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ufabc.ufabc.int.br\share\PROPLADI\propladi\CPO\Execução Orçamentária\2024\Distribuição Orçamentária\Planilha dos APs\"/>
    </mc:Choice>
  </mc:AlternateContent>
  <xr:revisionPtr revIDLastSave="0" documentId="13_ncr:1_{97E61560-B16E-4348-80F5-B763DD088A0E}" xr6:coauthVersionLast="47" xr6:coauthVersionMax="47" xr10:uidLastSave="{00000000-0000-0000-0000-000000000000}"/>
  <bookViews>
    <workbookView xWindow="-120" yWindow="-120" windowWidth="24240" windowHeight="13140" tabRatio="921" xr2:uid="{00000000-000D-0000-FFFF-FFFF00000000}"/>
  </bookViews>
  <sheets>
    <sheet name="Origem dos recursos" sheetId="6" r:id="rId1"/>
    <sheet name="Orçamento distribuído" sheetId="5" r:id="rId2"/>
    <sheet name="Remanejamentos entre AEO" sheetId="12" r:id="rId3"/>
    <sheet name="Distribuição TRI" sheetId="14" r:id="rId4"/>
    <sheet name="1. Pré-Empenhos" sheetId="3" r:id="rId5"/>
    <sheet name="2. Empenho LOA 2024" sheetId="2" r:id="rId6"/>
    <sheet name="Saldos CUSTEIO AEO LOA 24" sheetId="4" r:id="rId7"/>
    <sheet name="Saldos INVESTIMENTO AEO LOA 24" sheetId="13" r:id="rId8"/>
    <sheet name="2.1 DESCENTRALIZAÇÕES 2024" sheetId="9" r:id="rId9"/>
    <sheet name="3. Empenhos LOA UFABC RPNP" sheetId="10" r:id="rId10"/>
    <sheet name="3.1 Empenhos DESCENTR RPNP" sheetId="11" r:id="rId11"/>
    <sheet name="Tabelas auxiliares" sheetId="8" r:id="rId12"/>
  </sheets>
  <externalReferences>
    <externalReference r:id="rId13"/>
    <externalReference r:id="rId14"/>
  </externalReferences>
  <definedNames>
    <definedName name="_xlnm._FilterDatabase" localSheetId="4" hidden="1">'1. Pré-Empenhos'!$A$3:$S$320</definedName>
    <definedName name="_xlnm._FilterDatabase" localSheetId="5" hidden="1">'2. Empenho LOA 2024'!$A$3:$AC$1480</definedName>
    <definedName name="_xlnm._FilterDatabase" localSheetId="8" hidden="1">'2.1 DESCENTRALIZAÇÕES 2024'!$A$3:$X$1001</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24'!$B$1:$L$60</definedName>
    <definedName name="_xlnm._FilterDatabase" localSheetId="7" hidden="1">'Saldos INVESTIMENTO AEO LOA 24'!$A$1:$L$1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70" i="2" l="1"/>
  <c r="Y1470" i="2"/>
  <c r="X1470" i="2"/>
  <c r="H1470" i="2"/>
  <c r="G1470" i="2"/>
  <c r="F1470" i="2"/>
  <c r="Z1469" i="2"/>
  <c r="Y1469" i="2"/>
  <c r="X1469" i="2"/>
  <c r="H1469" i="2"/>
  <c r="G1469" i="2"/>
  <c r="F1469" i="2"/>
  <c r="Z1468" i="2"/>
  <c r="Y1468" i="2"/>
  <c r="X1468" i="2"/>
  <c r="H1468" i="2"/>
  <c r="G1468" i="2"/>
  <c r="F1468" i="2"/>
  <c r="Z1467" i="2"/>
  <c r="Y1467" i="2"/>
  <c r="X1467" i="2"/>
  <c r="H1467" i="2"/>
  <c r="G1467" i="2"/>
  <c r="F1467" i="2"/>
  <c r="Z1466" i="2"/>
  <c r="Y1466" i="2"/>
  <c r="X1466" i="2"/>
  <c r="H1466" i="2"/>
  <c r="G1466" i="2"/>
  <c r="F1466" i="2"/>
  <c r="Z1465" i="2"/>
  <c r="Y1465" i="2"/>
  <c r="X1465" i="2"/>
  <c r="H1465" i="2"/>
  <c r="G1465" i="2"/>
  <c r="F1465" i="2"/>
  <c r="Z1464" i="2"/>
  <c r="Y1464" i="2"/>
  <c r="X1464" i="2"/>
  <c r="H1464" i="2"/>
  <c r="G1464" i="2"/>
  <c r="F1464" i="2"/>
  <c r="Z1463" i="2"/>
  <c r="Y1463" i="2"/>
  <c r="X1463" i="2"/>
  <c r="H1463" i="2"/>
  <c r="G1463" i="2"/>
  <c r="F1463" i="2"/>
  <c r="Z1462" i="2"/>
  <c r="Y1462" i="2"/>
  <c r="X1462" i="2"/>
  <c r="H1462" i="2"/>
  <c r="G1462" i="2"/>
  <c r="F1462" i="2"/>
  <c r="Z1461" i="2"/>
  <c r="Y1461" i="2"/>
  <c r="X1461" i="2"/>
  <c r="H1461" i="2"/>
  <c r="G1461" i="2"/>
  <c r="F1461" i="2"/>
  <c r="Z1460" i="2"/>
  <c r="Y1460" i="2"/>
  <c r="X1460" i="2"/>
  <c r="H1460" i="2"/>
  <c r="G1460" i="2"/>
  <c r="F1460" i="2"/>
  <c r="Z1459" i="2"/>
  <c r="Y1459" i="2"/>
  <c r="X1459" i="2"/>
  <c r="H1459" i="2"/>
  <c r="G1459" i="2"/>
  <c r="F1459" i="2"/>
  <c r="Z1458" i="2"/>
  <c r="Y1458" i="2"/>
  <c r="X1458" i="2"/>
  <c r="H1458" i="2"/>
  <c r="G1458" i="2"/>
  <c r="F1458" i="2"/>
  <c r="Z1457" i="2"/>
  <c r="Y1457" i="2"/>
  <c r="X1457" i="2"/>
  <c r="H1457" i="2"/>
  <c r="G1457" i="2"/>
  <c r="F1457" i="2"/>
  <c r="Z1456" i="2"/>
  <c r="Y1456" i="2"/>
  <c r="X1456" i="2"/>
  <c r="H1456" i="2"/>
  <c r="G1456" i="2"/>
  <c r="F1456" i="2"/>
  <c r="Z1455" i="2"/>
  <c r="Y1455" i="2"/>
  <c r="X1455" i="2"/>
  <c r="H1455" i="2"/>
  <c r="G1455" i="2"/>
  <c r="F1455" i="2"/>
  <c r="Z1454" i="2"/>
  <c r="Y1454" i="2"/>
  <c r="X1454" i="2"/>
  <c r="H1454" i="2"/>
  <c r="G1454" i="2"/>
  <c r="F1454" i="2"/>
  <c r="Z1453" i="2"/>
  <c r="Y1453" i="2"/>
  <c r="X1453" i="2"/>
  <c r="H1453" i="2"/>
  <c r="G1453" i="2"/>
  <c r="F1453" i="2"/>
  <c r="Z1452" i="2"/>
  <c r="Y1452" i="2"/>
  <c r="X1452" i="2"/>
  <c r="H1452" i="2"/>
  <c r="G1452" i="2"/>
  <c r="F1452" i="2"/>
  <c r="Z1451" i="2"/>
  <c r="Y1451" i="2"/>
  <c r="X1451" i="2"/>
  <c r="H1451" i="2"/>
  <c r="G1451" i="2"/>
  <c r="F1451" i="2"/>
  <c r="Z1450" i="2"/>
  <c r="Y1450" i="2"/>
  <c r="X1450" i="2"/>
  <c r="H1450" i="2"/>
  <c r="G1450" i="2"/>
  <c r="F1450" i="2"/>
  <c r="Z1449" i="2"/>
  <c r="Y1449" i="2"/>
  <c r="X1449" i="2"/>
  <c r="H1449" i="2"/>
  <c r="G1449" i="2"/>
  <c r="F1449" i="2"/>
  <c r="Z1448" i="2"/>
  <c r="Y1448" i="2"/>
  <c r="X1448" i="2"/>
  <c r="H1448" i="2"/>
  <c r="G1448" i="2"/>
  <c r="F1448" i="2"/>
  <c r="Z1447" i="2"/>
  <c r="Y1447" i="2"/>
  <c r="X1447" i="2"/>
  <c r="H1447" i="2"/>
  <c r="G1447" i="2"/>
  <c r="F1447" i="2"/>
  <c r="Z1446" i="2"/>
  <c r="Y1446" i="2"/>
  <c r="X1446" i="2"/>
  <c r="H1446" i="2"/>
  <c r="G1446" i="2"/>
  <c r="F1446" i="2"/>
  <c r="Z1445" i="2"/>
  <c r="Y1445" i="2"/>
  <c r="X1445" i="2"/>
  <c r="H1445" i="2"/>
  <c r="G1445" i="2"/>
  <c r="F1445" i="2"/>
  <c r="Z1444" i="2"/>
  <c r="Y1444" i="2"/>
  <c r="X1444" i="2"/>
  <c r="H1444" i="2"/>
  <c r="G1444" i="2"/>
  <c r="F1444" i="2"/>
  <c r="Z1443" i="2"/>
  <c r="Y1443" i="2"/>
  <c r="X1443" i="2"/>
  <c r="H1443" i="2"/>
  <c r="G1443" i="2"/>
  <c r="F1443" i="2"/>
  <c r="Z1442" i="2"/>
  <c r="Y1442" i="2"/>
  <c r="X1442" i="2"/>
  <c r="H1442" i="2"/>
  <c r="G1442" i="2"/>
  <c r="F1442" i="2"/>
  <c r="Z1441" i="2"/>
  <c r="Y1441" i="2"/>
  <c r="X1441" i="2"/>
  <c r="H1441" i="2"/>
  <c r="G1441" i="2"/>
  <c r="F1441" i="2"/>
  <c r="Z1440" i="2"/>
  <c r="Y1440" i="2"/>
  <c r="X1440" i="2"/>
  <c r="H1440" i="2"/>
  <c r="G1440" i="2"/>
  <c r="F1440" i="2"/>
  <c r="Z1439" i="2"/>
  <c r="Y1439" i="2"/>
  <c r="X1439" i="2"/>
  <c r="H1439" i="2"/>
  <c r="G1439" i="2"/>
  <c r="F1439" i="2"/>
  <c r="Z1438" i="2"/>
  <c r="Y1438" i="2"/>
  <c r="X1438" i="2"/>
  <c r="H1438" i="2"/>
  <c r="G1438" i="2"/>
  <c r="F1438" i="2"/>
  <c r="Z1437" i="2"/>
  <c r="Y1437" i="2"/>
  <c r="X1437" i="2"/>
  <c r="H1437" i="2"/>
  <c r="G1437" i="2"/>
  <c r="F1437" i="2"/>
  <c r="Z1436" i="2"/>
  <c r="Y1436" i="2"/>
  <c r="X1436" i="2"/>
  <c r="H1436" i="2"/>
  <c r="G1436" i="2"/>
  <c r="F1436" i="2"/>
  <c r="Z1435" i="2"/>
  <c r="Y1435" i="2"/>
  <c r="X1435" i="2"/>
  <c r="H1435" i="2"/>
  <c r="G1435" i="2"/>
  <c r="F1435" i="2"/>
  <c r="Z1434" i="2"/>
  <c r="Y1434" i="2"/>
  <c r="X1434" i="2"/>
  <c r="H1434" i="2"/>
  <c r="G1434" i="2"/>
  <c r="F1434" i="2"/>
  <c r="Z1433" i="2"/>
  <c r="Y1433" i="2"/>
  <c r="X1433" i="2"/>
  <c r="H1433" i="2"/>
  <c r="G1433" i="2"/>
  <c r="F1433" i="2"/>
  <c r="Z1432" i="2"/>
  <c r="Y1432" i="2"/>
  <c r="X1432" i="2"/>
  <c r="H1432" i="2"/>
  <c r="G1432" i="2"/>
  <c r="F1432" i="2"/>
  <c r="Z1431" i="2"/>
  <c r="Y1431" i="2"/>
  <c r="X1431" i="2"/>
  <c r="H1431" i="2"/>
  <c r="G1431" i="2"/>
  <c r="F1431" i="2"/>
  <c r="Z1430" i="2"/>
  <c r="Y1430" i="2"/>
  <c r="X1430" i="2"/>
  <c r="H1430" i="2"/>
  <c r="G1430" i="2"/>
  <c r="F1430" i="2"/>
  <c r="Z1429" i="2"/>
  <c r="Y1429" i="2"/>
  <c r="X1429" i="2"/>
  <c r="H1429" i="2"/>
  <c r="G1429" i="2"/>
  <c r="F1429" i="2"/>
  <c r="Z1428" i="2"/>
  <c r="Y1428" i="2"/>
  <c r="X1428" i="2"/>
  <c r="H1428" i="2"/>
  <c r="G1428" i="2"/>
  <c r="F1428" i="2"/>
  <c r="Z1427" i="2"/>
  <c r="Y1427" i="2"/>
  <c r="X1427" i="2"/>
  <c r="H1427" i="2"/>
  <c r="G1427" i="2"/>
  <c r="F1427" i="2"/>
  <c r="Z1426" i="2"/>
  <c r="Y1426" i="2"/>
  <c r="X1426" i="2"/>
  <c r="H1426" i="2"/>
  <c r="G1426" i="2"/>
  <c r="F1426" i="2"/>
  <c r="Z1425" i="2"/>
  <c r="Y1425" i="2"/>
  <c r="X1425" i="2"/>
  <c r="H1425" i="2"/>
  <c r="G1425" i="2"/>
  <c r="F1425" i="2"/>
  <c r="Z1424" i="2"/>
  <c r="Y1424" i="2"/>
  <c r="X1424" i="2"/>
  <c r="H1424" i="2"/>
  <c r="G1424" i="2"/>
  <c r="F1424" i="2"/>
  <c r="Z1423" i="2"/>
  <c r="Y1423" i="2"/>
  <c r="X1423" i="2"/>
  <c r="H1423" i="2"/>
  <c r="G1423" i="2"/>
  <c r="F1423" i="2"/>
  <c r="Z1422" i="2"/>
  <c r="Y1422" i="2"/>
  <c r="X1422" i="2"/>
  <c r="H1422" i="2"/>
  <c r="G1422" i="2"/>
  <c r="F1422" i="2"/>
  <c r="Z1421" i="2"/>
  <c r="Y1421" i="2"/>
  <c r="X1421" i="2"/>
  <c r="H1421" i="2"/>
  <c r="G1421" i="2"/>
  <c r="F1421" i="2"/>
  <c r="Z1420" i="2"/>
  <c r="Y1420" i="2"/>
  <c r="X1420" i="2"/>
  <c r="H1420" i="2"/>
  <c r="G1420" i="2"/>
  <c r="F1420" i="2"/>
  <c r="Z1419" i="2"/>
  <c r="Y1419" i="2"/>
  <c r="X1419" i="2"/>
  <c r="H1419" i="2"/>
  <c r="G1419" i="2"/>
  <c r="F1419" i="2"/>
  <c r="Z1418" i="2"/>
  <c r="Y1418" i="2"/>
  <c r="X1418" i="2"/>
  <c r="H1418" i="2"/>
  <c r="G1418" i="2"/>
  <c r="F1418" i="2"/>
  <c r="Z1417" i="2"/>
  <c r="Y1417" i="2"/>
  <c r="X1417" i="2"/>
  <c r="H1417" i="2"/>
  <c r="G1417" i="2"/>
  <c r="F1417" i="2"/>
  <c r="Z1416" i="2"/>
  <c r="Y1416" i="2"/>
  <c r="X1416" i="2"/>
  <c r="H1416" i="2"/>
  <c r="G1416" i="2"/>
  <c r="F1416" i="2"/>
  <c r="Z1415" i="2"/>
  <c r="Y1415" i="2"/>
  <c r="X1415" i="2"/>
  <c r="H1415" i="2"/>
  <c r="G1415" i="2"/>
  <c r="F1415" i="2"/>
  <c r="Z1414" i="2"/>
  <c r="Y1414" i="2"/>
  <c r="X1414" i="2"/>
  <c r="H1414" i="2"/>
  <c r="G1414" i="2"/>
  <c r="F1414" i="2"/>
  <c r="Z1413" i="2"/>
  <c r="Y1413" i="2"/>
  <c r="X1413" i="2"/>
  <c r="H1413" i="2"/>
  <c r="G1413" i="2"/>
  <c r="F1413" i="2"/>
  <c r="Z1412" i="2"/>
  <c r="Y1412" i="2"/>
  <c r="X1412" i="2"/>
  <c r="H1412" i="2"/>
  <c r="G1412" i="2"/>
  <c r="F1412" i="2"/>
  <c r="Z1411" i="2"/>
  <c r="Y1411" i="2"/>
  <c r="X1411" i="2"/>
  <c r="H1411" i="2"/>
  <c r="G1411" i="2"/>
  <c r="F1411" i="2"/>
  <c r="Z1410" i="2"/>
  <c r="Y1410" i="2"/>
  <c r="X1410" i="2"/>
  <c r="H1410" i="2"/>
  <c r="G1410" i="2"/>
  <c r="F1410" i="2"/>
  <c r="Z1409" i="2"/>
  <c r="Y1409" i="2"/>
  <c r="X1409" i="2"/>
  <c r="H1409" i="2"/>
  <c r="G1409" i="2"/>
  <c r="F1409" i="2"/>
  <c r="Z1408" i="2"/>
  <c r="Y1408" i="2"/>
  <c r="X1408" i="2"/>
  <c r="H1408" i="2"/>
  <c r="G1408" i="2"/>
  <c r="F1408" i="2"/>
  <c r="Z1407" i="2"/>
  <c r="Y1407" i="2"/>
  <c r="X1407" i="2"/>
  <c r="H1407" i="2"/>
  <c r="G1407" i="2"/>
  <c r="F1407" i="2"/>
  <c r="Z1406" i="2"/>
  <c r="Y1406" i="2"/>
  <c r="X1406" i="2"/>
  <c r="H1406" i="2"/>
  <c r="G1406" i="2"/>
  <c r="F1406" i="2"/>
  <c r="Z1405" i="2"/>
  <c r="Y1405" i="2"/>
  <c r="X1405" i="2"/>
  <c r="H1405" i="2"/>
  <c r="G1405" i="2"/>
  <c r="F1405" i="2"/>
  <c r="Z1404" i="2"/>
  <c r="Y1404" i="2"/>
  <c r="X1404" i="2"/>
  <c r="H1404" i="2"/>
  <c r="G1404" i="2"/>
  <c r="F1404" i="2"/>
  <c r="Z1403" i="2"/>
  <c r="Y1403" i="2"/>
  <c r="X1403" i="2"/>
  <c r="H1403" i="2"/>
  <c r="G1403" i="2"/>
  <c r="F1403" i="2"/>
  <c r="Z1402" i="2"/>
  <c r="Y1402" i="2"/>
  <c r="X1402" i="2"/>
  <c r="H1402" i="2"/>
  <c r="G1402" i="2"/>
  <c r="F1402" i="2"/>
  <c r="Z1401" i="2"/>
  <c r="Y1401" i="2"/>
  <c r="X1401" i="2"/>
  <c r="H1401" i="2"/>
  <c r="G1401" i="2"/>
  <c r="F1401" i="2"/>
  <c r="Z1400" i="2"/>
  <c r="Y1400" i="2"/>
  <c r="X1400" i="2"/>
  <c r="H1400" i="2"/>
  <c r="G1400" i="2"/>
  <c r="F1400" i="2"/>
  <c r="Z1399" i="2"/>
  <c r="Y1399" i="2"/>
  <c r="X1399" i="2"/>
  <c r="H1399" i="2"/>
  <c r="G1399" i="2"/>
  <c r="F1399" i="2"/>
  <c r="Z1398" i="2"/>
  <c r="Y1398" i="2"/>
  <c r="X1398" i="2"/>
  <c r="H1398" i="2"/>
  <c r="G1398" i="2"/>
  <c r="F1398" i="2"/>
  <c r="Z1397" i="2"/>
  <c r="Y1397" i="2"/>
  <c r="X1397" i="2"/>
  <c r="H1397" i="2"/>
  <c r="G1397" i="2"/>
  <c r="F1397" i="2"/>
  <c r="Z1396" i="2"/>
  <c r="Y1396" i="2"/>
  <c r="X1396" i="2"/>
  <c r="H1396" i="2"/>
  <c r="G1396" i="2"/>
  <c r="F1396" i="2"/>
  <c r="Z1395" i="2"/>
  <c r="Y1395" i="2"/>
  <c r="X1395" i="2"/>
  <c r="H1395" i="2"/>
  <c r="G1395" i="2"/>
  <c r="F1395" i="2"/>
  <c r="Z1394" i="2"/>
  <c r="Y1394" i="2"/>
  <c r="X1394" i="2"/>
  <c r="H1394" i="2"/>
  <c r="G1394" i="2"/>
  <c r="F1394" i="2"/>
  <c r="Z1393" i="2"/>
  <c r="Y1393" i="2"/>
  <c r="X1393" i="2"/>
  <c r="H1393" i="2"/>
  <c r="G1393" i="2"/>
  <c r="F1393" i="2"/>
  <c r="Z1392" i="2"/>
  <c r="Y1392" i="2"/>
  <c r="X1392" i="2"/>
  <c r="H1392" i="2"/>
  <c r="G1392" i="2"/>
  <c r="F1392" i="2"/>
  <c r="Z1391" i="2"/>
  <c r="Y1391" i="2"/>
  <c r="X1391" i="2"/>
  <c r="H1391" i="2"/>
  <c r="G1391" i="2"/>
  <c r="F1391" i="2"/>
  <c r="Z1390" i="2"/>
  <c r="Y1390" i="2"/>
  <c r="X1390" i="2"/>
  <c r="H1390" i="2"/>
  <c r="G1390" i="2"/>
  <c r="F1390" i="2"/>
  <c r="Z1389" i="2"/>
  <c r="Y1389" i="2"/>
  <c r="X1389" i="2"/>
  <c r="H1389" i="2"/>
  <c r="G1389" i="2"/>
  <c r="F1389" i="2"/>
  <c r="Z1388" i="2"/>
  <c r="Y1388" i="2"/>
  <c r="X1388" i="2"/>
  <c r="H1388" i="2"/>
  <c r="G1388" i="2"/>
  <c r="F1388" i="2"/>
  <c r="Z1387" i="2"/>
  <c r="Y1387" i="2"/>
  <c r="X1387" i="2"/>
  <c r="H1387" i="2"/>
  <c r="G1387" i="2"/>
  <c r="F1387" i="2"/>
  <c r="Z1386" i="2"/>
  <c r="Y1386" i="2"/>
  <c r="X1386" i="2"/>
  <c r="H1386" i="2"/>
  <c r="G1386" i="2"/>
  <c r="F1386" i="2"/>
  <c r="Z1385" i="2"/>
  <c r="Y1385" i="2"/>
  <c r="X1385" i="2"/>
  <c r="H1385" i="2"/>
  <c r="G1385" i="2"/>
  <c r="F1385" i="2"/>
  <c r="Z1384" i="2"/>
  <c r="Y1384" i="2"/>
  <c r="X1384" i="2"/>
  <c r="H1384" i="2"/>
  <c r="G1384" i="2"/>
  <c r="F1384" i="2"/>
  <c r="Z1383" i="2"/>
  <c r="Y1383" i="2"/>
  <c r="X1383" i="2"/>
  <c r="H1383" i="2"/>
  <c r="G1383" i="2"/>
  <c r="F1383" i="2"/>
  <c r="Z1382" i="2"/>
  <c r="Y1382" i="2"/>
  <c r="X1382" i="2"/>
  <c r="H1382" i="2"/>
  <c r="G1382" i="2"/>
  <c r="F1382" i="2"/>
  <c r="Z1381" i="2"/>
  <c r="Y1381" i="2"/>
  <c r="X1381" i="2"/>
  <c r="H1381" i="2"/>
  <c r="G1381" i="2"/>
  <c r="F1381" i="2"/>
  <c r="Z1380" i="2"/>
  <c r="Y1380" i="2"/>
  <c r="X1380" i="2"/>
  <c r="H1380" i="2"/>
  <c r="G1380" i="2"/>
  <c r="F1380" i="2"/>
  <c r="Z1379" i="2"/>
  <c r="Y1379" i="2"/>
  <c r="X1379" i="2"/>
  <c r="H1379" i="2"/>
  <c r="G1379" i="2"/>
  <c r="F1379" i="2"/>
  <c r="Z1378" i="2"/>
  <c r="Y1378" i="2"/>
  <c r="X1378" i="2"/>
  <c r="H1378" i="2"/>
  <c r="G1378" i="2"/>
  <c r="F1378" i="2"/>
  <c r="Z1377" i="2"/>
  <c r="Y1377" i="2"/>
  <c r="X1377" i="2"/>
  <c r="H1377" i="2"/>
  <c r="G1377" i="2"/>
  <c r="F1377" i="2"/>
  <c r="Z1376" i="2"/>
  <c r="Y1376" i="2"/>
  <c r="X1376" i="2"/>
  <c r="H1376" i="2"/>
  <c r="G1376" i="2"/>
  <c r="F1376" i="2"/>
  <c r="Z1375" i="2"/>
  <c r="Y1375" i="2"/>
  <c r="X1375" i="2"/>
  <c r="H1375" i="2"/>
  <c r="G1375" i="2"/>
  <c r="F1375" i="2"/>
  <c r="Z1374" i="2"/>
  <c r="Y1374" i="2"/>
  <c r="X1374" i="2"/>
  <c r="H1374" i="2"/>
  <c r="G1374" i="2"/>
  <c r="F1374" i="2"/>
  <c r="Z1373" i="2"/>
  <c r="Y1373" i="2"/>
  <c r="X1373" i="2"/>
  <c r="H1373" i="2"/>
  <c r="G1373" i="2"/>
  <c r="F1373" i="2"/>
  <c r="Z1372" i="2"/>
  <c r="Y1372" i="2"/>
  <c r="X1372" i="2"/>
  <c r="H1372" i="2"/>
  <c r="G1372" i="2"/>
  <c r="F1372" i="2"/>
  <c r="Z1371" i="2"/>
  <c r="Y1371" i="2"/>
  <c r="X1371" i="2"/>
  <c r="H1371" i="2"/>
  <c r="G1371" i="2"/>
  <c r="F1371" i="2"/>
  <c r="Z1370" i="2"/>
  <c r="Y1370" i="2"/>
  <c r="X1370" i="2"/>
  <c r="H1370" i="2"/>
  <c r="G1370" i="2"/>
  <c r="F1370" i="2"/>
  <c r="Z1369" i="2"/>
  <c r="Y1369" i="2"/>
  <c r="X1369" i="2"/>
  <c r="H1369" i="2"/>
  <c r="G1369" i="2"/>
  <c r="F1369" i="2"/>
  <c r="Z1368" i="2"/>
  <c r="Y1368" i="2"/>
  <c r="X1368" i="2"/>
  <c r="H1368" i="2"/>
  <c r="G1368" i="2"/>
  <c r="F1368" i="2"/>
  <c r="Z1367" i="2"/>
  <c r="Y1367" i="2"/>
  <c r="X1367" i="2"/>
  <c r="H1367" i="2"/>
  <c r="G1367" i="2"/>
  <c r="F1367" i="2"/>
  <c r="Z1366" i="2"/>
  <c r="Y1366" i="2"/>
  <c r="X1366" i="2"/>
  <c r="H1366" i="2"/>
  <c r="G1366" i="2"/>
  <c r="F1366" i="2"/>
  <c r="Z1365" i="2"/>
  <c r="Y1365" i="2"/>
  <c r="X1365" i="2"/>
  <c r="H1365" i="2"/>
  <c r="G1365" i="2"/>
  <c r="F1365" i="2"/>
  <c r="Z1364" i="2"/>
  <c r="Y1364" i="2"/>
  <c r="X1364" i="2"/>
  <c r="H1364" i="2"/>
  <c r="G1364" i="2"/>
  <c r="F1364" i="2"/>
  <c r="Z1363" i="2"/>
  <c r="Y1363" i="2"/>
  <c r="X1363" i="2"/>
  <c r="H1363" i="2"/>
  <c r="G1363" i="2"/>
  <c r="F1363" i="2"/>
  <c r="Z1362" i="2"/>
  <c r="Y1362" i="2"/>
  <c r="X1362" i="2"/>
  <c r="H1362" i="2"/>
  <c r="G1362" i="2"/>
  <c r="F1362" i="2"/>
  <c r="Z1361" i="2"/>
  <c r="Y1361" i="2"/>
  <c r="X1361" i="2"/>
  <c r="H1361" i="2"/>
  <c r="G1361" i="2"/>
  <c r="F1361" i="2"/>
  <c r="Z1360" i="2"/>
  <c r="Y1360" i="2"/>
  <c r="X1360" i="2"/>
  <c r="H1360" i="2"/>
  <c r="G1360" i="2"/>
  <c r="F1360" i="2"/>
  <c r="Z1359" i="2"/>
  <c r="Y1359" i="2"/>
  <c r="X1359" i="2"/>
  <c r="H1359" i="2"/>
  <c r="G1359" i="2"/>
  <c r="F1359" i="2"/>
  <c r="Z1358" i="2"/>
  <c r="Y1358" i="2"/>
  <c r="X1358" i="2"/>
  <c r="H1358" i="2"/>
  <c r="G1358" i="2"/>
  <c r="F1358" i="2"/>
  <c r="Z1357" i="2"/>
  <c r="Y1357" i="2"/>
  <c r="X1357" i="2"/>
  <c r="H1357" i="2"/>
  <c r="G1357" i="2"/>
  <c r="F1357" i="2"/>
  <c r="Z1356" i="2"/>
  <c r="Y1356" i="2"/>
  <c r="X1356" i="2"/>
  <c r="H1356" i="2"/>
  <c r="G1356" i="2"/>
  <c r="F1356" i="2"/>
  <c r="Z1355" i="2"/>
  <c r="Y1355" i="2"/>
  <c r="X1355" i="2"/>
  <c r="H1355" i="2"/>
  <c r="G1355" i="2"/>
  <c r="F1355" i="2"/>
  <c r="Z1354" i="2"/>
  <c r="Y1354" i="2"/>
  <c r="X1354" i="2"/>
  <c r="H1354" i="2"/>
  <c r="G1354" i="2"/>
  <c r="F1354" i="2"/>
  <c r="Z1353" i="2"/>
  <c r="Y1353" i="2"/>
  <c r="X1353" i="2"/>
  <c r="H1353" i="2"/>
  <c r="G1353" i="2"/>
  <c r="F1353" i="2"/>
  <c r="Z1352" i="2"/>
  <c r="Y1352" i="2"/>
  <c r="X1352" i="2"/>
  <c r="H1352" i="2"/>
  <c r="G1352" i="2"/>
  <c r="F1352" i="2"/>
  <c r="Z1351" i="2"/>
  <c r="Y1351" i="2"/>
  <c r="X1351" i="2"/>
  <c r="H1351" i="2"/>
  <c r="G1351" i="2"/>
  <c r="F1351" i="2"/>
  <c r="Z1350" i="2"/>
  <c r="Y1350" i="2"/>
  <c r="X1350" i="2"/>
  <c r="H1350" i="2"/>
  <c r="G1350" i="2"/>
  <c r="F1350" i="2"/>
  <c r="Z1349" i="2"/>
  <c r="Y1349" i="2"/>
  <c r="X1349" i="2"/>
  <c r="H1349" i="2"/>
  <c r="G1349" i="2"/>
  <c r="F1349" i="2"/>
  <c r="Z1348" i="2"/>
  <c r="Y1348" i="2"/>
  <c r="X1348" i="2"/>
  <c r="H1348" i="2"/>
  <c r="G1348" i="2"/>
  <c r="F1348" i="2"/>
  <c r="Z1347" i="2"/>
  <c r="Y1347" i="2"/>
  <c r="X1347" i="2"/>
  <c r="H1347" i="2"/>
  <c r="G1347" i="2"/>
  <c r="F1347" i="2"/>
  <c r="Z1346" i="2"/>
  <c r="Y1346" i="2"/>
  <c r="X1346" i="2"/>
  <c r="H1346" i="2"/>
  <c r="G1346" i="2"/>
  <c r="F1346" i="2"/>
  <c r="Z1345" i="2"/>
  <c r="Y1345" i="2"/>
  <c r="X1345" i="2"/>
  <c r="H1345" i="2"/>
  <c r="G1345" i="2"/>
  <c r="F1345" i="2"/>
  <c r="Z1344" i="2"/>
  <c r="Y1344" i="2"/>
  <c r="X1344" i="2"/>
  <c r="H1344" i="2"/>
  <c r="G1344" i="2"/>
  <c r="F1344" i="2"/>
  <c r="Z1343" i="2"/>
  <c r="Y1343" i="2"/>
  <c r="X1343" i="2"/>
  <c r="H1343" i="2"/>
  <c r="G1343" i="2"/>
  <c r="F1343" i="2"/>
  <c r="Z1342" i="2"/>
  <c r="Y1342" i="2"/>
  <c r="X1342" i="2"/>
  <c r="H1342" i="2"/>
  <c r="G1342" i="2"/>
  <c r="F1342" i="2"/>
  <c r="Z1341" i="2"/>
  <c r="Y1341" i="2"/>
  <c r="X1341" i="2"/>
  <c r="H1341" i="2"/>
  <c r="G1341" i="2"/>
  <c r="F1341" i="2"/>
  <c r="Z1340" i="2"/>
  <c r="Y1340" i="2"/>
  <c r="X1340" i="2"/>
  <c r="H1340" i="2"/>
  <c r="G1340" i="2"/>
  <c r="F1340" i="2"/>
  <c r="Z1339" i="2"/>
  <c r="Y1339" i="2"/>
  <c r="X1339" i="2"/>
  <c r="H1339" i="2"/>
  <c r="G1339" i="2"/>
  <c r="F1339" i="2"/>
  <c r="Z1338" i="2"/>
  <c r="Y1338" i="2"/>
  <c r="X1338" i="2"/>
  <c r="H1338" i="2"/>
  <c r="G1338" i="2"/>
  <c r="F1338" i="2"/>
  <c r="Z1337" i="2"/>
  <c r="Y1337" i="2"/>
  <c r="X1337" i="2"/>
  <c r="H1337" i="2"/>
  <c r="G1337" i="2"/>
  <c r="F1337" i="2"/>
  <c r="Z1336" i="2"/>
  <c r="Y1336" i="2"/>
  <c r="X1336" i="2"/>
  <c r="H1336" i="2"/>
  <c r="G1336" i="2"/>
  <c r="F1336" i="2"/>
  <c r="Z1335" i="2"/>
  <c r="Y1335" i="2"/>
  <c r="X1335" i="2"/>
  <c r="H1335" i="2"/>
  <c r="G1335" i="2"/>
  <c r="F1335" i="2"/>
  <c r="Z1334" i="2"/>
  <c r="Y1334" i="2"/>
  <c r="X1334" i="2"/>
  <c r="H1334" i="2"/>
  <c r="G1334" i="2"/>
  <c r="F1334" i="2"/>
  <c r="Z1333" i="2"/>
  <c r="Y1333" i="2"/>
  <c r="X1333" i="2"/>
  <c r="H1333" i="2"/>
  <c r="G1333" i="2"/>
  <c r="F1333" i="2"/>
  <c r="Z1332" i="2"/>
  <c r="Y1332" i="2"/>
  <c r="X1332" i="2"/>
  <c r="H1332" i="2"/>
  <c r="G1332" i="2"/>
  <c r="F1332" i="2"/>
  <c r="Z1331" i="2"/>
  <c r="Y1331" i="2"/>
  <c r="X1331" i="2"/>
  <c r="H1331" i="2"/>
  <c r="G1331" i="2"/>
  <c r="F1331" i="2"/>
  <c r="Z1330" i="2"/>
  <c r="Y1330" i="2"/>
  <c r="X1330" i="2"/>
  <c r="H1330" i="2"/>
  <c r="G1330" i="2"/>
  <c r="F1330" i="2"/>
  <c r="Z1329" i="2"/>
  <c r="Y1329" i="2"/>
  <c r="X1329" i="2"/>
  <c r="H1329" i="2"/>
  <c r="G1329" i="2"/>
  <c r="F1329" i="2"/>
  <c r="Z1328" i="2"/>
  <c r="Y1328" i="2"/>
  <c r="X1328" i="2"/>
  <c r="H1328" i="2"/>
  <c r="G1328" i="2"/>
  <c r="F1328" i="2"/>
  <c r="Z1327" i="2"/>
  <c r="Y1327" i="2"/>
  <c r="X1327" i="2"/>
  <c r="H1327" i="2"/>
  <c r="G1327" i="2"/>
  <c r="F1327" i="2"/>
  <c r="Z1326" i="2"/>
  <c r="Y1326" i="2"/>
  <c r="X1326" i="2"/>
  <c r="H1326" i="2"/>
  <c r="G1326" i="2"/>
  <c r="F1326" i="2"/>
  <c r="Z1325" i="2"/>
  <c r="Y1325" i="2"/>
  <c r="X1325" i="2"/>
  <c r="H1325" i="2"/>
  <c r="G1325" i="2"/>
  <c r="F1325" i="2"/>
  <c r="Z1324" i="2"/>
  <c r="Y1324" i="2"/>
  <c r="X1324" i="2"/>
  <c r="H1324" i="2"/>
  <c r="G1324" i="2"/>
  <c r="F1324" i="2"/>
  <c r="Z1323" i="2"/>
  <c r="Y1323" i="2"/>
  <c r="X1323" i="2"/>
  <c r="H1323" i="2"/>
  <c r="G1323" i="2"/>
  <c r="F1323" i="2"/>
  <c r="Z1322" i="2"/>
  <c r="Y1322" i="2"/>
  <c r="X1322" i="2"/>
  <c r="H1322" i="2"/>
  <c r="G1322" i="2"/>
  <c r="F1322" i="2"/>
  <c r="Z1321" i="2"/>
  <c r="Y1321" i="2"/>
  <c r="X1321" i="2"/>
  <c r="H1321" i="2"/>
  <c r="G1321" i="2"/>
  <c r="F1321" i="2"/>
  <c r="Z1320" i="2"/>
  <c r="Y1320" i="2"/>
  <c r="X1320" i="2"/>
  <c r="H1320" i="2"/>
  <c r="G1320" i="2"/>
  <c r="F1320" i="2"/>
  <c r="Z1319" i="2"/>
  <c r="Y1319" i="2"/>
  <c r="X1319" i="2"/>
  <c r="H1319" i="2"/>
  <c r="G1319" i="2"/>
  <c r="F1319" i="2"/>
  <c r="Z1318" i="2"/>
  <c r="Y1318" i="2"/>
  <c r="X1318" i="2"/>
  <c r="H1318" i="2"/>
  <c r="G1318" i="2"/>
  <c r="F1318" i="2"/>
  <c r="Z1317" i="2"/>
  <c r="Y1317" i="2"/>
  <c r="X1317" i="2"/>
  <c r="H1317" i="2"/>
  <c r="G1317" i="2"/>
  <c r="F1317" i="2"/>
  <c r="Z1316" i="2"/>
  <c r="Y1316" i="2"/>
  <c r="X1316" i="2"/>
  <c r="H1316" i="2"/>
  <c r="G1316" i="2"/>
  <c r="F1316" i="2"/>
  <c r="Z1315" i="2"/>
  <c r="Y1315" i="2"/>
  <c r="X1315" i="2"/>
  <c r="H1315" i="2"/>
  <c r="G1315" i="2"/>
  <c r="F1315" i="2"/>
  <c r="Z1314" i="2"/>
  <c r="Y1314" i="2"/>
  <c r="X1314" i="2"/>
  <c r="H1314" i="2"/>
  <c r="G1314" i="2"/>
  <c r="F1314" i="2"/>
  <c r="Z1313" i="2"/>
  <c r="Y1313" i="2"/>
  <c r="X1313" i="2"/>
  <c r="H1313" i="2"/>
  <c r="G1313" i="2"/>
  <c r="F1313" i="2"/>
  <c r="Z1312" i="2"/>
  <c r="Y1312" i="2"/>
  <c r="X1312" i="2"/>
  <c r="H1312" i="2"/>
  <c r="G1312" i="2"/>
  <c r="F1312" i="2"/>
  <c r="Z1311" i="2"/>
  <c r="Y1311" i="2"/>
  <c r="X1311" i="2"/>
  <c r="H1311" i="2"/>
  <c r="G1311" i="2"/>
  <c r="F1311" i="2"/>
  <c r="Z1310" i="2"/>
  <c r="Y1310" i="2"/>
  <c r="X1310" i="2"/>
  <c r="H1310" i="2"/>
  <c r="G1310" i="2"/>
  <c r="F1310" i="2"/>
  <c r="Z1309" i="2"/>
  <c r="Y1309" i="2"/>
  <c r="X1309" i="2"/>
  <c r="H1309" i="2"/>
  <c r="G1309" i="2"/>
  <c r="F1309" i="2"/>
  <c r="Z1308" i="2"/>
  <c r="Y1308" i="2"/>
  <c r="X1308" i="2"/>
  <c r="H1308" i="2"/>
  <c r="G1308" i="2"/>
  <c r="F1308" i="2"/>
  <c r="Z1307" i="2"/>
  <c r="Y1307" i="2"/>
  <c r="X1307" i="2"/>
  <c r="H1307" i="2"/>
  <c r="G1307" i="2"/>
  <c r="F1307" i="2"/>
  <c r="Z1306" i="2"/>
  <c r="Y1306" i="2"/>
  <c r="X1306" i="2"/>
  <c r="H1306" i="2"/>
  <c r="G1306" i="2"/>
  <c r="F1306" i="2"/>
  <c r="Z1305" i="2"/>
  <c r="Y1305" i="2"/>
  <c r="X1305" i="2"/>
  <c r="H1305" i="2"/>
  <c r="G1305" i="2"/>
  <c r="F1305" i="2"/>
  <c r="Z1304" i="2"/>
  <c r="Y1304" i="2"/>
  <c r="X1304" i="2"/>
  <c r="H1304" i="2"/>
  <c r="G1304" i="2"/>
  <c r="F1304" i="2"/>
  <c r="Z1303" i="2"/>
  <c r="Y1303" i="2"/>
  <c r="X1303" i="2"/>
  <c r="H1303" i="2"/>
  <c r="G1303" i="2"/>
  <c r="F1303" i="2"/>
  <c r="Z1302" i="2"/>
  <c r="Y1302" i="2"/>
  <c r="X1302" i="2"/>
  <c r="H1302" i="2"/>
  <c r="G1302" i="2"/>
  <c r="F1302" i="2"/>
  <c r="Z1301" i="2"/>
  <c r="Y1301" i="2"/>
  <c r="X1301" i="2"/>
  <c r="H1301" i="2"/>
  <c r="G1301" i="2"/>
  <c r="F1301" i="2"/>
  <c r="Z1300" i="2"/>
  <c r="Y1300" i="2"/>
  <c r="X1300" i="2"/>
  <c r="H1300" i="2"/>
  <c r="G1300" i="2"/>
  <c r="F1300" i="2"/>
  <c r="Z1299" i="2"/>
  <c r="Y1299" i="2"/>
  <c r="X1299" i="2"/>
  <c r="H1299" i="2"/>
  <c r="G1299" i="2"/>
  <c r="F1299" i="2"/>
  <c r="Z1298" i="2"/>
  <c r="Y1298" i="2"/>
  <c r="X1298" i="2"/>
  <c r="H1298" i="2"/>
  <c r="G1298" i="2"/>
  <c r="F1298" i="2"/>
  <c r="Z1297" i="2"/>
  <c r="Y1297" i="2"/>
  <c r="X1297" i="2"/>
  <c r="H1297" i="2"/>
  <c r="G1297" i="2"/>
  <c r="F1297" i="2"/>
  <c r="Z1296" i="2"/>
  <c r="Y1296" i="2"/>
  <c r="X1296" i="2"/>
  <c r="H1296" i="2"/>
  <c r="G1296" i="2"/>
  <c r="F1296" i="2"/>
  <c r="Z1295" i="2"/>
  <c r="Y1295" i="2"/>
  <c r="X1295" i="2"/>
  <c r="H1295" i="2"/>
  <c r="G1295" i="2"/>
  <c r="F1295" i="2"/>
  <c r="Z1294" i="2"/>
  <c r="Y1294" i="2"/>
  <c r="X1294" i="2"/>
  <c r="H1294" i="2"/>
  <c r="G1294" i="2"/>
  <c r="F1294" i="2"/>
  <c r="Z1293" i="2"/>
  <c r="Y1293" i="2"/>
  <c r="X1293" i="2"/>
  <c r="H1293" i="2"/>
  <c r="G1293" i="2"/>
  <c r="F1293" i="2"/>
  <c r="Z1292" i="2"/>
  <c r="Y1292" i="2"/>
  <c r="X1292" i="2"/>
  <c r="H1292" i="2"/>
  <c r="G1292" i="2"/>
  <c r="F1292" i="2"/>
  <c r="Z1291" i="2"/>
  <c r="Y1291" i="2"/>
  <c r="X1291" i="2"/>
  <c r="H1291" i="2"/>
  <c r="G1291" i="2"/>
  <c r="F1291" i="2"/>
  <c r="Z1290" i="2"/>
  <c r="Y1290" i="2"/>
  <c r="X1290" i="2"/>
  <c r="H1290" i="2"/>
  <c r="G1290" i="2"/>
  <c r="F1290" i="2"/>
  <c r="Z1289" i="2"/>
  <c r="Y1289" i="2"/>
  <c r="X1289" i="2"/>
  <c r="H1289" i="2"/>
  <c r="G1289" i="2"/>
  <c r="F1289" i="2"/>
  <c r="Z1288" i="2"/>
  <c r="Y1288" i="2"/>
  <c r="X1288" i="2"/>
  <c r="H1288" i="2"/>
  <c r="G1288" i="2"/>
  <c r="F1288" i="2"/>
  <c r="Z1287" i="2"/>
  <c r="Y1287" i="2"/>
  <c r="X1287" i="2"/>
  <c r="H1287" i="2"/>
  <c r="G1287" i="2"/>
  <c r="F1287" i="2"/>
  <c r="Z1286" i="2"/>
  <c r="Y1286" i="2"/>
  <c r="X1286" i="2"/>
  <c r="H1286" i="2"/>
  <c r="G1286" i="2"/>
  <c r="F1286" i="2"/>
  <c r="Z1285" i="2"/>
  <c r="Y1285" i="2"/>
  <c r="X1285" i="2"/>
  <c r="H1285" i="2"/>
  <c r="G1285" i="2"/>
  <c r="F1285" i="2"/>
  <c r="Z1284" i="2"/>
  <c r="Y1284" i="2"/>
  <c r="X1284" i="2"/>
  <c r="H1284" i="2"/>
  <c r="G1284" i="2"/>
  <c r="F1284" i="2"/>
  <c r="Z1283" i="2"/>
  <c r="Y1283" i="2"/>
  <c r="X1283" i="2"/>
  <c r="H1283" i="2"/>
  <c r="G1283" i="2"/>
  <c r="F1283" i="2"/>
  <c r="Z1282" i="2"/>
  <c r="Y1282" i="2"/>
  <c r="X1282" i="2"/>
  <c r="H1282" i="2"/>
  <c r="G1282" i="2"/>
  <c r="F1282" i="2"/>
  <c r="Z1281" i="2"/>
  <c r="Y1281" i="2"/>
  <c r="X1281" i="2"/>
  <c r="H1281" i="2"/>
  <c r="G1281" i="2"/>
  <c r="F1281" i="2"/>
  <c r="Z1280" i="2"/>
  <c r="Y1280" i="2"/>
  <c r="X1280" i="2"/>
  <c r="H1280" i="2"/>
  <c r="G1280" i="2"/>
  <c r="F1280" i="2"/>
  <c r="Z1279" i="2"/>
  <c r="Y1279" i="2"/>
  <c r="X1279" i="2"/>
  <c r="H1279" i="2"/>
  <c r="G1279" i="2"/>
  <c r="F1279" i="2"/>
  <c r="Z1278" i="2"/>
  <c r="Y1278" i="2"/>
  <c r="X1278" i="2"/>
  <c r="H1278" i="2"/>
  <c r="G1278" i="2"/>
  <c r="F1278" i="2"/>
  <c r="Z1277" i="2"/>
  <c r="Y1277" i="2"/>
  <c r="X1277" i="2"/>
  <c r="H1277" i="2"/>
  <c r="G1277" i="2"/>
  <c r="F1277" i="2"/>
  <c r="Z1276" i="2"/>
  <c r="Y1276" i="2"/>
  <c r="X1276" i="2"/>
  <c r="H1276" i="2"/>
  <c r="G1276" i="2"/>
  <c r="F1276" i="2"/>
  <c r="Z1275" i="2"/>
  <c r="Y1275" i="2"/>
  <c r="X1275" i="2"/>
  <c r="H1275" i="2"/>
  <c r="G1275" i="2"/>
  <c r="F1275" i="2"/>
  <c r="Z1274" i="2"/>
  <c r="Y1274" i="2"/>
  <c r="X1274" i="2"/>
  <c r="H1274" i="2"/>
  <c r="G1274" i="2"/>
  <c r="F1274" i="2"/>
  <c r="Z1273" i="2"/>
  <c r="Y1273" i="2"/>
  <c r="X1273" i="2"/>
  <c r="H1273" i="2"/>
  <c r="G1273" i="2"/>
  <c r="F1273" i="2"/>
  <c r="Z1272" i="2"/>
  <c r="Y1272" i="2"/>
  <c r="X1272" i="2"/>
  <c r="H1272" i="2"/>
  <c r="G1272" i="2"/>
  <c r="F1272" i="2"/>
  <c r="Z1271" i="2"/>
  <c r="Y1271" i="2"/>
  <c r="X1271" i="2"/>
  <c r="H1271" i="2"/>
  <c r="G1271" i="2"/>
  <c r="F1271" i="2"/>
  <c r="Z1270" i="2"/>
  <c r="Y1270" i="2"/>
  <c r="X1270" i="2"/>
  <c r="H1270" i="2"/>
  <c r="G1270" i="2"/>
  <c r="F1270" i="2"/>
  <c r="Z1269" i="2"/>
  <c r="Y1269" i="2"/>
  <c r="X1269" i="2"/>
  <c r="H1269" i="2"/>
  <c r="G1269" i="2"/>
  <c r="F1269" i="2"/>
  <c r="Z1268" i="2"/>
  <c r="Y1268" i="2"/>
  <c r="X1268" i="2"/>
  <c r="H1268" i="2"/>
  <c r="G1268" i="2"/>
  <c r="F1268" i="2"/>
  <c r="Z1267" i="2"/>
  <c r="Y1267" i="2"/>
  <c r="X1267" i="2"/>
  <c r="H1267" i="2"/>
  <c r="G1267" i="2"/>
  <c r="F1267" i="2"/>
  <c r="Z1266" i="2"/>
  <c r="Y1266" i="2"/>
  <c r="X1266" i="2"/>
  <c r="H1266" i="2"/>
  <c r="G1266" i="2"/>
  <c r="F1266" i="2"/>
  <c r="Z1265" i="2"/>
  <c r="Y1265" i="2"/>
  <c r="X1265" i="2"/>
  <c r="H1265" i="2"/>
  <c r="G1265" i="2"/>
  <c r="F1265" i="2"/>
  <c r="Z1264" i="2"/>
  <c r="Y1264" i="2"/>
  <c r="X1264" i="2"/>
  <c r="H1264" i="2"/>
  <c r="G1264" i="2"/>
  <c r="F1264" i="2"/>
  <c r="Z1263" i="2"/>
  <c r="Y1263" i="2"/>
  <c r="X1263" i="2"/>
  <c r="H1263" i="2"/>
  <c r="G1263" i="2"/>
  <c r="F1263" i="2"/>
  <c r="Z1262" i="2"/>
  <c r="Y1262" i="2"/>
  <c r="X1262" i="2"/>
  <c r="H1262" i="2"/>
  <c r="G1262" i="2"/>
  <c r="F1262" i="2"/>
  <c r="Z1261" i="2"/>
  <c r="Y1261" i="2"/>
  <c r="X1261" i="2"/>
  <c r="H1261" i="2"/>
  <c r="G1261" i="2"/>
  <c r="F1261" i="2"/>
  <c r="Z1260" i="2"/>
  <c r="Y1260" i="2"/>
  <c r="X1260" i="2"/>
  <c r="H1260" i="2"/>
  <c r="G1260" i="2"/>
  <c r="F1260" i="2"/>
  <c r="Z1259" i="2"/>
  <c r="Y1259" i="2"/>
  <c r="X1259" i="2"/>
  <c r="H1259" i="2"/>
  <c r="G1259" i="2"/>
  <c r="F1259" i="2"/>
  <c r="Z1258" i="2"/>
  <c r="Y1258" i="2"/>
  <c r="X1258" i="2"/>
  <c r="H1258" i="2"/>
  <c r="G1258" i="2"/>
  <c r="F1258" i="2"/>
  <c r="Z1257" i="2"/>
  <c r="Y1257" i="2"/>
  <c r="X1257" i="2"/>
  <c r="H1257" i="2"/>
  <c r="G1257" i="2"/>
  <c r="F1257" i="2"/>
  <c r="Z1256" i="2"/>
  <c r="Y1256" i="2"/>
  <c r="X1256" i="2"/>
  <c r="H1256" i="2"/>
  <c r="G1256" i="2"/>
  <c r="F1256" i="2"/>
  <c r="Z1255" i="2"/>
  <c r="Y1255" i="2"/>
  <c r="X1255" i="2"/>
  <c r="H1255" i="2"/>
  <c r="G1255" i="2"/>
  <c r="F1255" i="2"/>
  <c r="Z1254" i="2"/>
  <c r="Y1254" i="2"/>
  <c r="X1254" i="2"/>
  <c r="H1254" i="2"/>
  <c r="G1254" i="2"/>
  <c r="F1254" i="2"/>
  <c r="Z1253" i="2"/>
  <c r="Y1253" i="2"/>
  <c r="X1253" i="2"/>
  <c r="H1253" i="2"/>
  <c r="G1253" i="2"/>
  <c r="F1253" i="2"/>
  <c r="Z1252" i="2"/>
  <c r="Y1252" i="2"/>
  <c r="X1252" i="2"/>
  <c r="H1252" i="2"/>
  <c r="G1252" i="2"/>
  <c r="F1252" i="2"/>
  <c r="Z1251" i="2"/>
  <c r="Y1251" i="2"/>
  <c r="X1251" i="2"/>
  <c r="H1251" i="2"/>
  <c r="G1251" i="2"/>
  <c r="F1251" i="2"/>
  <c r="Z1250" i="2"/>
  <c r="Y1250" i="2"/>
  <c r="X1250" i="2"/>
  <c r="H1250" i="2"/>
  <c r="G1250" i="2"/>
  <c r="F1250" i="2"/>
  <c r="Z1249" i="2"/>
  <c r="Y1249" i="2"/>
  <c r="X1249" i="2"/>
  <c r="H1249" i="2"/>
  <c r="G1249" i="2"/>
  <c r="F1249" i="2"/>
  <c r="Z1248" i="2"/>
  <c r="Y1248" i="2"/>
  <c r="X1248" i="2"/>
  <c r="H1248" i="2"/>
  <c r="G1248" i="2"/>
  <c r="F1248" i="2"/>
  <c r="Z1247" i="2"/>
  <c r="Y1247" i="2"/>
  <c r="X1247" i="2"/>
  <c r="H1247" i="2"/>
  <c r="G1247" i="2"/>
  <c r="F1247" i="2"/>
  <c r="Z1246" i="2"/>
  <c r="Y1246" i="2"/>
  <c r="X1246" i="2"/>
  <c r="H1246" i="2"/>
  <c r="G1246" i="2"/>
  <c r="F1246" i="2"/>
  <c r="Z1245" i="2"/>
  <c r="Y1245" i="2"/>
  <c r="X1245" i="2"/>
  <c r="H1245" i="2"/>
  <c r="G1245" i="2"/>
  <c r="F1245" i="2"/>
  <c r="Z1244" i="2"/>
  <c r="Y1244" i="2"/>
  <c r="X1244" i="2"/>
  <c r="H1244" i="2"/>
  <c r="G1244" i="2"/>
  <c r="F1244" i="2"/>
  <c r="Z1243" i="2"/>
  <c r="Y1243" i="2"/>
  <c r="X1243" i="2"/>
  <c r="H1243" i="2"/>
  <c r="G1243" i="2"/>
  <c r="F1243" i="2"/>
  <c r="Z1242" i="2"/>
  <c r="Y1242" i="2"/>
  <c r="X1242" i="2"/>
  <c r="H1242" i="2"/>
  <c r="G1242" i="2"/>
  <c r="F1242" i="2"/>
  <c r="Z1241" i="2"/>
  <c r="Y1241" i="2"/>
  <c r="X1241" i="2"/>
  <c r="H1241" i="2"/>
  <c r="G1241" i="2"/>
  <c r="F1241" i="2"/>
  <c r="Z1240" i="2"/>
  <c r="Y1240" i="2"/>
  <c r="X1240" i="2"/>
  <c r="H1240" i="2"/>
  <c r="G1240" i="2"/>
  <c r="F1240" i="2"/>
  <c r="Z1239" i="2"/>
  <c r="Y1239" i="2"/>
  <c r="X1239" i="2"/>
  <c r="H1239" i="2"/>
  <c r="G1239" i="2"/>
  <c r="F1239" i="2"/>
  <c r="Z1238" i="2"/>
  <c r="Y1238" i="2"/>
  <c r="X1238" i="2"/>
  <c r="H1238" i="2"/>
  <c r="G1238" i="2"/>
  <c r="F1238" i="2"/>
  <c r="Z1237" i="2"/>
  <c r="Y1237" i="2"/>
  <c r="X1237" i="2"/>
  <c r="H1237" i="2"/>
  <c r="G1237" i="2"/>
  <c r="F1237" i="2"/>
  <c r="Z1236" i="2"/>
  <c r="Y1236" i="2"/>
  <c r="X1236" i="2"/>
  <c r="H1236" i="2"/>
  <c r="G1236" i="2"/>
  <c r="F1236" i="2"/>
  <c r="Z1235" i="2"/>
  <c r="Y1235" i="2"/>
  <c r="X1235" i="2"/>
  <c r="H1235" i="2"/>
  <c r="G1235" i="2"/>
  <c r="F1235" i="2"/>
  <c r="Z1234" i="2"/>
  <c r="Y1234" i="2"/>
  <c r="X1234" i="2"/>
  <c r="H1234" i="2"/>
  <c r="G1234" i="2"/>
  <c r="F1234" i="2"/>
  <c r="Z1233" i="2"/>
  <c r="Y1233" i="2"/>
  <c r="X1233" i="2"/>
  <c r="H1233" i="2"/>
  <c r="G1233" i="2"/>
  <c r="F1233" i="2"/>
  <c r="Z1232" i="2"/>
  <c r="Y1232" i="2"/>
  <c r="X1232" i="2"/>
  <c r="H1232" i="2"/>
  <c r="G1232" i="2"/>
  <c r="F1232" i="2"/>
  <c r="Z1231" i="2"/>
  <c r="Y1231" i="2"/>
  <c r="X1231" i="2"/>
  <c r="H1231" i="2"/>
  <c r="G1231" i="2"/>
  <c r="F1231" i="2"/>
  <c r="Z1230" i="2"/>
  <c r="Y1230" i="2"/>
  <c r="X1230" i="2"/>
  <c r="H1230" i="2"/>
  <c r="G1230" i="2"/>
  <c r="F1230" i="2"/>
  <c r="Z1229" i="2"/>
  <c r="Y1229" i="2"/>
  <c r="X1229" i="2"/>
  <c r="H1229" i="2"/>
  <c r="G1229" i="2"/>
  <c r="F1229" i="2"/>
  <c r="Z1228" i="2"/>
  <c r="Y1228" i="2"/>
  <c r="X1228" i="2"/>
  <c r="H1228" i="2"/>
  <c r="G1228" i="2"/>
  <c r="F1228" i="2"/>
  <c r="Z1227" i="2"/>
  <c r="Y1227" i="2"/>
  <c r="X1227" i="2"/>
  <c r="H1227" i="2"/>
  <c r="G1227" i="2"/>
  <c r="F1227" i="2"/>
  <c r="Z1226" i="2"/>
  <c r="Y1226" i="2"/>
  <c r="X1226" i="2"/>
  <c r="H1226" i="2"/>
  <c r="G1226" i="2"/>
  <c r="F1226" i="2"/>
  <c r="Z1225" i="2"/>
  <c r="Y1225" i="2"/>
  <c r="X1225" i="2"/>
  <c r="H1225" i="2"/>
  <c r="G1225" i="2"/>
  <c r="F1225" i="2"/>
  <c r="Z1224" i="2"/>
  <c r="Y1224" i="2"/>
  <c r="X1224" i="2"/>
  <c r="H1224" i="2"/>
  <c r="G1224" i="2"/>
  <c r="F1224" i="2"/>
  <c r="Z1223" i="2"/>
  <c r="Y1223" i="2"/>
  <c r="X1223" i="2"/>
  <c r="H1223" i="2"/>
  <c r="G1223" i="2"/>
  <c r="F1223" i="2"/>
  <c r="Z1222" i="2"/>
  <c r="Y1222" i="2"/>
  <c r="X1222" i="2"/>
  <c r="H1222" i="2"/>
  <c r="G1222" i="2"/>
  <c r="F1222" i="2"/>
  <c r="Z1221" i="2"/>
  <c r="Y1221" i="2"/>
  <c r="X1221" i="2"/>
  <c r="H1221" i="2"/>
  <c r="G1221" i="2"/>
  <c r="F1221" i="2"/>
  <c r="Z1220" i="2"/>
  <c r="Y1220" i="2"/>
  <c r="X1220" i="2"/>
  <c r="H1220" i="2"/>
  <c r="G1220" i="2"/>
  <c r="F1220" i="2"/>
  <c r="Z1219" i="2"/>
  <c r="Y1219" i="2"/>
  <c r="X1219" i="2"/>
  <c r="H1219" i="2"/>
  <c r="G1219" i="2"/>
  <c r="F1219" i="2"/>
  <c r="Z1218" i="2"/>
  <c r="Y1218" i="2"/>
  <c r="X1218" i="2"/>
  <c r="H1218" i="2"/>
  <c r="G1218" i="2"/>
  <c r="F1218" i="2"/>
  <c r="Z1217" i="2"/>
  <c r="Y1217" i="2"/>
  <c r="X1217" i="2"/>
  <c r="H1217" i="2"/>
  <c r="G1217" i="2"/>
  <c r="F1217" i="2"/>
  <c r="Z1216" i="2"/>
  <c r="Y1216" i="2"/>
  <c r="X1216" i="2"/>
  <c r="H1216" i="2"/>
  <c r="G1216" i="2"/>
  <c r="F1216" i="2"/>
  <c r="Z1215" i="2"/>
  <c r="Y1215" i="2"/>
  <c r="X1215" i="2"/>
  <c r="H1215" i="2"/>
  <c r="G1215" i="2"/>
  <c r="F1215" i="2"/>
  <c r="Z1214" i="2"/>
  <c r="Y1214" i="2"/>
  <c r="X1214" i="2"/>
  <c r="H1214" i="2"/>
  <c r="G1214" i="2"/>
  <c r="F1214" i="2"/>
  <c r="Z1213" i="2"/>
  <c r="Y1213" i="2"/>
  <c r="X1213" i="2"/>
  <c r="H1213" i="2"/>
  <c r="G1213" i="2"/>
  <c r="F1213" i="2"/>
  <c r="Z1212" i="2"/>
  <c r="Y1212" i="2"/>
  <c r="X1212" i="2"/>
  <c r="H1212" i="2"/>
  <c r="G1212" i="2"/>
  <c r="F1212" i="2"/>
  <c r="Z1211" i="2"/>
  <c r="Y1211" i="2"/>
  <c r="X1211" i="2"/>
  <c r="H1211" i="2"/>
  <c r="G1211" i="2"/>
  <c r="F1211" i="2"/>
  <c r="Z1210" i="2"/>
  <c r="Y1210" i="2"/>
  <c r="X1210" i="2"/>
  <c r="H1210" i="2"/>
  <c r="G1210" i="2"/>
  <c r="F1210" i="2"/>
  <c r="Z1209" i="2"/>
  <c r="Y1209" i="2"/>
  <c r="X1209" i="2"/>
  <c r="H1209" i="2"/>
  <c r="G1209" i="2"/>
  <c r="F1209" i="2"/>
  <c r="Z1208" i="2"/>
  <c r="Y1208" i="2"/>
  <c r="X1208" i="2"/>
  <c r="H1208" i="2"/>
  <c r="G1208" i="2"/>
  <c r="F1208" i="2"/>
  <c r="Z1207" i="2"/>
  <c r="Y1207" i="2"/>
  <c r="X1207" i="2"/>
  <c r="H1207" i="2"/>
  <c r="G1207" i="2"/>
  <c r="F1207" i="2"/>
  <c r="Z1206" i="2"/>
  <c r="Y1206" i="2"/>
  <c r="X1206" i="2"/>
  <c r="H1206" i="2"/>
  <c r="G1206" i="2"/>
  <c r="F1206" i="2"/>
  <c r="Z1205" i="2"/>
  <c r="Y1205" i="2"/>
  <c r="X1205" i="2"/>
  <c r="H1205" i="2"/>
  <c r="G1205" i="2"/>
  <c r="F1205" i="2"/>
  <c r="Z1204" i="2"/>
  <c r="Y1204" i="2"/>
  <c r="X1204" i="2"/>
  <c r="H1204" i="2"/>
  <c r="G1204" i="2"/>
  <c r="F1204" i="2"/>
  <c r="Z1203" i="2"/>
  <c r="Y1203" i="2"/>
  <c r="X1203" i="2"/>
  <c r="H1203" i="2"/>
  <c r="G1203" i="2"/>
  <c r="F1203" i="2"/>
  <c r="Z1202" i="2"/>
  <c r="Y1202" i="2"/>
  <c r="X1202" i="2"/>
  <c r="H1202" i="2"/>
  <c r="G1202" i="2"/>
  <c r="F1202" i="2"/>
  <c r="Z1201" i="2"/>
  <c r="Y1201" i="2"/>
  <c r="X1201" i="2"/>
  <c r="H1201" i="2"/>
  <c r="G1201" i="2"/>
  <c r="F1201" i="2"/>
  <c r="Z1200" i="2"/>
  <c r="Y1200" i="2"/>
  <c r="X1200" i="2"/>
  <c r="H1200" i="2"/>
  <c r="G1200" i="2"/>
  <c r="F1200" i="2"/>
  <c r="Z1199" i="2"/>
  <c r="Y1199" i="2"/>
  <c r="X1199" i="2"/>
  <c r="H1199" i="2"/>
  <c r="G1199" i="2"/>
  <c r="F1199" i="2"/>
  <c r="Z1198" i="2"/>
  <c r="Y1198" i="2"/>
  <c r="X1198" i="2"/>
  <c r="H1198" i="2"/>
  <c r="G1198" i="2"/>
  <c r="F1198" i="2"/>
  <c r="Z1197" i="2"/>
  <c r="Y1197" i="2"/>
  <c r="X1197" i="2"/>
  <c r="H1197" i="2"/>
  <c r="G1197" i="2"/>
  <c r="F1197" i="2"/>
  <c r="Z1196" i="2"/>
  <c r="Y1196" i="2"/>
  <c r="X1196" i="2"/>
  <c r="H1196" i="2"/>
  <c r="G1196" i="2"/>
  <c r="F1196" i="2"/>
  <c r="Z1195" i="2"/>
  <c r="Y1195" i="2"/>
  <c r="X1195" i="2"/>
  <c r="H1195" i="2"/>
  <c r="G1195" i="2"/>
  <c r="F1195" i="2"/>
  <c r="Z1194" i="2"/>
  <c r="Y1194" i="2"/>
  <c r="X1194" i="2"/>
  <c r="H1194" i="2"/>
  <c r="G1194" i="2"/>
  <c r="F1194" i="2"/>
  <c r="Z1193" i="2"/>
  <c r="Y1193" i="2"/>
  <c r="X1193" i="2"/>
  <c r="H1193" i="2"/>
  <c r="G1193" i="2"/>
  <c r="F1193" i="2"/>
  <c r="Z1192" i="2"/>
  <c r="Y1192" i="2"/>
  <c r="X1192" i="2"/>
  <c r="H1192" i="2"/>
  <c r="G1192" i="2"/>
  <c r="F1192" i="2"/>
  <c r="Z1191" i="2"/>
  <c r="Y1191" i="2"/>
  <c r="X1191" i="2"/>
  <c r="H1191" i="2"/>
  <c r="G1191" i="2"/>
  <c r="F1191" i="2"/>
  <c r="Z1190" i="2"/>
  <c r="Y1190" i="2"/>
  <c r="X1190" i="2"/>
  <c r="H1190" i="2"/>
  <c r="G1190" i="2"/>
  <c r="F1190" i="2"/>
  <c r="Z1189" i="2"/>
  <c r="Y1189" i="2"/>
  <c r="X1189" i="2"/>
  <c r="H1189" i="2"/>
  <c r="G1189" i="2"/>
  <c r="F1189" i="2"/>
  <c r="Z1188" i="2"/>
  <c r="Y1188" i="2"/>
  <c r="X1188" i="2"/>
  <c r="H1188" i="2"/>
  <c r="G1188" i="2"/>
  <c r="F1188" i="2"/>
  <c r="Z1187" i="2"/>
  <c r="Y1187" i="2"/>
  <c r="X1187" i="2"/>
  <c r="H1187" i="2"/>
  <c r="G1187" i="2"/>
  <c r="F1187" i="2"/>
  <c r="Z1186" i="2"/>
  <c r="Y1186" i="2"/>
  <c r="X1186" i="2"/>
  <c r="H1186" i="2"/>
  <c r="G1186" i="2"/>
  <c r="F1186" i="2"/>
  <c r="Z1185" i="2"/>
  <c r="Y1185" i="2"/>
  <c r="X1185" i="2"/>
  <c r="H1185" i="2"/>
  <c r="G1185" i="2"/>
  <c r="F1185" i="2"/>
  <c r="Z1184" i="2"/>
  <c r="Y1184" i="2"/>
  <c r="X1184" i="2"/>
  <c r="H1184" i="2"/>
  <c r="G1184" i="2"/>
  <c r="F1184" i="2"/>
  <c r="Z1183" i="2"/>
  <c r="Y1183" i="2"/>
  <c r="X1183" i="2"/>
  <c r="H1183" i="2"/>
  <c r="G1183" i="2"/>
  <c r="F1183" i="2"/>
  <c r="Z1182" i="2"/>
  <c r="Y1182" i="2"/>
  <c r="X1182" i="2"/>
  <c r="H1182" i="2"/>
  <c r="G1182" i="2"/>
  <c r="F1182" i="2"/>
  <c r="Z1181" i="2"/>
  <c r="Y1181" i="2"/>
  <c r="X1181" i="2"/>
  <c r="H1181" i="2"/>
  <c r="G1181" i="2"/>
  <c r="F1181" i="2"/>
  <c r="Z1180" i="2"/>
  <c r="Y1180" i="2"/>
  <c r="X1180" i="2"/>
  <c r="H1180" i="2"/>
  <c r="G1180" i="2"/>
  <c r="F1180" i="2"/>
  <c r="Z1179" i="2"/>
  <c r="Y1179" i="2"/>
  <c r="X1179" i="2"/>
  <c r="H1179" i="2"/>
  <c r="G1179" i="2"/>
  <c r="F1179" i="2"/>
  <c r="Z1178" i="2"/>
  <c r="Y1178" i="2"/>
  <c r="X1178" i="2"/>
  <c r="H1178" i="2"/>
  <c r="G1178" i="2"/>
  <c r="F1178" i="2"/>
  <c r="Z1177" i="2"/>
  <c r="Y1177" i="2"/>
  <c r="X1177" i="2"/>
  <c r="H1177" i="2"/>
  <c r="G1177" i="2"/>
  <c r="F1177" i="2"/>
  <c r="Z1176" i="2"/>
  <c r="Y1176" i="2"/>
  <c r="X1176" i="2"/>
  <c r="H1176" i="2"/>
  <c r="G1176" i="2"/>
  <c r="F1176" i="2"/>
  <c r="Z1175" i="2"/>
  <c r="Y1175" i="2"/>
  <c r="X1175" i="2"/>
  <c r="H1175" i="2"/>
  <c r="G1175" i="2"/>
  <c r="F1175" i="2"/>
  <c r="Z1174" i="2"/>
  <c r="Y1174" i="2"/>
  <c r="X1174" i="2"/>
  <c r="H1174" i="2"/>
  <c r="G1174" i="2"/>
  <c r="F1174" i="2"/>
  <c r="Z1173" i="2"/>
  <c r="Y1173" i="2"/>
  <c r="X1173" i="2"/>
  <c r="H1173" i="2"/>
  <c r="G1173" i="2"/>
  <c r="F1173" i="2"/>
  <c r="Z1172" i="2"/>
  <c r="Y1172" i="2"/>
  <c r="X1172" i="2"/>
  <c r="H1172" i="2"/>
  <c r="G1172" i="2"/>
  <c r="F1172" i="2"/>
  <c r="Z1171" i="2"/>
  <c r="Y1171" i="2"/>
  <c r="X1171" i="2"/>
  <c r="H1171" i="2"/>
  <c r="G1171" i="2"/>
  <c r="F1171" i="2"/>
  <c r="Z1170" i="2"/>
  <c r="Y1170" i="2"/>
  <c r="X1170" i="2"/>
  <c r="H1170" i="2"/>
  <c r="G1170" i="2"/>
  <c r="F1170" i="2"/>
  <c r="Z1169" i="2"/>
  <c r="Y1169" i="2"/>
  <c r="X1169" i="2"/>
  <c r="H1169" i="2"/>
  <c r="G1169" i="2"/>
  <c r="F1169" i="2"/>
  <c r="Z1168" i="2"/>
  <c r="Y1168" i="2"/>
  <c r="X1168" i="2"/>
  <c r="H1168" i="2"/>
  <c r="G1168" i="2"/>
  <c r="F1168" i="2"/>
  <c r="Z1167" i="2"/>
  <c r="Y1167" i="2"/>
  <c r="X1167" i="2"/>
  <c r="H1167" i="2"/>
  <c r="G1167" i="2"/>
  <c r="F1167" i="2"/>
  <c r="Z1166" i="2"/>
  <c r="Y1166" i="2"/>
  <c r="X1166" i="2"/>
  <c r="H1166" i="2"/>
  <c r="G1166" i="2"/>
  <c r="F1166" i="2"/>
  <c r="Z1165" i="2"/>
  <c r="Y1165" i="2"/>
  <c r="X1165" i="2"/>
  <c r="H1165" i="2"/>
  <c r="G1165" i="2"/>
  <c r="F1165" i="2"/>
  <c r="Z1164" i="2"/>
  <c r="Y1164" i="2"/>
  <c r="X1164" i="2"/>
  <c r="H1164" i="2"/>
  <c r="G1164" i="2"/>
  <c r="F1164" i="2"/>
  <c r="Z1163" i="2"/>
  <c r="Y1163" i="2"/>
  <c r="X1163" i="2"/>
  <c r="H1163" i="2"/>
  <c r="G1163" i="2"/>
  <c r="F1163" i="2"/>
  <c r="Z1162" i="2"/>
  <c r="Y1162" i="2"/>
  <c r="X1162" i="2"/>
  <c r="H1162" i="2"/>
  <c r="G1162" i="2"/>
  <c r="F1162" i="2"/>
  <c r="Z1161" i="2"/>
  <c r="Y1161" i="2"/>
  <c r="X1161" i="2"/>
  <c r="H1161" i="2"/>
  <c r="G1161" i="2"/>
  <c r="F1161" i="2"/>
  <c r="Z1160" i="2"/>
  <c r="Y1160" i="2"/>
  <c r="X1160" i="2"/>
  <c r="H1160" i="2"/>
  <c r="G1160" i="2"/>
  <c r="F1160" i="2"/>
  <c r="Z1159" i="2"/>
  <c r="Y1159" i="2"/>
  <c r="X1159" i="2"/>
  <c r="H1159" i="2"/>
  <c r="G1159" i="2"/>
  <c r="F1159" i="2"/>
  <c r="Z1158" i="2"/>
  <c r="Y1158" i="2"/>
  <c r="X1158" i="2"/>
  <c r="H1158" i="2"/>
  <c r="G1158" i="2"/>
  <c r="F1158" i="2"/>
  <c r="Z1157" i="2"/>
  <c r="Y1157" i="2"/>
  <c r="X1157" i="2"/>
  <c r="H1157" i="2"/>
  <c r="G1157" i="2"/>
  <c r="F1157" i="2"/>
  <c r="Z1156" i="2"/>
  <c r="Y1156" i="2"/>
  <c r="X1156" i="2"/>
  <c r="H1156" i="2"/>
  <c r="G1156" i="2"/>
  <c r="F1156" i="2"/>
  <c r="Z1155" i="2"/>
  <c r="Y1155" i="2"/>
  <c r="X1155" i="2"/>
  <c r="H1155" i="2"/>
  <c r="G1155" i="2"/>
  <c r="F1155" i="2"/>
  <c r="Z1154" i="2"/>
  <c r="Y1154" i="2"/>
  <c r="X1154" i="2"/>
  <c r="H1154" i="2"/>
  <c r="G1154" i="2"/>
  <c r="F1154" i="2"/>
  <c r="Z1153" i="2"/>
  <c r="Y1153" i="2"/>
  <c r="X1153" i="2"/>
  <c r="H1153" i="2"/>
  <c r="G1153" i="2"/>
  <c r="F1153" i="2"/>
  <c r="Z1152" i="2"/>
  <c r="Y1152" i="2"/>
  <c r="X1152" i="2"/>
  <c r="H1152" i="2"/>
  <c r="G1152" i="2"/>
  <c r="F1152" i="2"/>
  <c r="Z1151" i="2"/>
  <c r="Y1151" i="2"/>
  <c r="X1151" i="2"/>
  <c r="H1151" i="2"/>
  <c r="G1151" i="2"/>
  <c r="F1151" i="2"/>
  <c r="Z1150" i="2"/>
  <c r="Y1150" i="2"/>
  <c r="X1150" i="2"/>
  <c r="H1150" i="2"/>
  <c r="G1150" i="2"/>
  <c r="F1150" i="2"/>
  <c r="Z1149" i="2"/>
  <c r="Y1149" i="2"/>
  <c r="X1149" i="2"/>
  <c r="H1149" i="2"/>
  <c r="G1149" i="2"/>
  <c r="F1149" i="2"/>
  <c r="Z1148" i="2"/>
  <c r="Y1148" i="2"/>
  <c r="X1148" i="2"/>
  <c r="H1148" i="2"/>
  <c r="G1148" i="2"/>
  <c r="F1148" i="2"/>
  <c r="Z1147" i="2"/>
  <c r="Y1147" i="2"/>
  <c r="X1147" i="2"/>
  <c r="H1147" i="2"/>
  <c r="G1147" i="2"/>
  <c r="F1147" i="2"/>
  <c r="Z1146" i="2"/>
  <c r="Y1146" i="2"/>
  <c r="X1146" i="2"/>
  <c r="H1146" i="2"/>
  <c r="G1146" i="2"/>
  <c r="F1146" i="2"/>
  <c r="Z1145" i="2"/>
  <c r="Y1145" i="2"/>
  <c r="X1145" i="2"/>
  <c r="H1145" i="2"/>
  <c r="G1145" i="2"/>
  <c r="F1145" i="2"/>
  <c r="Z1144" i="2"/>
  <c r="Y1144" i="2"/>
  <c r="X1144" i="2"/>
  <c r="H1144" i="2"/>
  <c r="G1144" i="2"/>
  <c r="F1144" i="2"/>
  <c r="Z1143" i="2"/>
  <c r="Y1143" i="2"/>
  <c r="X1143" i="2"/>
  <c r="H1143" i="2"/>
  <c r="G1143" i="2"/>
  <c r="F1143" i="2"/>
  <c r="Z1142" i="2"/>
  <c r="Y1142" i="2"/>
  <c r="X1142" i="2"/>
  <c r="H1142" i="2"/>
  <c r="G1142" i="2"/>
  <c r="F1142" i="2"/>
  <c r="Z1141" i="2"/>
  <c r="Y1141" i="2"/>
  <c r="X1141" i="2"/>
  <c r="H1141" i="2"/>
  <c r="G1141" i="2"/>
  <c r="F1141" i="2"/>
  <c r="Z1140" i="2"/>
  <c r="Y1140" i="2"/>
  <c r="X1140" i="2"/>
  <c r="H1140" i="2"/>
  <c r="G1140" i="2"/>
  <c r="F1140" i="2"/>
  <c r="Z1139" i="2"/>
  <c r="Y1139" i="2"/>
  <c r="X1139" i="2"/>
  <c r="H1139" i="2"/>
  <c r="G1139" i="2"/>
  <c r="F1139" i="2"/>
  <c r="Z1138" i="2"/>
  <c r="Y1138" i="2"/>
  <c r="X1138" i="2"/>
  <c r="H1138" i="2"/>
  <c r="G1138" i="2"/>
  <c r="F1138" i="2"/>
  <c r="Z1137" i="2"/>
  <c r="Y1137" i="2"/>
  <c r="X1137" i="2"/>
  <c r="H1137" i="2"/>
  <c r="G1137" i="2"/>
  <c r="F1137" i="2"/>
  <c r="Z1136" i="2"/>
  <c r="Y1136" i="2"/>
  <c r="X1136" i="2"/>
  <c r="H1136" i="2"/>
  <c r="G1136" i="2"/>
  <c r="F1136" i="2"/>
  <c r="Z1135" i="2"/>
  <c r="Y1135" i="2"/>
  <c r="X1135" i="2"/>
  <c r="H1135" i="2"/>
  <c r="G1135" i="2"/>
  <c r="F1135" i="2"/>
  <c r="Z1134" i="2"/>
  <c r="Y1134" i="2"/>
  <c r="X1134" i="2"/>
  <c r="H1134" i="2"/>
  <c r="G1134" i="2"/>
  <c r="F1134" i="2"/>
  <c r="Z1133" i="2"/>
  <c r="Y1133" i="2"/>
  <c r="X1133" i="2"/>
  <c r="H1133" i="2"/>
  <c r="G1133" i="2"/>
  <c r="F1133" i="2"/>
  <c r="Z1132" i="2"/>
  <c r="Y1132" i="2"/>
  <c r="X1132" i="2"/>
  <c r="H1132" i="2"/>
  <c r="G1132" i="2"/>
  <c r="F1132" i="2"/>
  <c r="Z1131" i="2"/>
  <c r="Y1131" i="2"/>
  <c r="X1131" i="2"/>
  <c r="H1131" i="2"/>
  <c r="G1131" i="2"/>
  <c r="F1131" i="2"/>
  <c r="Z1130" i="2"/>
  <c r="Y1130" i="2"/>
  <c r="X1130" i="2"/>
  <c r="H1130" i="2"/>
  <c r="G1130" i="2"/>
  <c r="F1130" i="2"/>
  <c r="Z1129" i="2"/>
  <c r="Y1129" i="2"/>
  <c r="X1129" i="2"/>
  <c r="H1129" i="2"/>
  <c r="G1129" i="2"/>
  <c r="F1129" i="2"/>
  <c r="Z1128" i="2"/>
  <c r="Y1128" i="2"/>
  <c r="X1128" i="2"/>
  <c r="H1128" i="2"/>
  <c r="G1128" i="2"/>
  <c r="F1128" i="2"/>
  <c r="Z1127" i="2"/>
  <c r="Y1127" i="2"/>
  <c r="X1127" i="2"/>
  <c r="H1127" i="2"/>
  <c r="G1127" i="2"/>
  <c r="F1127" i="2"/>
  <c r="Z1126" i="2"/>
  <c r="Y1126" i="2"/>
  <c r="X1126" i="2"/>
  <c r="H1126" i="2"/>
  <c r="G1126" i="2"/>
  <c r="F1126" i="2"/>
  <c r="Z1125" i="2"/>
  <c r="Y1125" i="2"/>
  <c r="X1125" i="2"/>
  <c r="H1125" i="2"/>
  <c r="G1125" i="2"/>
  <c r="F1125" i="2"/>
  <c r="Z1124" i="2"/>
  <c r="Y1124" i="2"/>
  <c r="X1124" i="2"/>
  <c r="H1124" i="2"/>
  <c r="G1124" i="2"/>
  <c r="F1124" i="2"/>
  <c r="Z1123" i="2"/>
  <c r="Y1123" i="2"/>
  <c r="X1123" i="2"/>
  <c r="H1123" i="2"/>
  <c r="G1123" i="2"/>
  <c r="F1123" i="2"/>
  <c r="Z1122" i="2"/>
  <c r="Y1122" i="2"/>
  <c r="X1122" i="2"/>
  <c r="H1122" i="2"/>
  <c r="G1122" i="2"/>
  <c r="F1122" i="2"/>
  <c r="Z1121" i="2"/>
  <c r="Y1121" i="2"/>
  <c r="X1121" i="2"/>
  <c r="H1121" i="2"/>
  <c r="G1121" i="2"/>
  <c r="F1121" i="2"/>
  <c r="Z1120" i="2"/>
  <c r="Y1120" i="2"/>
  <c r="X1120" i="2"/>
  <c r="H1120" i="2"/>
  <c r="G1120" i="2"/>
  <c r="F1120" i="2"/>
  <c r="Z1119" i="2"/>
  <c r="Y1119" i="2"/>
  <c r="X1119" i="2"/>
  <c r="H1119" i="2"/>
  <c r="G1119" i="2"/>
  <c r="F1119" i="2"/>
  <c r="Z1118" i="2"/>
  <c r="Y1118" i="2"/>
  <c r="X1118" i="2"/>
  <c r="H1118" i="2"/>
  <c r="G1118" i="2"/>
  <c r="F1118" i="2"/>
  <c r="Z1117" i="2"/>
  <c r="Y1117" i="2"/>
  <c r="X1117" i="2"/>
  <c r="H1117" i="2"/>
  <c r="G1117" i="2"/>
  <c r="F1117" i="2"/>
  <c r="Z1116" i="2"/>
  <c r="Y1116" i="2"/>
  <c r="X1116" i="2"/>
  <c r="H1116" i="2"/>
  <c r="G1116" i="2"/>
  <c r="F1116" i="2"/>
  <c r="Z1115" i="2"/>
  <c r="Y1115" i="2"/>
  <c r="X1115" i="2"/>
  <c r="H1115" i="2"/>
  <c r="G1115" i="2"/>
  <c r="F1115" i="2"/>
  <c r="Z1114" i="2"/>
  <c r="Y1114" i="2"/>
  <c r="X1114" i="2"/>
  <c r="H1114" i="2"/>
  <c r="G1114" i="2"/>
  <c r="F1114" i="2"/>
  <c r="Z1113" i="2"/>
  <c r="Y1113" i="2"/>
  <c r="X1113" i="2"/>
  <c r="H1113" i="2"/>
  <c r="G1113" i="2"/>
  <c r="F1113" i="2"/>
  <c r="Z1112" i="2"/>
  <c r="Y1112" i="2"/>
  <c r="X1112" i="2"/>
  <c r="H1112" i="2"/>
  <c r="G1112" i="2"/>
  <c r="F1112" i="2"/>
  <c r="Z1111" i="2"/>
  <c r="Y1111" i="2"/>
  <c r="X1111" i="2"/>
  <c r="H1111" i="2"/>
  <c r="G1111" i="2"/>
  <c r="F1111" i="2"/>
  <c r="Z1110" i="2"/>
  <c r="Y1110" i="2"/>
  <c r="X1110" i="2"/>
  <c r="H1110" i="2"/>
  <c r="G1110" i="2"/>
  <c r="F1110" i="2"/>
  <c r="Z1109" i="2"/>
  <c r="Y1109" i="2"/>
  <c r="X1109" i="2"/>
  <c r="H1109" i="2"/>
  <c r="G1109" i="2"/>
  <c r="F1109" i="2"/>
  <c r="Z1108" i="2"/>
  <c r="Y1108" i="2"/>
  <c r="X1108" i="2"/>
  <c r="H1108" i="2"/>
  <c r="G1108" i="2"/>
  <c r="F1108" i="2"/>
  <c r="Z1107" i="2"/>
  <c r="Y1107" i="2"/>
  <c r="X1107" i="2"/>
  <c r="H1107" i="2"/>
  <c r="G1107" i="2"/>
  <c r="F1107" i="2"/>
  <c r="Z1106" i="2"/>
  <c r="Y1106" i="2"/>
  <c r="X1106" i="2"/>
  <c r="H1106" i="2"/>
  <c r="G1106" i="2"/>
  <c r="F1106" i="2"/>
  <c r="Z1105" i="2"/>
  <c r="Y1105" i="2"/>
  <c r="X1105" i="2"/>
  <c r="H1105" i="2"/>
  <c r="G1105" i="2"/>
  <c r="F1105" i="2"/>
  <c r="Z1104" i="2"/>
  <c r="Y1104" i="2"/>
  <c r="X1104" i="2"/>
  <c r="H1104" i="2"/>
  <c r="G1104" i="2"/>
  <c r="F1104" i="2"/>
  <c r="Z1103" i="2"/>
  <c r="Y1103" i="2"/>
  <c r="X1103" i="2"/>
  <c r="H1103" i="2"/>
  <c r="G1103" i="2"/>
  <c r="F1103" i="2"/>
  <c r="Z1102" i="2"/>
  <c r="Y1102" i="2"/>
  <c r="X1102" i="2"/>
  <c r="H1102" i="2"/>
  <c r="G1102" i="2"/>
  <c r="F1102" i="2"/>
  <c r="Z1101" i="2"/>
  <c r="Y1101" i="2"/>
  <c r="X1101" i="2"/>
  <c r="H1101" i="2"/>
  <c r="G1101" i="2"/>
  <c r="F1101" i="2"/>
  <c r="Z1100" i="2"/>
  <c r="Y1100" i="2"/>
  <c r="X1100" i="2"/>
  <c r="H1100" i="2"/>
  <c r="G1100" i="2"/>
  <c r="F1100" i="2"/>
  <c r="Z1099" i="2"/>
  <c r="Y1099" i="2"/>
  <c r="X1099" i="2"/>
  <c r="H1099" i="2"/>
  <c r="G1099" i="2"/>
  <c r="F1099" i="2"/>
  <c r="Z1098" i="2"/>
  <c r="Y1098" i="2"/>
  <c r="X1098" i="2"/>
  <c r="H1098" i="2"/>
  <c r="G1098" i="2"/>
  <c r="F1098" i="2"/>
  <c r="Z1097" i="2"/>
  <c r="Y1097" i="2"/>
  <c r="X1097" i="2"/>
  <c r="H1097" i="2"/>
  <c r="G1097" i="2"/>
  <c r="F1097" i="2"/>
  <c r="Z1096" i="2"/>
  <c r="Y1096" i="2"/>
  <c r="X1096" i="2"/>
  <c r="H1096" i="2"/>
  <c r="G1096" i="2"/>
  <c r="F1096" i="2"/>
  <c r="Z1095" i="2"/>
  <c r="Y1095" i="2"/>
  <c r="X1095" i="2"/>
  <c r="H1095" i="2"/>
  <c r="G1095" i="2"/>
  <c r="F1095" i="2"/>
  <c r="Z268" i="2"/>
  <c r="Y268" i="2"/>
  <c r="X268" i="2"/>
  <c r="H268" i="2"/>
  <c r="G268" i="2"/>
  <c r="F268" i="2"/>
  <c r="Z267" i="2"/>
  <c r="Y267" i="2"/>
  <c r="X267" i="2"/>
  <c r="H267" i="2"/>
  <c r="G267" i="2"/>
  <c r="F267" i="2"/>
  <c r="Z266" i="2"/>
  <c r="Y266" i="2"/>
  <c r="X266" i="2"/>
  <c r="H266" i="2"/>
  <c r="G266" i="2"/>
  <c r="F266" i="2"/>
  <c r="Z265" i="2"/>
  <c r="Y265" i="2"/>
  <c r="X265" i="2"/>
  <c r="H265" i="2"/>
  <c r="G265" i="2"/>
  <c r="F265" i="2"/>
  <c r="Z264" i="2"/>
  <c r="Y264" i="2"/>
  <c r="X264" i="2"/>
  <c r="H264" i="2"/>
  <c r="G264" i="2"/>
  <c r="F264" i="2"/>
  <c r="Z263" i="2"/>
  <c r="Y263" i="2"/>
  <c r="X263" i="2"/>
  <c r="H263" i="2"/>
  <c r="G263" i="2"/>
  <c r="F263" i="2"/>
  <c r="Z262" i="2"/>
  <c r="Y262" i="2"/>
  <c r="X262" i="2"/>
  <c r="H262" i="2"/>
  <c r="G262" i="2"/>
  <c r="F262" i="2"/>
  <c r="Z261" i="2"/>
  <c r="Y261" i="2"/>
  <c r="X261" i="2"/>
  <c r="H261" i="2"/>
  <c r="G261" i="2"/>
  <c r="F261" i="2"/>
  <c r="Z260" i="2"/>
  <c r="Y260" i="2"/>
  <c r="X260" i="2"/>
  <c r="H260" i="2"/>
  <c r="G260" i="2"/>
  <c r="F260" i="2"/>
  <c r="Z259" i="2"/>
  <c r="Y259" i="2"/>
  <c r="X259" i="2"/>
  <c r="H259" i="2"/>
  <c r="G259" i="2"/>
  <c r="F259" i="2"/>
  <c r="Z258" i="2"/>
  <c r="Y258" i="2"/>
  <c r="X258" i="2"/>
  <c r="H258" i="2"/>
  <c r="G258" i="2"/>
  <c r="F258" i="2"/>
  <c r="Z257" i="2"/>
  <c r="Y257" i="2"/>
  <c r="X257" i="2"/>
  <c r="H257" i="2"/>
  <c r="G257" i="2"/>
  <c r="F257" i="2"/>
  <c r="Z256" i="2"/>
  <c r="Y256" i="2"/>
  <c r="X256" i="2"/>
  <c r="H256" i="2"/>
  <c r="G256" i="2"/>
  <c r="F256" i="2"/>
  <c r="Z255" i="2"/>
  <c r="Y255" i="2"/>
  <c r="X255" i="2"/>
  <c r="H255" i="2"/>
  <c r="G255" i="2"/>
  <c r="F255" i="2"/>
  <c r="Z254" i="2"/>
  <c r="Y254" i="2"/>
  <c r="X254" i="2"/>
  <c r="H254" i="2"/>
  <c r="G254" i="2"/>
  <c r="F254" i="2"/>
  <c r="Z253" i="2"/>
  <c r="Y253" i="2"/>
  <c r="X253" i="2"/>
  <c r="H253" i="2"/>
  <c r="G253" i="2"/>
  <c r="F253" i="2"/>
  <c r="Z252" i="2"/>
  <c r="Y252" i="2"/>
  <c r="X252" i="2"/>
  <c r="H252" i="2"/>
  <c r="G252" i="2"/>
  <c r="F252" i="2"/>
  <c r="Z251" i="2"/>
  <c r="Y251" i="2"/>
  <c r="X251" i="2"/>
  <c r="H251" i="2"/>
  <c r="G251" i="2"/>
  <c r="F251" i="2"/>
  <c r="Z250" i="2"/>
  <c r="Y250" i="2"/>
  <c r="X250" i="2"/>
  <c r="H250" i="2"/>
  <c r="G250" i="2"/>
  <c r="F250" i="2"/>
  <c r="Z249" i="2"/>
  <c r="Y249" i="2"/>
  <c r="X249" i="2"/>
  <c r="H249" i="2"/>
  <c r="G249" i="2"/>
  <c r="F249" i="2"/>
  <c r="Z248" i="2"/>
  <c r="Y248" i="2"/>
  <c r="X248" i="2"/>
  <c r="H248" i="2"/>
  <c r="G248" i="2"/>
  <c r="F248" i="2"/>
  <c r="Z247" i="2"/>
  <c r="Y247" i="2"/>
  <c r="X247" i="2"/>
  <c r="H247" i="2"/>
  <c r="G247" i="2"/>
  <c r="F247" i="2"/>
  <c r="Z246" i="2"/>
  <c r="Y246" i="2"/>
  <c r="X246" i="2"/>
  <c r="H246" i="2"/>
  <c r="G246" i="2"/>
  <c r="F246" i="2"/>
  <c r="Z245" i="2"/>
  <c r="Y245" i="2"/>
  <c r="X245" i="2"/>
  <c r="H245" i="2"/>
  <c r="G245" i="2"/>
  <c r="F245" i="2"/>
  <c r="Z244" i="2"/>
  <c r="Y244" i="2"/>
  <c r="X244" i="2"/>
  <c r="H244" i="2"/>
  <c r="G244" i="2"/>
  <c r="F244" i="2"/>
  <c r="Z243" i="2"/>
  <c r="Y243" i="2"/>
  <c r="X243" i="2"/>
  <c r="H243" i="2"/>
  <c r="G243" i="2"/>
  <c r="F243" i="2"/>
  <c r="Z242" i="2"/>
  <c r="Y242" i="2"/>
  <c r="X242" i="2"/>
  <c r="H242" i="2"/>
  <c r="G242" i="2"/>
  <c r="F242" i="2"/>
  <c r="Z241" i="2"/>
  <c r="Y241" i="2"/>
  <c r="X241" i="2"/>
  <c r="H241" i="2"/>
  <c r="G241" i="2"/>
  <c r="F241" i="2"/>
  <c r="Z240" i="2"/>
  <c r="Y240" i="2"/>
  <c r="X240" i="2"/>
  <c r="H240" i="2"/>
  <c r="G240" i="2"/>
  <c r="F240" i="2"/>
  <c r="Z239" i="2"/>
  <c r="Y239" i="2"/>
  <c r="X239" i="2"/>
  <c r="H239" i="2"/>
  <c r="G239" i="2"/>
  <c r="F239" i="2"/>
  <c r="Z238" i="2"/>
  <c r="Y238" i="2"/>
  <c r="X238" i="2"/>
  <c r="H238" i="2"/>
  <c r="G238" i="2"/>
  <c r="F238" i="2"/>
  <c r="Z237" i="2"/>
  <c r="Y237" i="2"/>
  <c r="X237" i="2"/>
  <c r="H237" i="2"/>
  <c r="G237" i="2"/>
  <c r="F237" i="2"/>
  <c r="Z236" i="2"/>
  <c r="Y236" i="2"/>
  <c r="X236" i="2"/>
  <c r="H236" i="2"/>
  <c r="G236" i="2"/>
  <c r="F236" i="2"/>
  <c r="Z235" i="2"/>
  <c r="Y235" i="2"/>
  <c r="X235" i="2"/>
  <c r="H235" i="2"/>
  <c r="G235" i="2"/>
  <c r="F235" i="2"/>
  <c r="Z234" i="2"/>
  <c r="Y234" i="2"/>
  <c r="X234" i="2"/>
  <c r="H234" i="2"/>
  <c r="G234" i="2"/>
  <c r="F234" i="2"/>
  <c r="Z233" i="2"/>
  <c r="Y233" i="2"/>
  <c r="X233" i="2"/>
  <c r="H233" i="2"/>
  <c r="G233" i="2"/>
  <c r="F233" i="2"/>
  <c r="Z232" i="2"/>
  <c r="Y232" i="2"/>
  <c r="X232" i="2"/>
  <c r="H232" i="2"/>
  <c r="G232" i="2"/>
  <c r="F232" i="2"/>
  <c r="Z231" i="2"/>
  <c r="Y231" i="2"/>
  <c r="X231" i="2"/>
  <c r="H231" i="2"/>
  <c r="G231" i="2"/>
  <c r="F231" i="2"/>
  <c r="Z230" i="2"/>
  <c r="Y230" i="2"/>
  <c r="X230" i="2"/>
  <c r="H230" i="2"/>
  <c r="G230" i="2"/>
  <c r="F230" i="2"/>
  <c r="Z229" i="2"/>
  <c r="Y229" i="2"/>
  <c r="X229" i="2"/>
  <c r="H229" i="2"/>
  <c r="G229" i="2"/>
  <c r="F229" i="2"/>
  <c r="Z228" i="2"/>
  <c r="Y228" i="2"/>
  <c r="X228" i="2"/>
  <c r="H228" i="2"/>
  <c r="G228" i="2"/>
  <c r="F228" i="2"/>
  <c r="Z227" i="2"/>
  <c r="Y227" i="2"/>
  <c r="X227" i="2"/>
  <c r="H227" i="2"/>
  <c r="G227" i="2"/>
  <c r="F227" i="2"/>
  <c r="Z226" i="2"/>
  <c r="Y226" i="2"/>
  <c r="X226" i="2"/>
  <c r="H226" i="2"/>
  <c r="G226" i="2"/>
  <c r="F226" i="2"/>
  <c r="Z225" i="2"/>
  <c r="Y225" i="2"/>
  <c r="X225" i="2"/>
  <c r="H225" i="2"/>
  <c r="G225" i="2"/>
  <c r="F225" i="2"/>
  <c r="Z224" i="2"/>
  <c r="Y224" i="2"/>
  <c r="X224" i="2"/>
  <c r="H224" i="2"/>
  <c r="G224" i="2"/>
  <c r="F224" i="2"/>
  <c r="Z223" i="2"/>
  <c r="Y223" i="2"/>
  <c r="X223" i="2"/>
  <c r="H223" i="2"/>
  <c r="G223" i="2"/>
  <c r="F223" i="2"/>
  <c r="Z222" i="2"/>
  <c r="Y222" i="2"/>
  <c r="X222" i="2"/>
  <c r="H222" i="2"/>
  <c r="G222" i="2"/>
  <c r="F222" i="2"/>
  <c r="Z221" i="2"/>
  <c r="Y221" i="2"/>
  <c r="X221" i="2"/>
  <c r="H221" i="2"/>
  <c r="G221" i="2"/>
  <c r="F221" i="2"/>
  <c r="Z220" i="2"/>
  <c r="Y220" i="2"/>
  <c r="X220" i="2"/>
  <c r="H220" i="2"/>
  <c r="G220" i="2"/>
  <c r="F220" i="2"/>
  <c r="Z219" i="2"/>
  <c r="Y219" i="2"/>
  <c r="X219" i="2"/>
  <c r="H219" i="2"/>
  <c r="G219" i="2"/>
  <c r="F219" i="2"/>
  <c r="Z218" i="2"/>
  <c r="Y218" i="2"/>
  <c r="X218" i="2"/>
  <c r="H218" i="2"/>
  <c r="G218" i="2"/>
  <c r="F218" i="2"/>
  <c r="Z217" i="2"/>
  <c r="Y217" i="2"/>
  <c r="X217" i="2"/>
  <c r="H217" i="2"/>
  <c r="G217" i="2"/>
  <c r="F217" i="2"/>
  <c r="Z216" i="2"/>
  <c r="Y216" i="2"/>
  <c r="X216" i="2"/>
  <c r="H216" i="2"/>
  <c r="G216" i="2"/>
  <c r="F216" i="2"/>
  <c r="Z215" i="2"/>
  <c r="Y215" i="2"/>
  <c r="X215" i="2"/>
  <c r="H215" i="2"/>
  <c r="G215" i="2"/>
  <c r="F215" i="2"/>
  <c r="Z214" i="2"/>
  <c r="Y214" i="2"/>
  <c r="X214" i="2"/>
  <c r="H214" i="2"/>
  <c r="G214" i="2"/>
  <c r="F214" i="2"/>
  <c r="Z213" i="2"/>
  <c r="Y213" i="2"/>
  <c r="X213" i="2"/>
  <c r="H213" i="2"/>
  <c r="G213" i="2"/>
  <c r="F213" i="2"/>
  <c r="Z212" i="2"/>
  <c r="Y212" i="2"/>
  <c r="X212" i="2"/>
  <c r="H212" i="2"/>
  <c r="G212" i="2"/>
  <c r="F212" i="2"/>
  <c r="Z211" i="2"/>
  <c r="Y211" i="2"/>
  <c r="X211" i="2"/>
  <c r="H211" i="2"/>
  <c r="G211" i="2"/>
  <c r="F211" i="2"/>
  <c r="Z210" i="2"/>
  <c r="Y210" i="2"/>
  <c r="X210" i="2"/>
  <c r="H210" i="2"/>
  <c r="G210" i="2"/>
  <c r="F210" i="2"/>
  <c r="Z209" i="2"/>
  <c r="Y209" i="2"/>
  <c r="X209" i="2"/>
  <c r="H209" i="2"/>
  <c r="G209" i="2"/>
  <c r="F209" i="2"/>
  <c r="Z208" i="2"/>
  <c r="Y208" i="2"/>
  <c r="X208" i="2"/>
  <c r="H208" i="2"/>
  <c r="G208" i="2"/>
  <c r="F208" i="2"/>
  <c r="Z207" i="2"/>
  <c r="Y207" i="2"/>
  <c r="X207" i="2"/>
  <c r="H207" i="2"/>
  <c r="G207" i="2"/>
  <c r="F207" i="2"/>
  <c r="Z206" i="2"/>
  <c r="Y206" i="2"/>
  <c r="X206" i="2"/>
  <c r="H206" i="2"/>
  <c r="G206" i="2"/>
  <c r="F206" i="2"/>
  <c r="Z205" i="2"/>
  <c r="Y205" i="2"/>
  <c r="X205" i="2"/>
  <c r="H205" i="2"/>
  <c r="G205" i="2"/>
  <c r="F205" i="2"/>
  <c r="Z204" i="2"/>
  <c r="Y204" i="2"/>
  <c r="X204" i="2"/>
  <c r="H204" i="2"/>
  <c r="G204" i="2"/>
  <c r="F204" i="2"/>
  <c r="Z203" i="2"/>
  <c r="Y203" i="2"/>
  <c r="X203" i="2"/>
  <c r="H203" i="2"/>
  <c r="G203" i="2"/>
  <c r="F203" i="2"/>
  <c r="Z202" i="2"/>
  <c r="Y202" i="2"/>
  <c r="X202" i="2"/>
  <c r="H202" i="2"/>
  <c r="G202" i="2"/>
  <c r="F202" i="2"/>
  <c r="Z201" i="2"/>
  <c r="Y201" i="2"/>
  <c r="X201" i="2"/>
  <c r="H201" i="2"/>
  <c r="G201" i="2"/>
  <c r="F201" i="2"/>
  <c r="Z200" i="2"/>
  <c r="Y200" i="2"/>
  <c r="X200" i="2"/>
  <c r="H200" i="2"/>
  <c r="G200" i="2"/>
  <c r="F200" i="2"/>
  <c r="Z199" i="2"/>
  <c r="Y199" i="2"/>
  <c r="X199" i="2"/>
  <c r="H199" i="2"/>
  <c r="G199" i="2"/>
  <c r="F199" i="2"/>
  <c r="Z198" i="2"/>
  <c r="Y198" i="2"/>
  <c r="X198" i="2"/>
  <c r="H198" i="2"/>
  <c r="G198" i="2"/>
  <c r="F198" i="2"/>
  <c r="Z197" i="2"/>
  <c r="Y197" i="2"/>
  <c r="X197" i="2"/>
  <c r="H197" i="2"/>
  <c r="G197" i="2"/>
  <c r="F197" i="2"/>
  <c r="Z196" i="2"/>
  <c r="Y196" i="2"/>
  <c r="X196" i="2"/>
  <c r="H196" i="2"/>
  <c r="G196" i="2"/>
  <c r="F196" i="2"/>
  <c r="Z195" i="2"/>
  <c r="Y195" i="2"/>
  <c r="X195" i="2"/>
  <c r="H195" i="2"/>
  <c r="G195" i="2"/>
  <c r="F195" i="2"/>
  <c r="Z194" i="2"/>
  <c r="Y194" i="2"/>
  <c r="X194" i="2"/>
  <c r="H194" i="2"/>
  <c r="G194" i="2"/>
  <c r="F194" i="2"/>
  <c r="Z193" i="2"/>
  <c r="Y193" i="2"/>
  <c r="X193" i="2"/>
  <c r="H193" i="2"/>
  <c r="G193" i="2"/>
  <c r="F193" i="2"/>
  <c r="Z192" i="2"/>
  <c r="Y192" i="2"/>
  <c r="X192" i="2"/>
  <c r="H192" i="2"/>
  <c r="G192" i="2"/>
  <c r="F192" i="2"/>
  <c r="Z191" i="2"/>
  <c r="Y191" i="2"/>
  <c r="X191" i="2"/>
  <c r="H191" i="2"/>
  <c r="G191" i="2"/>
  <c r="F191" i="2"/>
  <c r="Z190" i="2"/>
  <c r="Y190" i="2"/>
  <c r="X190" i="2"/>
  <c r="H190" i="2"/>
  <c r="G190" i="2"/>
  <c r="F190" i="2"/>
  <c r="Z189" i="2"/>
  <c r="Y189" i="2"/>
  <c r="X189" i="2"/>
  <c r="H189" i="2"/>
  <c r="G189" i="2"/>
  <c r="F189" i="2"/>
  <c r="Z188" i="2"/>
  <c r="Y188" i="2"/>
  <c r="X188" i="2"/>
  <c r="H188" i="2"/>
  <c r="G188" i="2"/>
  <c r="F188" i="2"/>
  <c r="Z187" i="2"/>
  <c r="Y187" i="2"/>
  <c r="X187" i="2"/>
  <c r="H187" i="2"/>
  <c r="G187" i="2"/>
  <c r="F187" i="2"/>
  <c r="Z186" i="2"/>
  <c r="Y186" i="2"/>
  <c r="X186" i="2"/>
  <c r="H186" i="2"/>
  <c r="G186" i="2"/>
  <c r="F186" i="2"/>
  <c r="Z185" i="2"/>
  <c r="Y185" i="2"/>
  <c r="X185" i="2"/>
  <c r="H185" i="2"/>
  <c r="G185" i="2"/>
  <c r="F185" i="2"/>
  <c r="Z184" i="2"/>
  <c r="Y184" i="2"/>
  <c r="X184" i="2"/>
  <c r="H184" i="2"/>
  <c r="G184" i="2"/>
  <c r="F184" i="2"/>
  <c r="Z183" i="2"/>
  <c r="Y183" i="2"/>
  <c r="X183" i="2"/>
  <c r="H183" i="2"/>
  <c r="G183" i="2"/>
  <c r="F183" i="2"/>
  <c r="Z182" i="2"/>
  <c r="Y182" i="2"/>
  <c r="X182" i="2"/>
  <c r="H182" i="2"/>
  <c r="G182" i="2"/>
  <c r="F182" i="2"/>
  <c r="Z181" i="2"/>
  <c r="Y181" i="2"/>
  <c r="X181" i="2"/>
  <c r="H181" i="2"/>
  <c r="G181" i="2"/>
  <c r="F181" i="2"/>
  <c r="Z180" i="2"/>
  <c r="Y180" i="2"/>
  <c r="X180" i="2"/>
  <c r="H180" i="2"/>
  <c r="G180" i="2"/>
  <c r="F180" i="2"/>
  <c r="Z179" i="2"/>
  <c r="Y179" i="2"/>
  <c r="X179" i="2"/>
  <c r="H179" i="2"/>
  <c r="G179" i="2"/>
  <c r="F179" i="2"/>
  <c r="Z178" i="2"/>
  <c r="Y178" i="2"/>
  <c r="X178" i="2"/>
  <c r="H178" i="2"/>
  <c r="G178" i="2"/>
  <c r="F178" i="2"/>
  <c r="Z177" i="2"/>
  <c r="Y177" i="2"/>
  <c r="X177" i="2"/>
  <c r="H177" i="2"/>
  <c r="G177" i="2"/>
  <c r="F177" i="2"/>
  <c r="Z176" i="2"/>
  <c r="Y176" i="2"/>
  <c r="X176" i="2"/>
  <c r="H176" i="2"/>
  <c r="G176" i="2"/>
  <c r="F176" i="2"/>
  <c r="Z175" i="2"/>
  <c r="Y175" i="2"/>
  <c r="X175" i="2"/>
  <c r="H175" i="2"/>
  <c r="G175" i="2"/>
  <c r="F175" i="2"/>
  <c r="Z174" i="2"/>
  <c r="Y174" i="2"/>
  <c r="X174" i="2"/>
  <c r="H174" i="2"/>
  <c r="G174" i="2"/>
  <c r="F174" i="2"/>
  <c r="Z173" i="2"/>
  <c r="Y173" i="2"/>
  <c r="X173" i="2"/>
  <c r="H173" i="2"/>
  <c r="G173" i="2"/>
  <c r="F173" i="2"/>
  <c r="Z172" i="2"/>
  <c r="Y172" i="2"/>
  <c r="X172" i="2"/>
  <c r="H172" i="2"/>
  <c r="G172" i="2"/>
  <c r="F172" i="2"/>
  <c r="Z171" i="2"/>
  <c r="Y171" i="2"/>
  <c r="X171" i="2"/>
  <c r="H171" i="2"/>
  <c r="G171" i="2"/>
  <c r="F171" i="2"/>
  <c r="Z170" i="2"/>
  <c r="Y170" i="2"/>
  <c r="X170" i="2"/>
  <c r="H170" i="2"/>
  <c r="G170" i="2"/>
  <c r="F170" i="2"/>
  <c r="Z169" i="2"/>
  <c r="Y169" i="2"/>
  <c r="X169" i="2"/>
  <c r="H169" i="2"/>
  <c r="G169" i="2"/>
  <c r="F169" i="2"/>
  <c r="Z168" i="2"/>
  <c r="Y168" i="2"/>
  <c r="X168" i="2"/>
  <c r="H168" i="2"/>
  <c r="G168" i="2"/>
  <c r="F168" i="2"/>
  <c r="Z167" i="2"/>
  <c r="Y167" i="2"/>
  <c r="X167" i="2"/>
  <c r="H167" i="2"/>
  <c r="G167" i="2"/>
  <c r="F167" i="2"/>
  <c r="Z166" i="2"/>
  <c r="Y166" i="2"/>
  <c r="X166" i="2"/>
  <c r="H166" i="2"/>
  <c r="G166" i="2"/>
  <c r="F166" i="2"/>
  <c r="Z165" i="2"/>
  <c r="Y165" i="2"/>
  <c r="X165" i="2"/>
  <c r="H165" i="2"/>
  <c r="G165" i="2"/>
  <c r="F165" i="2"/>
  <c r="AA1481" i="2"/>
  <c r="AB1481" i="2"/>
  <c r="AC1481" i="2"/>
  <c r="M3" i="14"/>
  <c r="M4" i="14"/>
  <c r="M5" i="14"/>
  <c r="M6" i="14"/>
  <c r="M7" i="14"/>
  <c r="M8" i="14"/>
  <c r="M9" i="14"/>
  <c r="M10" i="14"/>
  <c r="M2" i="14"/>
  <c r="L3" i="14"/>
  <c r="L4" i="14"/>
  <c r="L5" i="14"/>
  <c r="L6" i="14"/>
  <c r="L7" i="14"/>
  <c r="L8" i="14"/>
  <c r="L9" i="14"/>
  <c r="L10" i="14"/>
  <c r="L2" i="14"/>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369" i="11"/>
  <c r="Q370" i="11"/>
  <c r="Q371" i="11"/>
  <c r="Q372" i="11"/>
  <c r="Q373" i="11"/>
  <c r="Q374" i="11"/>
  <c r="Q375" i="11"/>
  <c r="Q376" i="11"/>
  <c r="Q377" i="11"/>
  <c r="Q378" i="11"/>
  <c r="Q379" i="11"/>
  <c r="Q380" i="11"/>
  <c r="Q381" i="11"/>
  <c r="Q382" i="11"/>
  <c r="Q383" i="11"/>
  <c r="Q384" i="11"/>
  <c r="Q385" i="11"/>
  <c r="Q386" i="11"/>
  <c r="Q387" i="11"/>
  <c r="Q388" i="11"/>
  <c r="Q389" i="11"/>
  <c r="Q390" i="11"/>
  <c r="Q391" i="11"/>
  <c r="Q392" i="11"/>
  <c r="Q393" i="11"/>
  <c r="Q394" i="11"/>
  <c r="Q395" i="11"/>
  <c r="Q396" i="11"/>
  <c r="Q397" i="11"/>
  <c r="Q398" i="11"/>
  <c r="Q399" i="11"/>
  <c r="Q400" i="11"/>
  <c r="Q401" i="11"/>
  <c r="Q402" i="11"/>
  <c r="Q403" i="11"/>
  <c r="Q404" i="11"/>
  <c r="Q405" i="11"/>
  <c r="Q406" i="11"/>
  <c r="Q407" i="11"/>
  <c r="Q408" i="11"/>
  <c r="Q409" i="11"/>
  <c r="Q410" i="11"/>
  <c r="Q411" i="11"/>
  <c r="Q412" i="11"/>
  <c r="Q413" i="11"/>
  <c r="Q414" i="11"/>
  <c r="Q415" i="11"/>
  <c r="Q416" i="11"/>
  <c r="Q417" i="11"/>
  <c r="Q418" i="11"/>
  <c r="Q419" i="11"/>
  <c r="Q420" i="11"/>
  <c r="Q421" i="11"/>
  <c r="Q422" i="11"/>
  <c r="Q423" i="11"/>
  <c r="Q424" i="11"/>
  <c r="Q425" i="11"/>
  <c r="Q426" i="11"/>
  <c r="Q427" i="11"/>
  <c r="Q428" i="11"/>
  <c r="Q429" i="11"/>
  <c r="Q430" i="11"/>
  <c r="Q431" i="11"/>
  <c r="Q432" i="11"/>
  <c r="Q433" i="11"/>
  <c r="Q434" i="11"/>
  <c r="Q435" i="11"/>
  <c r="Q436" i="11"/>
  <c r="Q437" i="11"/>
  <c r="Q438" i="11"/>
  <c r="Q439" i="11"/>
  <c r="Q440" i="11"/>
  <c r="Q441" i="11"/>
  <c r="Q442" i="11"/>
  <c r="Q443" i="11"/>
  <c r="Q444" i="11"/>
  <c r="Q445" i="11"/>
  <c r="Q446" i="11"/>
  <c r="Q447" i="11"/>
  <c r="Q448" i="11"/>
  <c r="Q449" i="11"/>
  <c r="Q450" i="11"/>
  <c r="Q451" i="11"/>
  <c r="Q452" i="11"/>
  <c r="Q453" i="11"/>
  <c r="Q454" i="11"/>
  <c r="Q455" i="11"/>
  <c r="Q456" i="11"/>
  <c r="Q457" i="11"/>
  <c r="Q458" i="11"/>
  <c r="Q459" i="11"/>
  <c r="Q460" i="11"/>
  <c r="Q461" i="11"/>
  <c r="Q462" i="11"/>
  <c r="Q463" i="11"/>
  <c r="Q464" i="11"/>
  <c r="Q465" i="11"/>
  <c r="Q466" i="11"/>
  <c r="Q467" i="11"/>
  <c r="Q468" i="11"/>
  <c r="Q469" i="11"/>
  <c r="Q470" i="11"/>
  <c r="Q471" i="11"/>
  <c r="Q472" i="11"/>
  <c r="Q473" i="11"/>
  <c r="Q474" i="11"/>
  <c r="Q475" i="11"/>
  <c r="Q476" i="11"/>
  <c r="Q477" i="11"/>
  <c r="Q478" i="11"/>
  <c r="Q479" i="11"/>
  <c r="Q480" i="11"/>
  <c r="Q481" i="11"/>
  <c r="Q482" i="11"/>
  <c r="Q483" i="11"/>
  <c r="Q484" i="11"/>
  <c r="Q485" i="11"/>
  <c r="Q486" i="11"/>
  <c r="Q487" i="11"/>
  <c r="Q488" i="11"/>
  <c r="Q489" i="11"/>
  <c r="Q490" i="11"/>
  <c r="Q491" i="11"/>
  <c r="Q492" i="11"/>
  <c r="Q493" i="11"/>
  <c r="Q494" i="11"/>
  <c r="Q495" i="11"/>
  <c r="Q496" i="11"/>
  <c r="Q497" i="11"/>
  <c r="Q498" i="11"/>
  <c r="Q499" i="11"/>
  <c r="Q500" i="11"/>
  <c r="Q501" i="11"/>
  <c r="Q502" i="11"/>
  <c r="Q503" i="11"/>
  <c r="Q504" i="11"/>
  <c r="Q505" i="11"/>
  <c r="Q506" i="11"/>
  <c r="Q507" i="11"/>
  <c r="Q508" i="11"/>
  <c r="Q509" i="11"/>
  <c r="Q510" i="11"/>
  <c r="Q511" i="11"/>
  <c r="Q512" i="11"/>
  <c r="Q513" i="11"/>
  <c r="Q514" i="11"/>
  <c r="Q515" i="11"/>
  <c r="Q516" i="11"/>
  <c r="Q517" i="11"/>
  <c r="Q518" i="11"/>
  <c r="Q519" i="11"/>
  <c r="Q520" i="11"/>
  <c r="Q521" i="11"/>
  <c r="Q522" i="11"/>
  <c r="Q523" i="11"/>
  <c r="Q524" i="11"/>
  <c r="Q525" i="11"/>
  <c r="Q526" i="11"/>
  <c r="Q527" i="11"/>
  <c r="Q528" i="11"/>
  <c r="Q529" i="11"/>
  <c r="Q530" i="11"/>
  <c r="Q531" i="11"/>
  <c r="Q532" i="11"/>
  <c r="Q533" i="11"/>
  <c r="Q534" i="11"/>
  <c r="Q535" i="11"/>
  <c r="Q536" i="11"/>
  <c r="Q537" i="11"/>
  <c r="Q538" i="11"/>
  <c r="Q539" i="11"/>
  <c r="Q540" i="11"/>
  <c r="Q541" i="11"/>
  <c r="Q542" i="11"/>
  <c r="Q543" i="11"/>
  <c r="Q544" i="11"/>
  <c r="Q545" i="11"/>
  <c r="Q546" i="11"/>
  <c r="Q547" i="11"/>
  <c r="Q548" i="11"/>
  <c r="Q549" i="11"/>
  <c r="Q550" i="11"/>
  <c r="Q551" i="11"/>
  <c r="Q552" i="11"/>
  <c r="Q553" i="11"/>
  <c r="Q554" i="11"/>
  <c r="Q555" i="11"/>
  <c r="Q556" i="11"/>
  <c r="Q557" i="11"/>
  <c r="Q558" i="11"/>
  <c r="Q559" i="11"/>
  <c r="Q560" i="11"/>
  <c r="Q561" i="11"/>
  <c r="Q562" i="11"/>
  <c r="Q563" i="11"/>
  <c r="Q564" i="11"/>
  <c r="Q565" i="11"/>
  <c r="Q566" i="11"/>
  <c r="Q567" i="11"/>
  <c r="Q568" i="11"/>
  <c r="Q569" i="11"/>
  <c r="Q570" i="11"/>
  <c r="Q571" i="11"/>
  <c r="Q572" i="11"/>
  <c r="Q573" i="11"/>
  <c r="Q574" i="11"/>
  <c r="Q575" i="11"/>
  <c r="Q576" i="11"/>
  <c r="Q577" i="11"/>
  <c r="Q578" i="11"/>
  <c r="Q579" i="11"/>
  <c r="Q580" i="11"/>
  <c r="Q581" i="11"/>
  <c r="Q582" i="11"/>
  <c r="Q583" i="11"/>
  <c r="Q584" i="11"/>
  <c r="Q585" i="11"/>
  <c r="Q586" i="11"/>
  <c r="Q587" i="11"/>
  <c r="Q588" i="11"/>
  <c r="Q589" i="11"/>
  <c r="Q590" i="11"/>
  <c r="Q591" i="11"/>
  <c r="Q592" i="11"/>
  <c r="Q593" i="11"/>
  <c r="Q594" i="11"/>
  <c r="Q595" i="11"/>
  <c r="Q596" i="11"/>
  <c r="Q597" i="11"/>
  <c r="Q598" i="11"/>
  <c r="Q599" i="11"/>
  <c r="Q600" i="11"/>
  <c r="Q601" i="11"/>
  <c r="Q602" i="11"/>
  <c r="Q603" i="11"/>
  <c r="Q604" i="11"/>
  <c r="Q605" i="11"/>
  <c r="Q606" i="11"/>
  <c r="Q607" i="11"/>
  <c r="Q608" i="11"/>
  <c r="Q609" i="11"/>
  <c r="Q610" i="11"/>
  <c r="Q611" i="11"/>
  <c r="Q612" i="11"/>
  <c r="Q613" i="11"/>
  <c r="Q614" i="11"/>
  <c r="Q615" i="11"/>
  <c r="Q616" i="11"/>
  <c r="Q617" i="11"/>
  <c r="Q618" i="11"/>
  <c r="Q619" i="11"/>
  <c r="Q620" i="11"/>
  <c r="Q621" i="11"/>
  <c r="Q622" i="11"/>
  <c r="Q623" i="11"/>
  <c r="Q624" i="11"/>
  <c r="Q625" i="11"/>
  <c r="Q626" i="11"/>
  <c r="Q627" i="11"/>
  <c r="Q628" i="11"/>
  <c r="Q629" i="11"/>
  <c r="Q630" i="11"/>
  <c r="Q631" i="11"/>
  <c r="Q632" i="11"/>
  <c r="Q633" i="11"/>
  <c r="Q634" i="11"/>
  <c r="Q635" i="11"/>
  <c r="Q636" i="11"/>
  <c r="Q637" i="11"/>
  <c r="Q638" i="11"/>
  <c r="Q639" i="11"/>
  <c r="Q640" i="11"/>
  <c r="Q641" i="11"/>
  <c r="Q642" i="11"/>
  <c r="Q643" i="11"/>
  <c r="Q644" i="11"/>
  <c r="Q645" i="11"/>
  <c r="Q646" i="11"/>
  <c r="Q647" i="11"/>
  <c r="Q648" i="11"/>
  <c r="Q649" i="11"/>
  <c r="Q650" i="11"/>
  <c r="Q651" i="11"/>
  <c r="Q652" i="11"/>
  <c r="Q653" i="11"/>
  <c r="Q654" i="11"/>
  <c r="Q655" i="11"/>
  <c r="Q656" i="11"/>
  <c r="Q657" i="11"/>
  <c r="Q658" i="11"/>
  <c r="Q659" i="11"/>
  <c r="Q660" i="11"/>
  <c r="Q661" i="11"/>
  <c r="Q662" i="11"/>
  <c r="Q663" i="11"/>
  <c r="Q664" i="11"/>
  <c r="Q665" i="11"/>
  <c r="Q666" i="11"/>
  <c r="Q667" i="11"/>
  <c r="Q668" i="11"/>
  <c r="Q669" i="11"/>
  <c r="Q670" i="11"/>
  <c r="Q671" i="11"/>
  <c r="Q672" i="11"/>
  <c r="Q673" i="11"/>
  <c r="Q674" i="11"/>
  <c r="Q675" i="11"/>
  <c r="Q676" i="11"/>
  <c r="Q677" i="11"/>
  <c r="Q678" i="11"/>
  <c r="Q679" i="11"/>
  <c r="Q680" i="11"/>
  <c r="Q681" i="11"/>
  <c r="Q682" i="11"/>
  <c r="Q683" i="11"/>
  <c r="Q684" i="11"/>
  <c r="Q685" i="11"/>
  <c r="Q686" i="11"/>
  <c r="Q687" i="11"/>
  <c r="Q688" i="11"/>
  <c r="Q689" i="11"/>
  <c r="Q690" i="11"/>
  <c r="Q691" i="11"/>
  <c r="Q692" i="11"/>
  <c r="Q693" i="11"/>
  <c r="Q694" i="11"/>
  <c r="Q695" i="11"/>
  <c r="Q696" i="11"/>
  <c r="Q697" i="11"/>
  <c r="Q698" i="11"/>
  <c r="Q699" i="11"/>
  <c r="Q700" i="11"/>
  <c r="Q701" i="11"/>
  <c r="Q702" i="11"/>
  <c r="Q703" i="11"/>
  <c r="Q704" i="11"/>
  <c r="Q705" i="11"/>
  <c r="Q706" i="11"/>
  <c r="Q707" i="11"/>
  <c r="Q708" i="11"/>
  <c r="Q709" i="11"/>
  <c r="Q710" i="11"/>
  <c r="Q711" i="11"/>
  <c r="Q712" i="11"/>
  <c r="Q713" i="11"/>
  <c r="Q714" i="11"/>
  <c r="Q715" i="11"/>
  <c r="Q716" i="11"/>
  <c r="Q717" i="11"/>
  <c r="Q718" i="11"/>
  <c r="Q719" i="11"/>
  <c r="Q720" i="11"/>
  <c r="Q721" i="11"/>
  <c r="Q722" i="11"/>
  <c r="Q723" i="11"/>
  <c r="Q724" i="11"/>
  <c r="Q725" i="11"/>
  <c r="Q726" i="11"/>
  <c r="Q727" i="11"/>
  <c r="Q728" i="11"/>
  <c r="Q729" i="11"/>
  <c r="Q730" i="11"/>
  <c r="Q731" i="11"/>
  <c r="Q732" i="11"/>
  <c r="Q733" i="11"/>
  <c r="Q734" i="11"/>
  <c r="Q735" i="11"/>
  <c r="Q736" i="11"/>
  <c r="Q737" i="11"/>
  <c r="Q738" i="11"/>
  <c r="Q739" i="11"/>
  <c r="Q740" i="11"/>
  <c r="Q741" i="11"/>
  <c r="Q742" i="11"/>
  <c r="Q743" i="11"/>
  <c r="Q744" i="11"/>
  <c r="Q745" i="11"/>
  <c r="Q746" i="11"/>
  <c r="Q747" i="11"/>
  <c r="Q748" i="11"/>
  <c r="Q749" i="11"/>
  <c r="Q750" i="11"/>
  <c r="Q751" i="11"/>
  <c r="Q752" i="11"/>
  <c r="Q753" i="11"/>
  <c r="Q754" i="11"/>
  <c r="Q755" i="11"/>
  <c r="Q756" i="11"/>
  <c r="Q757" i="11"/>
  <c r="Q758" i="11"/>
  <c r="Q759" i="11"/>
  <c r="Q760" i="11"/>
  <c r="Q761" i="11"/>
  <c r="Q762" i="11"/>
  <c r="Q763" i="11"/>
  <c r="Q764" i="11"/>
  <c r="Q765" i="11"/>
  <c r="Q766" i="11"/>
  <c r="Q767" i="11"/>
  <c r="Q768" i="11"/>
  <c r="Q769" i="11"/>
  <c r="Q770" i="11"/>
  <c r="Q771" i="11"/>
  <c r="Q772" i="11"/>
  <c r="Q773" i="11"/>
  <c r="Q774" i="11"/>
  <c r="Q775" i="11"/>
  <c r="Q776" i="11"/>
  <c r="Q777" i="11"/>
  <c r="Q778" i="11"/>
  <c r="Q779" i="11"/>
  <c r="Q780" i="11"/>
  <c r="Q781" i="11"/>
  <c r="Q782" i="11"/>
  <c r="Q783" i="11"/>
  <c r="Q784" i="11"/>
  <c r="Q785" i="11"/>
  <c r="Q786" i="11"/>
  <c r="Q787" i="11"/>
  <c r="Q788" i="11"/>
  <c r="Q789" i="11"/>
  <c r="Q790" i="11"/>
  <c r="Q791" i="11"/>
  <c r="Q792" i="11"/>
  <c r="Q793" i="11"/>
  <c r="Q794" i="11"/>
  <c r="Q795" i="11"/>
  <c r="Q796" i="11"/>
  <c r="Q797" i="11"/>
  <c r="Q798" i="11"/>
  <c r="Q799" i="11"/>
  <c r="Q800" i="11"/>
  <c r="Q801" i="11"/>
  <c r="Q802" i="11"/>
  <c r="Q803" i="11"/>
  <c r="Q804" i="11"/>
  <c r="Q805" i="11"/>
  <c r="Q806" i="11"/>
  <c r="Q807" i="11"/>
  <c r="Q808" i="11"/>
  <c r="Q809" i="11"/>
  <c r="Q810" i="11"/>
  <c r="Q811" i="11"/>
  <c r="Q812" i="11"/>
  <c r="Q813" i="11"/>
  <c r="Q814" i="11"/>
  <c r="Q815" i="11"/>
  <c r="Q816" i="11"/>
  <c r="Q817" i="11"/>
  <c r="Q818" i="11"/>
  <c r="Q819" i="11"/>
  <c r="Q820" i="11"/>
  <c r="Q821" i="11"/>
  <c r="Q822" i="11"/>
  <c r="Q823" i="11"/>
  <c r="Q824" i="11"/>
  <c r="Q825" i="11"/>
  <c r="Q826" i="11"/>
  <c r="Q827" i="11"/>
  <c r="Q828" i="11"/>
  <c r="Q829" i="11"/>
  <c r="Q830" i="11"/>
  <c r="Q831" i="11"/>
  <c r="Q832" i="11"/>
  <c r="Q833" i="11"/>
  <c r="Q834" i="11"/>
  <c r="Q835" i="11"/>
  <c r="Q836" i="11"/>
  <c r="Q837" i="11"/>
  <c r="Q838" i="11"/>
  <c r="Q839" i="11"/>
  <c r="Q840" i="11"/>
  <c r="Q841" i="11"/>
  <c r="Q842" i="11"/>
  <c r="Q843" i="11"/>
  <c r="Q844" i="11"/>
  <c r="Q845" i="11"/>
  <c r="Q846" i="11"/>
  <c r="Q847" i="11"/>
  <c r="Q848" i="11"/>
  <c r="Q849" i="11"/>
  <c r="Q850" i="11"/>
  <c r="Q851" i="11"/>
  <c r="Q852" i="11"/>
  <c r="Q853" i="11"/>
  <c r="Q854" i="11"/>
  <c r="Q855" i="11"/>
  <c r="Q856" i="11"/>
  <c r="Q857" i="11"/>
  <c r="Q858" i="11"/>
  <c r="Q859" i="11"/>
  <c r="Q860" i="11"/>
  <c r="Q861" i="11"/>
  <c r="Q862" i="11"/>
  <c r="Q863" i="11"/>
  <c r="Q864" i="11"/>
  <c r="Q865" i="11"/>
  <c r="Q866" i="11"/>
  <c r="Q867" i="11"/>
  <c r="Q868" i="11"/>
  <c r="Q869" i="11"/>
  <c r="Q870" i="11"/>
  <c r="Q871" i="11"/>
  <c r="Q872" i="11"/>
  <c r="Q873" i="11"/>
  <c r="Q874" i="11"/>
  <c r="Q875" i="11"/>
  <c r="Q876" i="11"/>
  <c r="Q877" i="11"/>
  <c r="Q878" i="11"/>
  <c r="Q879" i="11"/>
  <c r="Q880" i="11"/>
  <c r="Q881" i="11"/>
  <c r="Q882" i="11"/>
  <c r="Q883" i="11"/>
  <c r="Q884" i="11"/>
  <c r="Q885" i="11"/>
  <c r="Q886" i="11"/>
  <c r="Q887" i="11"/>
  <c r="Q888" i="11"/>
  <c r="Q889" i="11"/>
  <c r="Q890" i="11"/>
  <c r="Q891" i="11"/>
  <c r="Q892" i="11"/>
  <c r="Q893" i="11"/>
  <c r="Q894" i="11"/>
  <c r="Q895" i="11"/>
  <c r="Q896" i="11"/>
  <c r="Q897" i="11"/>
  <c r="Q898" i="11"/>
  <c r="Q899" i="11"/>
  <c r="Q900" i="11"/>
  <c r="Q901" i="11"/>
  <c r="Q902" i="11"/>
  <c r="Q903" i="11"/>
  <c r="Q904" i="11"/>
  <c r="Q905" i="11"/>
  <c r="Q906" i="11"/>
  <c r="Q907" i="11"/>
  <c r="Q908" i="11"/>
  <c r="Q909" i="11"/>
  <c r="Q910" i="11"/>
  <c r="Q911" i="11"/>
  <c r="Q912" i="11"/>
  <c r="Q913" i="11"/>
  <c r="Q914" i="11"/>
  <c r="Q915" i="11"/>
  <c r="Q916" i="11"/>
  <c r="Q917" i="11"/>
  <c r="Q918" i="11"/>
  <c r="Q919" i="11"/>
  <c r="Q920" i="11"/>
  <c r="Q921" i="11"/>
  <c r="Q922" i="11"/>
  <c r="Q923" i="11"/>
  <c r="Q924" i="11"/>
  <c r="Q925" i="11"/>
  <c r="Q926" i="11"/>
  <c r="Q927" i="11"/>
  <c r="Q928" i="11"/>
  <c r="Q929" i="11"/>
  <c r="Q930" i="11"/>
  <c r="Q931" i="11"/>
  <c r="Q932" i="11"/>
  <c r="Q933" i="11"/>
  <c r="Q934" i="11"/>
  <c r="Q935" i="11"/>
  <c r="Q936" i="11"/>
  <c r="Q937" i="11"/>
  <c r="Q938" i="11"/>
  <c r="Q939" i="11"/>
  <c r="Q940" i="11"/>
  <c r="Q941" i="11"/>
  <c r="Q942" i="11"/>
  <c r="Q943" i="11"/>
  <c r="Q944" i="11"/>
  <c r="Q945" i="11"/>
  <c r="Q946" i="11"/>
  <c r="Q947" i="11"/>
  <c r="Q948" i="11"/>
  <c r="Q949" i="11"/>
  <c r="Q950" i="11"/>
  <c r="Q951" i="11"/>
  <c r="Q952" i="11"/>
  <c r="Q953" i="11"/>
  <c r="Q954" i="11"/>
  <c r="Q955" i="11"/>
  <c r="Q956" i="11"/>
  <c r="Q957" i="11"/>
  <c r="Q958" i="11"/>
  <c r="Q959" i="11"/>
  <c r="Q960" i="11"/>
  <c r="Q961" i="11"/>
  <c r="Q962" i="11"/>
  <c r="Q963" i="11"/>
  <c r="Q964" i="11"/>
  <c r="Q965" i="11"/>
  <c r="Q966" i="11"/>
  <c r="Q967" i="11"/>
  <c r="Q968" i="11"/>
  <c r="Q969" i="11"/>
  <c r="Q970" i="11"/>
  <c r="Q971" i="11"/>
  <c r="Q972" i="11"/>
  <c r="Q973" i="11"/>
  <c r="Q974" i="11"/>
  <c r="Q975" i="11"/>
  <c r="Q976" i="11"/>
  <c r="Q977" i="11"/>
  <c r="Q978" i="11"/>
  <c r="Q979" i="11"/>
  <c r="Q980" i="11"/>
  <c r="Q981" i="11"/>
  <c r="Q982" i="11"/>
  <c r="Q983" i="11"/>
  <c r="Q984" i="11"/>
  <c r="Q985" i="11"/>
  <c r="Q986" i="11"/>
  <c r="Q987" i="11"/>
  <c r="Q988" i="11"/>
  <c r="Q989" i="11"/>
  <c r="Q990" i="11"/>
  <c r="Q991" i="11"/>
  <c r="Q992" i="11"/>
  <c r="Q993" i="11"/>
  <c r="Q994" i="11"/>
  <c r="Q995" i="11"/>
  <c r="Q996" i="11"/>
  <c r="Q997" i="11"/>
  <c r="Q998" i="11"/>
  <c r="Q999" i="11"/>
  <c r="Q1000" i="11"/>
  <c r="Q4" i="11"/>
  <c r="F4" i="10"/>
  <c r="G4" i="10"/>
  <c r="H4" i="10"/>
  <c r="F5" i="10"/>
  <c r="G5" i="10"/>
  <c r="H5" i="10"/>
  <c r="F6" i="10"/>
  <c r="G6" i="10"/>
  <c r="H6" i="10"/>
  <c r="F7" i="10"/>
  <c r="G7" i="10"/>
  <c r="H7" i="10"/>
  <c r="F8" i="10"/>
  <c r="G8" i="10"/>
  <c r="H8" i="10"/>
  <c r="F9" i="10"/>
  <c r="G9" i="10"/>
  <c r="H9" i="10"/>
  <c r="F10" i="10"/>
  <c r="G10" i="10"/>
  <c r="H10" i="10"/>
  <c r="F11" i="10"/>
  <c r="G11" i="10"/>
  <c r="H11" i="10"/>
  <c r="F12" i="10"/>
  <c r="G12" i="10"/>
  <c r="H12" i="10"/>
  <c r="F13" i="10"/>
  <c r="G13" i="10"/>
  <c r="H13" i="10"/>
  <c r="F14" i="10"/>
  <c r="G14" i="10"/>
  <c r="H14" i="10"/>
  <c r="F15" i="10"/>
  <c r="G15" i="10"/>
  <c r="H15" i="10"/>
  <c r="F16" i="10"/>
  <c r="G16" i="10"/>
  <c r="H16" i="10"/>
  <c r="F17" i="10"/>
  <c r="G17" i="10"/>
  <c r="H17" i="10"/>
  <c r="F18" i="10"/>
  <c r="G18" i="10"/>
  <c r="H18" i="10"/>
  <c r="F19" i="10"/>
  <c r="G19" i="10"/>
  <c r="H19" i="10"/>
  <c r="F20" i="10"/>
  <c r="G20" i="10"/>
  <c r="H20" i="10"/>
  <c r="F21" i="10"/>
  <c r="G21" i="10"/>
  <c r="H21" i="10"/>
  <c r="F22" i="10"/>
  <c r="G22" i="10"/>
  <c r="H22" i="10"/>
  <c r="F23" i="10"/>
  <c r="G23" i="10"/>
  <c r="H23" i="10"/>
  <c r="F24" i="10"/>
  <c r="G24" i="10"/>
  <c r="H24" i="10"/>
  <c r="F25" i="10"/>
  <c r="G25" i="10"/>
  <c r="H25" i="10"/>
  <c r="F26" i="10"/>
  <c r="G26" i="10"/>
  <c r="H26" i="10"/>
  <c r="F27" i="10"/>
  <c r="G27" i="10"/>
  <c r="H27" i="10"/>
  <c r="F28" i="10"/>
  <c r="G28" i="10"/>
  <c r="H28" i="10"/>
  <c r="F29" i="10"/>
  <c r="G29" i="10"/>
  <c r="H29" i="10"/>
  <c r="F30" i="10"/>
  <c r="G30" i="10"/>
  <c r="H30" i="10"/>
  <c r="F31" i="10"/>
  <c r="G31" i="10"/>
  <c r="H31" i="10"/>
  <c r="F32" i="10"/>
  <c r="G32" i="10"/>
  <c r="H32" i="10"/>
  <c r="F33" i="10"/>
  <c r="G33" i="10"/>
  <c r="H33" i="10"/>
  <c r="F34" i="10"/>
  <c r="G34" i="10"/>
  <c r="H34" i="10"/>
  <c r="F35" i="10"/>
  <c r="G35" i="10"/>
  <c r="H35" i="10"/>
  <c r="F36" i="10"/>
  <c r="G36" i="10"/>
  <c r="H36" i="10"/>
  <c r="F37" i="10"/>
  <c r="G37" i="10"/>
  <c r="H37" i="10"/>
  <c r="F38" i="10"/>
  <c r="G38" i="10"/>
  <c r="H38" i="10"/>
  <c r="F39" i="10"/>
  <c r="G39" i="10"/>
  <c r="H39" i="10"/>
  <c r="F40" i="10"/>
  <c r="G40" i="10"/>
  <c r="H40" i="10"/>
  <c r="F41" i="10"/>
  <c r="G41" i="10"/>
  <c r="H41" i="10"/>
  <c r="F42" i="10"/>
  <c r="G42" i="10"/>
  <c r="H42" i="10"/>
  <c r="F43" i="10"/>
  <c r="G43" i="10"/>
  <c r="H43" i="10"/>
  <c r="F44" i="10"/>
  <c r="G44" i="10"/>
  <c r="H44" i="10"/>
  <c r="F45" i="10"/>
  <c r="G45" i="10"/>
  <c r="H45" i="10"/>
  <c r="F46" i="10"/>
  <c r="G46" i="10"/>
  <c r="H46" i="10"/>
  <c r="F47" i="10"/>
  <c r="G47" i="10"/>
  <c r="H47" i="10"/>
  <c r="F48" i="10"/>
  <c r="G48" i="10"/>
  <c r="H48" i="10"/>
  <c r="F49" i="10"/>
  <c r="G49" i="10"/>
  <c r="H49" i="10"/>
  <c r="F50" i="10"/>
  <c r="G50" i="10"/>
  <c r="H50" i="10"/>
  <c r="F51" i="10"/>
  <c r="G51" i="10"/>
  <c r="H51" i="10"/>
  <c r="F52" i="10"/>
  <c r="G52" i="10"/>
  <c r="H52" i="10"/>
  <c r="F53" i="10"/>
  <c r="G53" i="10"/>
  <c r="H53" i="10"/>
  <c r="F54" i="10"/>
  <c r="G54" i="10"/>
  <c r="H54" i="10"/>
  <c r="F55" i="10"/>
  <c r="G55" i="10"/>
  <c r="H55" i="10"/>
  <c r="F56" i="10"/>
  <c r="G56" i="10"/>
  <c r="H56" i="10"/>
  <c r="F57" i="10"/>
  <c r="G57" i="10"/>
  <c r="H57" i="10"/>
  <c r="F58" i="10"/>
  <c r="G58" i="10"/>
  <c r="H58" i="10"/>
  <c r="F59" i="10"/>
  <c r="G59" i="10"/>
  <c r="H59" i="10"/>
  <c r="F60" i="10"/>
  <c r="G60" i="10"/>
  <c r="H60" i="10"/>
  <c r="F61" i="10"/>
  <c r="G61" i="10"/>
  <c r="H61" i="10"/>
  <c r="F62" i="10"/>
  <c r="G62" i="10"/>
  <c r="H62" i="10"/>
  <c r="F63" i="10"/>
  <c r="G63" i="10"/>
  <c r="H63" i="10"/>
  <c r="F64" i="10"/>
  <c r="G64" i="10"/>
  <c r="H64" i="10"/>
  <c r="F65" i="10"/>
  <c r="G65" i="10"/>
  <c r="H65" i="10"/>
  <c r="F66" i="10"/>
  <c r="G66" i="10"/>
  <c r="H66" i="10"/>
  <c r="F67" i="10"/>
  <c r="G67" i="10"/>
  <c r="H67" i="10"/>
  <c r="F68" i="10"/>
  <c r="G68" i="10"/>
  <c r="H68" i="10"/>
  <c r="F69" i="10"/>
  <c r="G69" i="10"/>
  <c r="H69" i="10"/>
  <c r="F70" i="10"/>
  <c r="G70" i="10"/>
  <c r="H70" i="10"/>
  <c r="F71" i="10"/>
  <c r="G71" i="10"/>
  <c r="H71" i="10"/>
  <c r="F72" i="10"/>
  <c r="G72" i="10"/>
  <c r="H72" i="10"/>
  <c r="F73" i="10"/>
  <c r="G73" i="10"/>
  <c r="H73" i="10"/>
  <c r="F74" i="10"/>
  <c r="G74" i="10"/>
  <c r="H74" i="10"/>
  <c r="F75" i="10"/>
  <c r="G75" i="10"/>
  <c r="H75" i="10"/>
  <c r="F76" i="10"/>
  <c r="G76" i="10"/>
  <c r="H76" i="10"/>
  <c r="F77" i="10"/>
  <c r="G77" i="10"/>
  <c r="H77" i="10"/>
  <c r="F78" i="10"/>
  <c r="G78" i="10"/>
  <c r="H78" i="10"/>
  <c r="F79" i="10"/>
  <c r="G79" i="10"/>
  <c r="H79" i="10"/>
  <c r="F80" i="10"/>
  <c r="G80" i="10"/>
  <c r="H80" i="10"/>
  <c r="F81" i="10"/>
  <c r="G81" i="10"/>
  <c r="H81" i="10"/>
  <c r="F82" i="10"/>
  <c r="G82" i="10"/>
  <c r="H82" i="10"/>
  <c r="F83" i="10"/>
  <c r="G83" i="10"/>
  <c r="H83" i="10"/>
  <c r="F84" i="10"/>
  <c r="G84" i="10"/>
  <c r="H84" i="10"/>
  <c r="F85" i="10"/>
  <c r="G85" i="10"/>
  <c r="H85" i="10"/>
  <c r="F86" i="10"/>
  <c r="G86" i="10"/>
  <c r="H86" i="10"/>
  <c r="F87" i="10"/>
  <c r="G87" i="10"/>
  <c r="H87" i="10"/>
  <c r="F88" i="10"/>
  <c r="G88" i="10"/>
  <c r="H88" i="10"/>
  <c r="F89" i="10"/>
  <c r="G89" i="10"/>
  <c r="H89" i="10"/>
  <c r="F90" i="10"/>
  <c r="G90" i="10"/>
  <c r="H90" i="10"/>
  <c r="F91" i="10"/>
  <c r="G91" i="10"/>
  <c r="H91" i="10"/>
  <c r="F92" i="10"/>
  <c r="G92" i="10"/>
  <c r="H92" i="10"/>
  <c r="F93" i="10"/>
  <c r="G93" i="10"/>
  <c r="H93" i="10"/>
  <c r="F94" i="10"/>
  <c r="G94" i="10"/>
  <c r="H94" i="10"/>
  <c r="F95" i="10"/>
  <c r="G95" i="10"/>
  <c r="H95" i="10"/>
  <c r="F96" i="10"/>
  <c r="G96" i="10"/>
  <c r="H96" i="10"/>
  <c r="F97" i="10"/>
  <c r="G97" i="10"/>
  <c r="H97" i="10"/>
  <c r="F98" i="10"/>
  <c r="G98" i="10"/>
  <c r="H98" i="10"/>
  <c r="F99" i="10"/>
  <c r="G99" i="10"/>
  <c r="H99" i="10"/>
  <c r="F100" i="10"/>
  <c r="G100" i="10"/>
  <c r="H100" i="10"/>
  <c r="F101" i="10"/>
  <c r="G101" i="10"/>
  <c r="H101" i="10"/>
  <c r="F102" i="10"/>
  <c r="G102" i="10"/>
  <c r="H102" i="10"/>
  <c r="F103" i="10"/>
  <c r="G103" i="10"/>
  <c r="H103" i="10"/>
  <c r="F104" i="10"/>
  <c r="G104" i="10"/>
  <c r="H104" i="10"/>
  <c r="F105" i="10"/>
  <c r="G105" i="10"/>
  <c r="H105" i="10"/>
  <c r="F106" i="10"/>
  <c r="G106" i="10"/>
  <c r="H106" i="10"/>
  <c r="F107" i="10"/>
  <c r="G107" i="10"/>
  <c r="H107" i="10"/>
  <c r="F108" i="10"/>
  <c r="G108" i="10"/>
  <c r="H108" i="10"/>
  <c r="F109" i="10"/>
  <c r="G109" i="10"/>
  <c r="H109" i="10"/>
  <c r="F110" i="10"/>
  <c r="G110" i="10"/>
  <c r="H110" i="10"/>
  <c r="F111" i="10"/>
  <c r="G111" i="10"/>
  <c r="H111" i="10"/>
  <c r="F112" i="10"/>
  <c r="G112" i="10"/>
  <c r="H112" i="10"/>
  <c r="F113" i="10"/>
  <c r="G113" i="10"/>
  <c r="H113" i="10"/>
  <c r="F114" i="10"/>
  <c r="G114" i="10"/>
  <c r="H114" i="10"/>
  <c r="F115" i="10"/>
  <c r="G115" i="10"/>
  <c r="H115" i="10"/>
  <c r="F116" i="10"/>
  <c r="G116" i="10"/>
  <c r="H116" i="10"/>
  <c r="F117" i="10"/>
  <c r="G117" i="10"/>
  <c r="H117" i="10"/>
  <c r="F118" i="10"/>
  <c r="G118" i="10"/>
  <c r="H118" i="10"/>
  <c r="F119" i="10"/>
  <c r="G119" i="10"/>
  <c r="H119" i="10"/>
  <c r="F120" i="10"/>
  <c r="G120" i="10"/>
  <c r="H120" i="10"/>
  <c r="F121" i="10"/>
  <c r="G121" i="10"/>
  <c r="H121" i="10"/>
  <c r="F122" i="10"/>
  <c r="G122" i="10"/>
  <c r="H122" i="10"/>
  <c r="F123" i="10"/>
  <c r="G123" i="10"/>
  <c r="H123" i="10"/>
  <c r="F124" i="10"/>
  <c r="G124" i="10"/>
  <c r="H124" i="10"/>
  <c r="F125" i="10"/>
  <c r="G125" i="10"/>
  <c r="H125" i="10"/>
  <c r="F126" i="10"/>
  <c r="G126" i="10"/>
  <c r="H126" i="10"/>
  <c r="F127" i="10"/>
  <c r="G127" i="10"/>
  <c r="H127" i="10"/>
  <c r="F128" i="10"/>
  <c r="G128" i="10"/>
  <c r="H128" i="10"/>
  <c r="F129" i="10"/>
  <c r="G129" i="10"/>
  <c r="H129" i="10"/>
  <c r="F130" i="10"/>
  <c r="G130" i="10"/>
  <c r="H130" i="10"/>
  <c r="F131" i="10"/>
  <c r="G131" i="10"/>
  <c r="H131" i="10"/>
  <c r="F132" i="10"/>
  <c r="G132" i="10"/>
  <c r="H132" i="10"/>
  <c r="F133" i="10"/>
  <c r="G133" i="10"/>
  <c r="H133" i="10"/>
  <c r="F134" i="10"/>
  <c r="G134" i="10"/>
  <c r="H134" i="10"/>
  <c r="F135" i="10"/>
  <c r="G135" i="10"/>
  <c r="H135" i="10"/>
  <c r="F136" i="10"/>
  <c r="G136" i="10"/>
  <c r="H136" i="10"/>
  <c r="F137" i="10"/>
  <c r="G137" i="10"/>
  <c r="H137" i="10"/>
  <c r="F138" i="10"/>
  <c r="G138" i="10"/>
  <c r="H138" i="10"/>
  <c r="F139" i="10"/>
  <c r="G139" i="10"/>
  <c r="H139" i="10"/>
  <c r="F140" i="10"/>
  <c r="G140" i="10"/>
  <c r="H140" i="10"/>
  <c r="F141" i="10"/>
  <c r="G141" i="10"/>
  <c r="H141" i="10"/>
  <c r="F142" i="10"/>
  <c r="G142" i="10"/>
  <c r="H142" i="10"/>
  <c r="F143" i="10"/>
  <c r="G143" i="10"/>
  <c r="H143" i="10"/>
  <c r="F144" i="10"/>
  <c r="G144" i="10"/>
  <c r="H144" i="10"/>
  <c r="F145" i="10"/>
  <c r="G145" i="10"/>
  <c r="H145" i="10"/>
  <c r="F146" i="10"/>
  <c r="G146" i="10"/>
  <c r="H146" i="10"/>
  <c r="F147" i="10"/>
  <c r="G147" i="10"/>
  <c r="H147" i="10"/>
  <c r="F148" i="10"/>
  <c r="G148" i="10"/>
  <c r="H148" i="10"/>
  <c r="F149" i="10"/>
  <c r="G149" i="10"/>
  <c r="H149" i="10"/>
  <c r="F150" i="10"/>
  <c r="G150" i="10"/>
  <c r="H150" i="10"/>
  <c r="F151" i="10"/>
  <c r="G151" i="10"/>
  <c r="H151" i="10"/>
  <c r="F152" i="10"/>
  <c r="G152" i="10"/>
  <c r="H152" i="10"/>
  <c r="F153" i="10"/>
  <c r="G153" i="10"/>
  <c r="H153" i="10"/>
  <c r="F154" i="10"/>
  <c r="G154" i="10"/>
  <c r="H154" i="10"/>
  <c r="F155" i="10"/>
  <c r="G155" i="10"/>
  <c r="H155" i="10"/>
  <c r="F156" i="10"/>
  <c r="G156" i="10"/>
  <c r="H156" i="10"/>
  <c r="F157" i="10"/>
  <c r="G157" i="10"/>
  <c r="H157" i="10"/>
  <c r="F158" i="10"/>
  <c r="G158" i="10"/>
  <c r="H158" i="10"/>
  <c r="F159" i="10"/>
  <c r="G159" i="10"/>
  <c r="H159" i="10"/>
  <c r="F160" i="10"/>
  <c r="G160" i="10"/>
  <c r="H160" i="10"/>
  <c r="F161" i="10"/>
  <c r="G161" i="10"/>
  <c r="H161" i="10"/>
  <c r="F162" i="10"/>
  <c r="G162" i="10"/>
  <c r="H162" i="10"/>
  <c r="F163" i="10"/>
  <c r="G163" i="10"/>
  <c r="H163" i="10"/>
  <c r="F164" i="10"/>
  <c r="G164" i="10"/>
  <c r="H164" i="10"/>
  <c r="F165" i="10"/>
  <c r="G165" i="10"/>
  <c r="H165" i="10"/>
  <c r="F166" i="10"/>
  <c r="G166" i="10"/>
  <c r="H166" i="10"/>
  <c r="F167" i="10"/>
  <c r="G167" i="10"/>
  <c r="H167" i="10"/>
  <c r="F168" i="10"/>
  <c r="G168" i="10"/>
  <c r="H168" i="10"/>
  <c r="F169" i="10"/>
  <c r="G169" i="10"/>
  <c r="H169" i="10"/>
  <c r="F170" i="10"/>
  <c r="G170" i="10"/>
  <c r="H170" i="10"/>
  <c r="F171" i="10"/>
  <c r="G171" i="10"/>
  <c r="H171" i="10"/>
  <c r="F172" i="10"/>
  <c r="G172" i="10"/>
  <c r="H172" i="10"/>
  <c r="F173" i="10"/>
  <c r="G173" i="10"/>
  <c r="H173" i="10"/>
  <c r="F174" i="10"/>
  <c r="G174" i="10"/>
  <c r="H174" i="10"/>
  <c r="F175" i="10"/>
  <c r="G175" i="10"/>
  <c r="H175" i="10"/>
  <c r="F176" i="10"/>
  <c r="G176" i="10"/>
  <c r="H176" i="10"/>
  <c r="F177" i="10"/>
  <c r="G177" i="10"/>
  <c r="H177" i="10"/>
  <c r="F178" i="10"/>
  <c r="G178" i="10"/>
  <c r="H178" i="10"/>
  <c r="F179" i="10"/>
  <c r="G179" i="10"/>
  <c r="H179" i="10"/>
  <c r="F180" i="10"/>
  <c r="G180" i="10"/>
  <c r="H180" i="10"/>
  <c r="F181" i="10"/>
  <c r="G181" i="10"/>
  <c r="H181" i="10"/>
  <c r="F182" i="10"/>
  <c r="G182" i="10"/>
  <c r="H182" i="10"/>
  <c r="F183" i="10"/>
  <c r="G183" i="10"/>
  <c r="H183" i="10"/>
  <c r="F184" i="10"/>
  <c r="G184" i="10"/>
  <c r="H184" i="10"/>
  <c r="F185" i="10"/>
  <c r="G185" i="10"/>
  <c r="H185" i="10"/>
  <c r="F186" i="10"/>
  <c r="G186" i="10"/>
  <c r="H186" i="10"/>
  <c r="F187" i="10"/>
  <c r="G187" i="10"/>
  <c r="H187" i="10"/>
  <c r="F188" i="10"/>
  <c r="G188" i="10"/>
  <c r="H188" i="10"/>
  <c r="F189" i="10"/>
  <c r="G189" i="10"/>
  <c r="H189" i="10"/>
  <c r="F190" i="10"/>
  <c r="G190" i="10"/>
  <c r="H190" i="10"/>
  <c r="F191" i="10"/>
  <c r="G191" i="10"/>
  <c r="H191" i="10"/>
  <c r="F192" i="10"/>
  <c r="G192" i="10"/>
  <c r="H192" i="10"/>
  <c r="F193" i="10"/>
  <c r="G193" i="10"/>
  <c r="H193" i="10"/>
  <c r="F194" i="10"/>
  <c r="G194" i="10"/>
  <c r="H194" i="10"/>
  <c r="F195" i="10"/>
  <c r="G195" i="10"/>
  <c r="H195" i="10"/>
  <c r="F196" i="10"/>
  <c r="G196" i="10"/>
  <c r="H196" i="10"/>
  <c r="F197" i="10"/>
  <c r="G197" i="10"/>
  <c r="H197" i="10"/>
  <c r="F198" i="10"/>
  <c r="G198" i="10"/>
  <c r="H198" i="10"/>
  <c r="F199" i="10"/>
  <c r="G199" i="10"/>
  <c r="H199" i="10"/>
  <c r="F200" i="10"/>
  <c r="G200" i="10"/>
  <c r="H200" i="10"/>
  <c r="F201" i="10"/>
  <c r="G201" i="10"/>
  <c r="H201" i="10"/>
  <c r="F202" i="10"/>
  <c r="G202" i="10"/>
  <c r="H202" i="10"/>
  <c r="F203" i="10"/>
  <c r="G203" i="10"/>
  <c r="H203" i="10"/>
  <c r="F204" i="10"/>
  <c r="G204" i="10"/>
  <c r="H204" i="10"/>
  <c r="F205" i="10"/>
  <c r="G205" i="10"/>
  <c r="H205" i="10"/>
  <c r="F206" i="10"/>
  <c r="G206" i="10"/>
  <c r="H206" i="10"/>
  <c r="F207" i="10"/>
  <c r="G207" i="10"/>
  <c r="H207" i="10"/>
  <c r="F208" i="10"/>
  <c r="G208" i="10"/>
  <c r="H208" i="10"/>
  <c r="F209" i="10"/>
  <c r="G209" i="10"/>
  <c r="H209" i="10"/>
  <c r="F210" i="10"/>
  <c r="G210" i="10"/>
  <c r="H210" i="10"/>
  <c r="F211" i="10"/>
  <c r="G211" i="10"/>
  <c r="H211" i="10"/>
  <c r="F212" i="10"/>
  <c r="G212" i="10"/>
  <c r="H212" i="10"/>
  <c r="F213" i="10"/>
  <c r="G213" i="10"/>
  <c r="H213" i="10"/>
  <c r="F214" i="10"/>
  <c r="G214" i="10"/>
  <c r="H214" i="10"/>
  <c r="F215" i="10"/>
  <c r="G215" i="10"/>
  <c r="H215" i="10"/>
  <c r="F216" i="10"/>
  <c r="G216" i="10"/>
  <c r="H216" i="10"/>
  <c r="F217" i="10"/>
  <c r="G217" i="10"/>
  <c r="H217" i="10"/>
  <c r="F218" i="10"/>
  <c r="G218" i="10"/>
  <c r="H218" i="10"/>
  <c r="F219" i="10"/>
  <c r="G219" i="10"/>
  <c r="H219" i="10"/>
  <c r="F220" i="10"/>
  <c r="G220" i="10"/>
  <c r="H220" i="10"/>
  <c r="F221" i="10"/>
  <c r="G221" i="10"/>
  <c r="H221" i="10"/>
  <c r="F222" i="10"/>
  <c r="G222" i="10"/>
  <c r="H222" i="10"/>
  <c r="F223" i="10"/>
  <c r="G223" i="10"/>
  <c r="H223" i="10"/>
  <c r="F224" i="10"/>
  <c r="G224" i="10"/>
  <c r="H224" i="10"/>
  <c r="F225" i="10"/>
  <c r="G225" i="10"/>
  <c r="H225" i="10"/>
  <c r="F226" i="10"/>
  <c r="G226" i="10"/>
  <c r="H226" i="10"/>
  <c r="F227" i="10"/>
  <c r="G227" i="10"/>
  <c r="H227" i="10"/>
  <c r="F228" i="10"/>
  <c r="G228" i="10"/>
  <c r="H228" i="10"/>
  <c r="F229" i="10"/>
  <c r="G229" i="10"/>
  <c r="H229" i="10"/>
  <c r="F230" i="10"/>
  <c r="G230" i="10"/>
  <c r="H230" i="10"/>
  <c r="F231" i="10"/>
  <c r="G231" i="10"/>
  <c r="H231" i="10"/>
  <c r="F232" i="10"/>
  <c r="G232" i="10"/>
  <c r="H232" i="10"/>
  <c r="F233" i="10"/>
  <c r="G233" i="10"/>
  <c r="H233" i="10"/>
  <c r="F234" i="10"/>
  <c r="G234" i="10"/>
  <c r="H234" i="10"/>
  <c r="F235" i="10"/>
  <c r="G235" i="10"/>
  <c r="H235" i="10"/>
  <c r="F236" i="10"/>
  <c r="G236" i="10"/>
  <c r="H236" i="10"/>
  <c r="F237" i="10"/>
  <c r="G237" i="10"/>
  <c r="H237" i="10"/>
  <c r="F238" i="10"/>
  <c r="G238" i="10"/>
  <c r="H238" i="10"/>
  <c r="F239" i="10"/>
  <c r="G239" i="10"/>
  <c r="H239" i="10"/>
  <c r="F240" i="10"/>
  <c r="G240" i="10"/>
  <c r="H240" i="10"/>
  <c r="F241" i="10"/>
  <c r="G241" i="10"/>
  <c r="H241" i="10"/>
  <c r="F242" i="10"/>
  <c r="G242" i="10"/>
  <c r="H242" i="10"/>
  <c r="F243" i="10"/>
  <c r="G243" i="10"/>
  <c r="H243" i="10"/>
  <c r="F244" i="10"/>
  <c r="G244" i="10"/>
  <c r="H244" i="10"/>
  <c r="F245" i="10"/>
  <c r="G245" i="10"/>
  <c r="H245" i="10"/>
  <c r="F246" i="10"/>
  <c r="G246" i="10"/>
  <c r="H246" i="10"/>
  <c r="F247" i="10"/>
  <c r="G247" i="10"/>
  <c r="H247" i="10"/>
  <c r="F248" i="10"/>
  <c r="G248" i="10"/>
  <c r="H248" i="10"/>
  <c r="F249" i="10"/>
  <c r="G249" i="10"/>
  <c r="H249" i="10"/>
  <c r="F250" i="10"/>
  <c r="G250" i="10"/>
  <c r="H250" i="10"/>
  <c r="F251" i="10"/>
  <c r="G251" i="10"/>
  <c r="H251" i="10"/>
  <c r="F252" i="10"/>
  <c r="G252" i="10"/>
  <c r="H252" i="10"/>
  <c r="F253" i="10"/>
  <c r="G253" i="10"/>
  <c r="H253" i="10"/>
  <c r="F254" i="10"/>
  <c r="G254" i="10"/>
  <c r="H254" i="10"/>
  <c r="F255" i="10"/>
  <c r="G255" i="10"/>
  <c r="H255" i="10"/>
  <c r="F256" i="10"/>
  <c r="G256" i="10"/>
  <c r="H256" i="10"/>
  <c r="F257" i="10"/>
  <c r="G257" i="10"/>
  <c r="H257" i="10"/>
  <c r="F258" i="10"/>
  <c r="G258" i="10"/>
  <c r="H258" i="10"/>
  <c r="F259" i="10"/>
  <c r="G259" i="10"/>
  <c r="H259" i="10"/>
  <c r="F260" i="10"/>
  <c r="G260" i="10"/>
  <c r="H260" i="10"/>
  <c r="F261" i="10"/>
  <c r="G261" i="10"/>
  <c r="H261" i="10"/>
  <c r="F262" i="10"/>
  <c r="G262" i="10"/>
  <c r="H262" i="10"/>
  <c r="F263" i="10"/>
  <c r="G263" i="10"/>
  <c r="H263" i="10"/>
  <c r="F264" i="10"/>
  <c r="G264" i="10"/>
  <c r="H264" i="10"/>
  <c r="F265" i="10"/>
  <c r="G265" i="10"/>
  <c r="H265" i="10"/>
  <c r="F266" i="10"/>
  <c r="G266" i="10"/>
  <c r="H266" i="10"/>
  <c r="F267" i="10"/>
  <c r="G267" i="10"/>
  <c r="H267" i="10"/>
  <c r="F268" i="10"/>
  <c r="G268" i="10"/>
  <c r="H268" i="10"/>
  <c r="F269" i="10"/>
  <c r="G269" i="10"/>
  <c r="H269" i="10"/>
  <c r="F270" i="10"/>
  <c r="G270" i="10"/>
  <c r="H270" i="10"/>
  <c r="F271" i="10"/>
  <c r="G271" i="10"/>
  <c r="H271" i="10"/>
  <c r="F272" i="10"/>
  <c r="G272" i="10"/>
  <c r="H272" i="10"/>
  <c r="F273" i="10"/>
  <c r="G273" i="10"/>
  <c r="H273" i="10"/>
  <c r="F274" i="10"/>
  <c r="G274" i="10"/>
  <c r="H274" i="10"/>
  <c r="F275" i="10"/>
  <c r="G275" i="10"/>
  <c r="H275" i="10"/>
  <c r="F276" i="10"/>
  <c r="G276" i="10"/>
  <c r="H276" i="10"/>
  <c r="F277" i="10"/>
  <c r="G277" i="10"/>
  <c r="H277" i="10"/>
  <c r="F278" i="10"/>
  <c r="G278" i="10"/>
  <c r="H278" i="10"/>
  <c r="F279" i="10"/>
  <c r="G279" i="10"/>
  <c r="H279" i="10"/>
  <c r="F280" i="10"/>
  <c r="G280" i="10"/>
  <c r="H280" i="10"/>
  <c r="F281" i="10"/>
  <c r="G281" i="10"/>
  <c r="H281" i="10"/>
  <c r="F282" i="10"/>
  <c r="G282" i="10"/>
  <c r="H282" i="10"/>
  <c r="F283" i="10"/>
  <c r="G283" i="10"/>
  <c r="H283" i="10"/>
  <c r="F284" i="10"/>
  <c r="G284" i="10"/>
  <c r="H284" i="10"/>
  <c r="F285" i="10"/>
  <c r="G285" i="10"/>
  <c r="H285" i="10"/>
  <c r="F286" i="10"/>
  <c r="G286" i="10"/>
  <c r="H286" i="10"/>
  <c r="F287" i="10"/>
  <c r="G287" i="10"/>
  <c r="H287" i="10"/>
  <c r="F288" i="10"/>
  <c r="G288" i="10"/>
  <c r="H288" i="10"/>
  <c r="F289" i="10"/>
  <c r="G289" i="10"/>
  <c r="H289" i="10"/>
  <c r="F290" i="10"/>
  <c r="G290" i="10"/>
  <c r="H290" i="10"/>
  <c r="F291" i="10"/>
  <c r="G291" i="10"/>
  <c r="H291" i="10"/>
  <c r="F292" i="10"/>
  <c r="G292" i="10"/>
  <c r="H292" i="10"/>
  <c r="F293" i="10"/>
  <c r="G293" i="10"/>
  <c r="H293" i="10"/>
  <c r="F294" i="10"/>
  <c r="G294" i="10"/>
  <c r="H294" i="10"/>
  <c r="F295" i="10"/>
  <c r="G295" i="10"/>
  <c r="H295" i="10"/>
  <c r="F296" i="10"/>
  <c r="G296" i="10"/>
  <c r="H296" i="10"/>
  <c r="F297" i="10"/>
  <c r="G297" i="10"/>
  <c r="H297" i="10"/>
  <c r="F298" i="10"/>
  <c r="G298" i="10"/>
  <c r="H298" i="10"/>
  <c r="F299" i="10"/>
  <c r="G299" i="10"/>
  <c r="H299" i="10"/>
  <c r="F300" i="10"/>
  <c r="G300" i="10"/>
  <c r="H300" i="10"/>
  <c r="F301" i="10"/>
  <c r="G301" i="10"/>
  <c r="H301" i="10"/>
  <c r="F302" i="10"/>
  <c r="G302" i="10"/>
  <c r="H302" i="10"/>
  <c r="F303" i="10"/>
  <c r="G303" i="10"/>
  <c r="H303" i="10"/>
  <c r="F304" i="10"/>
  <c r="G304" i="10"/>
  <c r="H304" i="10"/>
  <c r="F305" i="10"/>
  <c r="G305" i="10"/>
  <c r="H305" i="10"/>
  <c r="F306" i="10"/>
  <c r="G306" i="10"/>
  <c r="H306" i="10"/>
  <c r="F307" i="10"/>
  <c r="G307" i="10"/>
  <c r="H307" i="10"/>
  <c r="F308" i="10"/>
  <c r="G308" i="10"/>
  <c r="H308" i="10"/>
  <c r="F309" i="10"/>
  <c r="G309" i="10"/>
  <c r="H309" i="10"/>
  <c r="F310" i="10"/>
  <c r="G310" i="10"/>
  <c r="H310" i="10"/>
  <c r="F311" i="10"/>
  <c r="G311" i="10"/>
  <c r="H311" i="10"/>
  <c r="F312" i="10"/>
  <c r="G312" i="10"/>
  <c r="H312" i="10"/>
  <c r="F313" i="10"/>
  <c r="G313" i="10"/>
  <c r="H313" i="10"/>
  <c r="F314" i="10"/>
  <c r="G314" i="10"/>
  <c r="H314" i="10"/>
  <c r="F315" i="10"/>
  <c r="G315" i="10"/>
  <c r="H315" i="10"/>
  <c r="F316" i="10"/>
  <c r="G316" i="10"/>
  <c r="H316" i="10"/>
  <c r="F317" i="10"/>
  <c r="G317" i="10"/>
  <c r="H317" i="10"/>
  <c r="F318" i="10"/>
  <c r="G318" i="10"/>
  <c r="H318" i="10"/>
  <c r="F319" i="10"/>
  <c r="G319" i="10"/>
  <c r="H319" i="10"/>
  <c r="F320" i="10"/>
  <c r="G320" i="10"/>
  <c r="H320" i="10"/>
  <c r="F321" i="10"/>
  <c r="G321" i="10"/>
  <c r="H321" i="10"/>
  <c r="F322" i="10"/>
  <c r="G322" i="10"/>
  <c r="H322" i="10"/>
  <c r="F323" i="10"/>
  <c r="G323" i="10"/>
  <c r="H323" i="10"/>
  <c r="F324" i="10"/>
  <c r="G324" i="10"/>
  <c r="H324" i="10"/>
  <c r="F325" i="10"/>
  <c r="G325" i="10"/>
  <c r="H325" i="10"/>
  <c r="F326" i="10"/>
  <c r="G326" i="10"/>
  <c r="H326" i="10"/>
  <c r="F327" i="10"/>
  <c r="G327" i="10"/>
  <c r="H327" i="10"/>
  <c r="F328" i="10"/>
  <c r="G328" i="10"/>
  <c r="H328" i="10"/>
  <c r="F329" i="10"/>
  <c r="G329" i="10"/>
  <c r="H329" i="10"/>
  <c r="F330" i="10"/>
  <c r="G330" i="10"/>
  <c r="H330" i="10"/>
  <c r="F331" i="10"/>
  <c r="G331" i="10"/>
  <c r="H331" i="10"/>
  <c r="F332" i="10"/>
  <c r="G332" i="10"/>
  <c r="H332" i="10"/>
  <c r="F333" i="10"/>
  <c r="G333" i="10"/>
  <c r="H333" i="10"/>
  <c r="F334" i="10"/>
  <c r="G334" i="10"/>
  <c r="H334" i="10"/>
  <c r="F335" i="10"/>
  <c r="G335" i="10"/>
  <c r="H335" i="10"/>
  <c r="F336" i="10"/>
  <c r="G336" i="10"/>
  <c r="H336" i="10"/>
  <c r="F337" i="10"/>
  <c r="G337" i="10"/>
  <c r="H337" i="10"/>
  <c r="F338" i="10"/>
  <c r="G338" i="10"/>
  <c r="H338" i="10"/>
  <c r="F339" i="10"/>
  <c r="G339" i="10"/>
  <c r="H339" i="10"/>
  <c r="F340" i="10"/>
  <c r="G340" i="10"/>
  <c r="H340" i="10"/>
  <c r="F341" i="10"/>
  <c r="G341" i="10"/>
  <c r="H341" i="10"/>
  <c r="F342" i="10"/>
  <c r="G342" i="10"/>
  <c r="H342" i="10"/>
  <c r="F343" i="10"/>
  <c r="G343" i="10"/>
  <c r="H343" i="10"/>
  <c r="F344" i="10"/>
  <c r="G344" i="10"/>
  <c r="H344" i="10"/>
  <c r="F345" i="10"/>
  <c r="G345" i="10"/>
  <c r="H345" i="10"/>
  <c r="F346" i="10"/>
  <c r="G346" i="10"/>
  <c r="H346" i="10"/>
  <c r="F347" i="10"/>
  <c r="G347" i="10"/>
  <c r="H347" i="10"/>
  <c r="F348" i="10"/>
  <c r="G348" i="10"/>
  <c r="H348" i="10"/>
  <c r="F349" i="10"/>
  <c r="G349" i="10"/>
  <c r="H349" i="10"/>
  <c r="F350" i="10"/>
  <c r="G350" i="10"/>
  <c r="H350" i="10"/>
  <c r="F351" i="10"/>
  <c r="G351" i="10"/>
  <c r="H351" i="10"/>
  <c r="F352" i="10"/>
  <c r="G352" i="10"/>
  <c r="H352" i="10"/>
  <c r="F353" i="10"/>
  <c r="G353" i="10"/>
  <c r="H353" i="10"/>
  <c r="F354" i="10"/>
  <c r="G354" i="10"/>
  <c r="H354" i="10"/>
  <c r="F355" i="10"/>
  <c r="G355" i="10"/>
  <c r="H355" i="10"/>
  <c r="F356" i="10"/>
  <c r="G356" i="10"/>
  <c r="H356" i="10"/>
  <c r="F357" i="10"/>
  <c r="G357" i="10"/>
  <c r="H357" i="10"/>
  <c r="F358" i="10"/>
  <c r="G358" i="10"/>
  <c r="H358" i="10"/>
  <c r="F359" i="10"/>
  <c r="G359" i="10"/>
  <c r="H359" i="10"/>
  <c r="F360" i="10"/>
  <c r="G360" i="10"/>
  <c r="H360" i="10"/>
  <c r="F361" i="10"/>
  <c r="G361" i="10"/>
  <c r="H361" i="10"/>
  <c r="F362" i="10"/>
  <c r="G362" i="10"/>
  <c r="H362" i="10"/>
  <c r="F363" i="10"/>
  <c r="G363" i="10"/>
  <c r="H363" i="10"/>
  <c r="F364" i="10"/>
  <c r="G364" i="10"/>
  <c r="H364" i="10"/>
  <c r="F365" i="10"/>
  <c r="G365" i="10"/>
  <c r="H365" i="10"/>
  <c r="F366" i="10"/>
  <c r="G366" i="10"/>
  <c r="H366" i="10"/>
  <c r="F367" i="10"/>
  <c r="G367" i="10"/>
  <c r="H367" i="10"/>
  <c r="F368" i="10"/>
  <c r="G368" i="10"/>
  <c r="H368" i="10"/>
  <c r="F369" i="10"/>
  <c r="G369" i="10"/>
  <c r="H369" i="10"/>
  <c r="F370" i="10"/>
  <c r="G370" i="10"/>
  <c r="H370" i="10"/>
  <c r="F371" i="10"/>
  <c r="G371" i="10"/>
  <c r="H371" i="10"/>
  <c r="F372" i="10"/>
  <c r="G372" i="10"/>
  <c r="H372" i="10"/>
  <c r="F373" i="10"/>
  <c r="G373" i="10"/>
  <c r="H373" i="10"/>
  <c r="F374" i="10"/>
  <c r="G374" i="10"/>
  <c r="H374" i="10"/>
  <c r="F375" i="10"/>
  <c r="G375" i="10"/>
  <c r="H375" i="10"/>
  <c r="F376" i="10"/>
  <c r="G376" i="10"/>
  <c r="H376" i="10"/>
  <c r="F377" i="10"/>
  <c r="G377" i="10"/>
  <c r="H377" i="10"/>
  <c r="F378" i="10"/>
  <c r="G378" i="10"/>
  <c r="H378" i="10"/>
  <c r="F379" i="10"/>
  <c r="G379" i="10"/>
  <c r="H379" i="10"/>
  <c r="F380" i="10"/>
  <c r="G380" i="10"/>
  <c r="H380" i="10"/>
  <c r="F381" i="10"/>
  <c r="G381" i="10"/>
  <c r="H381" i="10"/>
  <c r="F382" i="10"/>
  <c r="G382" i="10"/>
  <c r="H382" i="10"/>
  <c r="F383" i="10"/>
  <c r="G383" i="10"/>
  <c r="H383" i="10"/>
  <c r="F384" i="10"/>
  <c r="G384" i="10"/>
  <c r="H384" i="10"/>
  <c r="F385" i="10"/>
  <c r="G385" i="10"/>
  <c r="H385" i="10"/>
  <c r="F386" i="10"/>
  <c r="G386" i="10"/>
  <c r="H386" i="10"/>
  <c r="F387" i="10"/>
  <c r="G387" i="10"/>
  <c r="H387" i="10"/>
  <c r="F388" i="10"/>
  <c r="G388" i="10"/>
  <c r="H388" i="10"/>
  <c r="F389" i="10"/>
  <c r="G389" i="10"/>
  <c r="H389" i="10"/>
  <c r="F390" i="10"/>
  <c r="G390" i="10"/>
  <c r="H390" i="10"/>
  <c r="F391" i="10"/>
  <c r="G391" i="10"/>
  <c r="H391" i="10"/>
  <c r="F392" i="10"/>
  <c r="G392" i="10"/>
  <c r="H392" i="10"/>
  <c r="F393" i="10"/>
  <c r="G393" i="10"/>
  <c r="H393" i="10"/>
  <c r="F394" i="10"/>
  <c r="G394" i="10"/>
  <c r="H394" i="10"/>
  <c r="F395" i="10"/>
  <c r="G395" i="10"/>
  <c r="H395" i="10"/>
  <c r="F396" i="10"/>
  <c r="G396" i="10"/>
  <c r="H396" i="10"/>
  <c r="F397" i="10"/>
  <c r="G397" i="10"/>
  <c r="H397" i="10"/>
  <c r="F398" i="10"/>
  <c r="G398" i="10"/>
  <c r="H398" i="10"/>
  <c r="F399" i="10"/>
  <c r="G399" i="10"/>
  <c r="H399" i="10"/>
  <c r="F400" i="10"/>
  <c r="G400" i="10"/>
  <c r="H400" i="10"/>
  <c r="F401" i="10"/>
  <c r="G401" i="10"/>
  <c r="H401" i="10"/>
  <c r="F402" i="10"/>
  <c r="G402" i="10"/>
  <c r="H402" i="10"/>
  <c r="F403" i="10"/>
  <c r="G403" i="10"/>
  <c r="H403" i="10"/>
  <c r="F404" i="10"/>
  <c r="G404" i="10"/>
  <c r="H404" i="10"/>
  <c r="F405" i="10"/>
  <c r="G405" i="10"/>
  <c r="H405" i="10"/>
  <c r="F406" i="10"/>
  <c r="G406" i="10"/>
  <c r="H406" i="10"/>
  <c r="F407" i="10"/>
  <c r="G407" i="10"/>
  <c r="H407" i="10"/>
  <c r="F408" i="10"/>
  <c r="G408" i="10"/>
  <c r="H408" i="10"/>
  <c r="F409" i="10"/>
  <c r="G409" i="10"/>
  <c r="H409" i="10"/>
  <c r="F410" i="10"/>
  <c r="G410" i="10"/>
  <c r="H410" i="10"/>
  <c r="F411" i="10"/>
  <c r="G411" i="10"/>
  <c r="H411" i="10"/>
  <c r="F412" i="10"/>
  <c r="G412" i="10"/>
  <c r="H412" i="10"/>
  <c r="F413" i="10"/>
  <c r="G413" i="10"/>
  <c r="H413" i="10"/>
  <c r="F414" i="10"/>
  <c r="G414" i="10"/>
  <c r="H414" i="10"/>
  <c r="F415" i="10"/>
  <c r="G415" i="10"/>
  <c r="H415" i="10"/>
  <c r="F416" i="10"/>
  <c r="G416" i="10"/>
  <c r="H416" i="10"/>
  <c r="F417" i="10"/>
  <c r="G417" i="10"/>
  <c r="H417" i="10"/>
  <c r="F418" i="10"/>
  <c r="G418" i="10"/>
  <c r="H418" i="10"/>
  <c r="F419" i="10"/>
  <c r="G419" i="10"/>
  <c r="H419" i="10"/>
  <c r="F420" i="10"/>
  <c r="G420" i="10"/>
  <c r="H420" i="10"/>
  <c r="F421" i="10"/>
  <c r="G421" i="10"/>
  <c r="H421" i="10"/>
  <c r="F422" i="10"/>
  <c r="G422" i="10"/>
  <c r="H422" i="10"/>
  <c r="F423" i="10"/>
  <c r="G423" i="10"/>
  <c r="H423" i="10"/>
  <c r="R249" i="9" l="1"/>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3" i="2"/>
  <c r="Y454" i="2"/>
  <c r="Y455" i="2"/>
  <c r="Y456" i="2"/>
  <c r="Y457" i="2"/>
  <c r="Y458" i="2"/>
  <c r="Y459"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V1001" i="11" l="1"/>
  <c r="F4" i="3" l="1"/>
  <c r="G4" i="3"/>
  <c r="H4" i="3"/>
  <c r="F5" i="3"/>
  <c r="G5" i="3"/>
  <c r="H5" i="3"/>
  <c r="F6" i="3"/>
  <c r="G6" i="3"/>
  <c r="H6"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24" i="6" l="1"/>
  <c r="F25" i="6" s="1"/>
  <c r="B26" i="6"/>
  <c r="B28" i="6" s="1"/>
  <c r="D51" i="13" l="1"/>
  <c r="G51" i="13"/>
  <c r="G52" i="13"/>
  <c r="D50" i="13"/>
  <c r="D52" i="13"/>
  <c r="C215" i="8"/>
  <c r="D9" i="13" l="1"/>
  <c r="E9" i="13"/>
  <c r="F9" i="13"/>
  <c r="G9" i="13"/>
  <c r="H9" i="13"/>
  <c r="J9" i="13"/>
  <c r="K9" i="13"/>
  <c r="D9" i="4"/>
  <c r="E9" i="4"/>
  <c r="F9" i="4"/>
  <c r="G9" i="4"/>
  <c r="J9" i="4"/>
  <c r="K9" i="4"/>
  <c r="C10" i="8"/>
  <c r="H2" i="4"/>
  <c r="N10" i="14" l="1"/>
  <c r="H43" i="4" s="1"/>
  <c r="N7" i="14"/>
  <c r="H33" i="4" s="1"/>
  <c r="N8" i="14"/>
  <c r="H37" i="4" s="1"/>
  <c r="N4" i="14"/>
  <c r="H26" i="4" s="1"/>
  <c r="N3" i="14"/>
  <c r="H22" i="4" s="1"/>
  <c r="I9" i="13"/>
  <c r="L9" i="13" s="1"/>
  <c r="N5" i="14"/>
  <c r="H9" i="4" s="1"/>
  <c r="I9" i="4" s="1"/>
  <c r="L9" i="4" s="1"/>
  <c r="N2" i="14"/>
  <c r="H30" i="4" s="1"/>
  <c r="N6" i="14"/>
  <c r="H4" i="4" s="1"/>
  <c r="M11" i="14"/>
  <c r="N9" i="14"/>
  <c r="H46" i="4" s="1"/>
  <c r="L11" i="14"/>
  <c r="F4" i="2"/>
  <c r="G4" i="2"/>
  <c r="H4" i="2"/>
  <c r="X4" i="2"/>
  <c r="Y4" i="2" s="1"/>
  <c r="Z4" i="2"/>
  <c r="N11" i="14" l="1"/>
  <c r="R85" i="11"/>
  <c r="R101" i="11"/>
  <c r="R102" i="11"/>
  <c r="R113" i="11"/>
  <c r="R129" i="11"/>
  <c r="R145" i="11"/>
  <c r="R161" i="11"/>
  <c r="R171" i="11"/>
  <c r="R172" i="11"/>
  <c r="R173" i="11"/>
  <c r="R185" i="11"/>
  <c r="R201" i="11"/>
  <c r="R217" i="11"/>
  <c r="R233" i="11"/>
  <c r="R249" i="11"/>
  <c r="R265" i="11"/>
  <c r="R281" i="11"/>
  <c r="R297" i="11"/>
  <c r="R313" i="11"/>
  <c r="R315" i="11"/>
  <c r="R325" i="11"/>
  <c r="R341" i="11"/>
  <c r="R357" i="11"/>
  <c r="R373" i="11"/>
  <c r="R389" i="11"/>
  <c r="R399" i="11"/>
  <c r="R400" i="11"/>
  <c r="R408" i="11"/>
  <c r="R413" i="11"/>
  <c r="R414" i="11"/>
  <c r="R415" i="11"/>
  <c r="R416" i="11"/>
  <c r="R417" i="11"/>
  <c r="R418" i="11"/>
  <c r="R419" i="11"/>
  <c r="R420" i="11"/>
  <c r="R421" i="11"/>
  <c r="R422" i="11"/>
  <c r="R423" i="11"/>
  <c r="R424" i="11"/>
  <c r="R425" i="11"/>
  <c r="R426" i="11"/>
  <c r="R427" i="11"/>
  <c r="R428" i="11"/>
  <c r="R429" i="11"/>
  <c r="R430" i="11"/>
  <c r="R431" i="11"/>
  <c r="R433" i="11"/>
  <c r="R434" i="11"/>
  <c r="R435" i="11"/>
  <c r="R440" i="11"/>
  <c r="R451" i="11"/>
  <c r="R455" i="11"/>
  <c r="R459" i="11"/>
  <c r="R463" i="11"/>
  <c r="R467" i="11"/>
  <c r="R471" i="11"/>
  <c r="R475" i="11"/>
  <c r="R479" i="11"/>
  <c r="R483" i="11"/>
  <c r="R487" i="11"/>
  <c r="R491"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R492" i="11"/>
  <c r="R490" i="11"/>
  <c r="R489" i="11"/>
  <c r="R488" i="11"/>
  <c r="R486" i="11"/>
  <c r="R485" i="11"/>
  <c r="R484" i="11"/>
  <c r="R482" i="11"/>
  <c r="R481" i="11"/>
  <c r="R480" i="11"/>
  <c r="R478" i="11"/>
  <c r="R477" i="11"/>
  <c r="R476" i="11"/>
  <c r="R474" i="11"/>
  <c r="R473" i="11"/>
  <c r="R472" i="11"/>
  <c r="R470" i="11"/>
  <c r="R469" i="11"/>
  <c r="R468" i="11"/>
  <c r="R466" i="11"/>
  <c r="R465" i="11"/>
  <c r="R464" i="11"/>
  <c r="R462" i="11"/>
  <c r="R461" i="11"/>
  <c r="R460" i="11"/>
  <c r="R458" i="11"/>
  <c r="R457" i="11"/>
  <c r="R456" i="11"/>
  <c r="R454" i="11"/>
  <c r="R453" i="11"/>
  <c r="R452" i="11"/>
  <c r="R450" i="11"/>
  <c r="R449" i="11"/>
  <c r="R448" i="11"/>
  <c r="R447" i="11"/>
  <c r="R446" i="11"/>
  <c r="R445" i="11"/>
  <c r="R444" i="11"/>
  <c r="R443" i="11"/>
  <c r="R442" i="11"/>
  <c r="R441" i="11"/>
  <c r="R439" i="11"/>
  <c r="R438" i="11"/>
  <c r="R437" i="11"/>
  <c r="R436" i="11"/>
  <c r="R432" i="11"/>
  <c r="R412" i="11"/>
  <c r="R411" i="11"/>
  <c r="R410" i="11"/>
  <c r="R409" i="11"/>
  <c r="R407" i="11"/>
  <c r="R406" i="11"/>
  <c r="R405" i="11"/>
  <c r="R404" i="11"/>
  <c r="R403" i="11"/>
  <c r="R402" i="11"/>
  <c r="R401" i="11"/>
  <c r="R398" i="11"/>
  <c r="R397" i="11"/>
  <c r="R396" i="11"/>
  <c r="R395" i="11"/>
  <c r="R394" i="11"/>
  <c r="R393" i="11"/>
  <c r="R392" i="11"/>
  <c r="R391" i="11"/>
  <c r="R390" i="11"/>
  <c r="R388" i="11"/>
  <c r="R387" i="11"/>
  <c r="R386" i="11"/>
  <c r="R385" i="11"/>
  <c r="R384" i="11"/>
  <c r="R383" i="11"/>
  <c r="R382" i="11"/>
  <c r="R381" i="11"/>
  <c r="R380" i="11"/>
  <c r="R379" i="11"/>
  <c r="R378" i="11"/>
  <c r="R377" i="11"/>
  <c r="R376" i="11"/>
  <c r="R375" i="11"/>
  <c r="R374" i="11"/>
  <c r="R372" i="11"/>
  <c r="R371" i="11"/>
  <c r="R370" i="11"/>
  <c r="R369" i="11"/>
  <c r="R368" i="11"/>
  <c r="R367" i="11"/>
  <c r="R366" i="11"/>
  <c r="R365" i="11"/>
  <c r="R364" i="11"/>
  <c r="R363" i="11"/>
  <c r="R362" i="11"/>
  <c r="R361" i="11"/>
  <c r="R360" i="11"/>
  <c r="R359" i="11"/>
  <c r="R358" i="11"/>
  <c r="R356" i="11"/>
  <c r="R355" i="11"/>
  <c r="R354" i="11"/>
  <c r="R353" i="11"/>
  <c r="R352" i="11"/>
  <c r="R351" i="11"/>
  <c r="R350" i="11"/>
  <c r="R349" i="11"/>
  <c r="R348" i="11"/>
  <c r="R347" i="11"/>
  <c r="R346" i="11"/>
  <c r="R345" i="11"/>
  <c r="R344" i="11"/>
  <c r="R343" i="11"/>
  <c r="R342" i="11"/>
  <c r="R340" i="11"/>
  <c r="R339" i="11"/>
  <c r="R338" i="11"/>
  <c r="R337" i="11"/>
  <c r="R336" i="11"/>
  <c r="R335" i="11"/>
  <c r="R334" i="11"/>
  <c r="R333" i="11"/>
  <c r="R332" i="11"/>
  <c r="R331" i="11"/>
  <c r="R330" i="11"/>
  <c r="R329" i="11"/>
  <c r="R328" i="11"/>
  <c r="R327" i="11"/>
  <c r="R326" i="11"/>
  <c r="R324" i="11"/>
  <c r="R323" i="11"/>
  <c r="R322" i="11"/>
  <c r="R321" i="11"/>
  <c r="R320" i="11"/>
  <c r="R319" i="11"/>
  <c r="R318" i="11"/>
  <c r="R317" i="11"/>
  <c r="R316" i="11"/>
  <c r="R314" i="11"/>
  <c r="R312" i="11"/>
  <c r="R311" i="11"/>
  <c r="R310" i="11"/>
  <c r="R309" i="11"/>
  <c r="R308" i="11"/>
  <c r="R307" i="11"/>
  <c r="R306" i="11"/>
  <c r="R305" i="11"/>
  <c r="R304" i="11"/>
  <c r="R303" i="11"/>
  <c r="R302" i="11"/>
  <c r="R301" i="11"/>
  <c r="R300" i="11"/>
  <c r="R299" i="11"/>
  <c r="R298" i="11"/>
  <c r="R296" i="11"/>
  <c r="R295" i="11"/>
  <c r="R294" i="11"/>
  <c r="R293" i="11"/>
  <c r="R292" i="11"/>
  <c r="R291" i="11"/>
  <c r="R290" i="11"/>
  <c r="R289" i="11"/>
  <c r="R288" i="11"/>
  <c r="R287" i="11"/>
  <c r="R286" i="11"/>
  <c r="R285" i="11"/>
  <c r="R284" i="11"/>
  <c r="R283" i="11"/>
  <c r="R282" i="11"/>
  <c r="R280" i="11"/>
  <c r="R279" i="11"/>
  <c r="R278" i="11"/>
  <c r="R277" i="11"/>
  <c r="R276" i="11"/>
  <c r="R275" i="11"/>
  <c r="R274" i="11"/>
  <c r="R273" i="11"/>
  <c r="R272" i="11"/>
  <c r="R271" i="11"/>
  <c r="R270" i="11"/>
  <c r="R269" i="11"/>
  <c r="R268" i="11"/>
  <c r="R267" i="11"/>
  <c r="R266" i="11"/>
  <c r="R264" i="11"/>
  <c r="R263" i="11"/>
  <c r="R262" i="11"/>
  <c r="R261" i="11"/>
  <c r="R260" i="11"/>
  <c r="R259" i="11"/>
  <c r="R258" i="11"/>
  <c r="R257" i="11"/>
  <c r="R256" i="11"/>
  <c r="R255" i="11"/>
  <c r="R254" i="11"/>
  <c r="R253" i="11"/>
  <c r="R252" i="11"/>
  <c r="R251" i="11"/>
  <c r="R250" i="11"/>
  <c r="R248" i="11"/>
  <c r="R247" i="11"/>
  <c r="R246" i="11"/>
  <c r="R245" i="11"/>
  <c r="R244" i="11"/>
  <c r="R243" i="11"/>
  <c r="R242" i="11"/>
  <c r="R241" i="11"/>
  <c r="R240" i="11"/>
  <c r="R239" i="11"/>
  <c r="R238" i="11"/>
  <c r="R237" i="11"/>
  <c r="R236" i="11"/>
  <c r="R235" i="11"/>
  <c r="R234" i="11"/>
  <c r="R232" i="11"/>
  <c r="R231" i="11"/>
  <c r="R230" i="11"/>
  <c r="R229" i="11"/>
  <c r="R228" i="11"/>
  <c r="R227" i="11"/>
  <c r="R226" i="11"/>
  <c r="R225" i="11"/>
  <c r="R224" i="11"/>
  <c r="R223" i="11"/>
  <c r="R222" i="11"/>
  <c r="R221" i="11"/>
  <c r="R220" i="11"/>
  <c r="R219" i="11"/>
  <c r="R218" i="11"/>
  <c r="R216" i="11"/>
  <c r="R215" i="11"/>
  <c r="R214" i="11"/>
  <c r="R213" i="11"/>
  <c r="R212" i="11"/>
  <c r="R211" i="11"/>
  <c r="R210" i="11"/>
  <c r="R209" i="11"/>
  <c r="R208" i="11"/>
  <c r="R207" i="11"/>
  <c r="R206" i="11"/>
  <c r="R205" i="11"/>
  <c r="R204" i="11"/>
  <c r="R203" i="11"/>
  <c r="R202" i="11"/>
  <c r="R200" i="11"/>
  <c r="R199" i="11"/>
  <c r="R198" i="11"/>
  <c r="R197" i="11"/>
  <c r="R196" i="11"/>
  <c r="R195" i="11"/>
  <c r="R194" i="11"/>
  <c r="R193" i="11"/>
  <c r="R192" i="11"/>
  <c r="R191" i="11"/>
  <c r="R190" i="11"/>
  <c r="R189" i="11"/>
  <c r="R188" i="11"/>
  <c r="R187" i="11"/>
  <c r="R186" i="11"/>
  <c r="R184" i="11"/>
  <c r="R183" i="11"/>
  <c r="R182" i="11"/>
  <c r="R181" i="11"/>
  <c r="R180" i="11"/>
  <c r="R179" i="11"/>
  <c r="R178" i="11"/>
  <c r="R177" i="11"/>
  <c r="R176" i="11"/>
  <c r="R175" i="11"/>
  <c r="R174" i="11"/>
  <c r="R170" i="11"/>
  <c r="R169" i="11"/>
  <c r="R168" i="11"/>
  <c r="R167" i="11"/>
  <c r="R166" i="11"/>
  <c r="R165" i="11"/>
  <c r="R164" i="11"/>
  <c r="R163" i="11"/>
  <c r="R162" i="11"/>
  <c r="R160" i="11"/>
  <c r="R159" i="11"/>
  <c r="R158" i="11"/>
  <c r="R157" i="11"/>
  <c r="R156" i="11"/>
  <c r="R155" i="11"/>
  <c r="R154" i="11"/>
  <c r="R153" i="11"/>
  <c r="R152" i="11"/>
  <c r="R151" i="11"/>
  <c r="R150" i="11"/>
  <c r="R149" i="11"/>
  <c r="R148" i="11"/>
  <c r="R147" i="11"/>
  <c r="R146" i="11"/>
  <c r="R144" i="11"/>
  <c r="R143" i="11"/>
  <c r="R142" i="11"/>
  <c r="R141" i="11"/>
  <c r="R140" i="11"/>
  <c r="R139" i="11"/>
  <c r="R138" i="11"/>
  <c r="R137" i="11"/>
  <c r="R136" i="11"/>
  <c r="R135" i="11"/>
  <c r="R134" i="11"/>
  <c r="R133" i="11"/>
  <c r="R132" i="11"/>
  <c r="R131" i="11"/>
  <c r="R130" i="11"/>
  <c r="R128" i="11"/>
  <c r="R127" i="11"/>
  <c r="R126" i="11"/>
  <c r="R125" i="11"/>
  <c r="R124" i="11"/>
  <c r="R123" i="11"/>
  <c r="R122" i="11"/>
  <c r="R121" i="11"/>
  <c r="R120" i="11"/>
  <c r="R119" i="11"/>
  <c r="R118" i="11"/>
  <c r="R117" i="11"/>
  <c r="R116" i="11"/>
  <c r="R115" i="11"/>
  <c r="R114" i="11"/>
  <c r="R112" i="11"/>
  <c r="R111" i="11"/>
  <c r="R110" i="11"/>
  <c r="R109" i="11"/>
  <c r="R108" i="11"/>
  <c r="R107" i="11"/>
  <c r="R106" i="11"/>
  <c r="R105" i="11"/>
  <c r="R104" i="11"/>
  <c r="R103" i="11"/>
  <c r="R100" i="11"/>
  <c r="R99" i="11"/>
  <c r="R98" i="11"/>
  <c r="R97" i="11"/>
  <c r="R96" i="11"/>
  <c r="R95" i="11"/>
  <c r="R94" i="11"/>
  <c r="R93" i="11"/>
  <c r="R92" i="11"/>
  <c r="R91" i="11"/>
  <c r="R90" i="11"/>
  <c r="R89" i="11"/>
  <c r="R88" i="11"/>
  <c r="R87" i="11"/>
  <c r="R86" i="11"/>
  <c r="R84" i="11"/>
  <c r="R83" i="11"/>
  <c r="R82" i="11"/>
  <c r="R81" i="11"/>
  <c r="R80" i="11"/>
  <c r="R79" i="11"/>
  <c r="R78" i="11"/>
  <c r="R77" i="11"/>
  <c r="R76" i="11"/>
  <c r="R75" i="11"/>
  <c r="R74" i="11"/>
  <c r="R73" i="11"/>
  <c r="R72" i="11"/>
  <c r="R71" i="11"/>
  <c r="R70" i="11"/>
  <c r="R69" i="11"/>
  <c r="R68" i="11"/>
  <c r="R67" i="11"/>
  <c r="R66" i="11"/>
  <c r="R65" i="11"/>
  <c r="R64" i="11"/>
  <c r="R63" i="11"/>
  <c r="R62" i="11"/>
  <c r="R61" i="11"/>
  <c r="R60" i="11"/>
  <c r="R59" i="11"/>
  <c r="R58" i="11"/>
  <c r="R57" i="11"/>
  <c r="R56" i="11"/>
  <c r="R55" i="11"/>
  <c r="R54" i="11"/>
  <c r="R53" i="11"/>
  <c r="R52"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R5" i="11"/>
  <c r="R4" i="11"/>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Y519" i="10" s="1"/>
  <c r="X518" i="10"/>
  <c r="Y518" i="10" s="1"/>
  <c r="X517" i="10"/>
  <c r="Y517" i="10" s="1"/>
  <c r="X516" i="10"/>
  <c r="Y516" i="10" s="1"/>
  <c r="X515" i="10"/>
  <c r="Y515" i="10" s="1"/>
  <c r="X514" i="10"/>
  <c r="Y514" i="10" s="1"/>
  <c r="X513" i="10"/>
  <c r="Y513" i="10" s="1"/>
  <c r="X512" i="10"/>
  <c r="Y512" i="10" s="1"/>
  <c r="X511" i="10"/>
  <c r="Y511" i="10" s="1"/>
  <c r="X510" i="10"/>
  <c r="Y510" i="10" s="1"/>
  <c r="X509" i="10"/>
  <c r="Y509" i="10" s="1"/>
  <c r="X508" i="10"/>
  <c r="Y508" i="10" s="1"/>
  <c r="X507" i="10"/>
  <c r="Y507" i="10" s="1"/>
  <c r="X506" i="10"/>
  <c r="Y506" i="10" s="1"/>
  <c r="X505" i="10"/>
  <c r="Y505" i="10" s="1"/>
  <c r="X504" i="10"/>
  <c r="Y504" i="10" s="1"/>
  <c r="X503" i="10"/>
  <c r="Y503" i="10" s="1"/>
  <c r="X502" i="10"/>
  <c r="Y502" i="10" s="1"/>
  <c r="X501" i="10"/>
  <c r="Y501" i="10" s="1"/>
  <c r="X500" i="10"/>
  <c r="Y500" i="10" s="1"/>
  <c r="X499" i="10"/>
  <c r="Y499" i="10" s="1"/>
  <c r="X498" i="10"/>
  <c r="Y498" i="10" s="1"/>
  <c r="X497" i="10"/>
  <c r="Y497" i="10" s="1"/>
  <c r="X496" i="10"/>
  <c r="Y496" i="10" s="1"/>
  <c r="X495" i="10"/>
  <c r="Y495" i="10" s="1"/>
  <c r="X494" i="10"/>
  <c r="Y494" i="10" s="1"/>
  <c r="X493" i="10"/>
  <c r="Y493" i="10" s="1"/>
  <c r="X492" i="10"/>
  <c r="Y492" i="10" s="1"/>
  <c r="X491" i="10"/>
  <c r="Y491" i="10" s="1"/>
  <c r="X490" i="10"/>
  <c r="Y490" i="10" s="1"/>
  <c r="X489" i="10"/>
  <c r="Y489" i="10" s="1"/>
  <c r="X488" i="10"/>
  <c r="Y488" i="10" s="1"/>
  <c r="X487" i="10"/>
  <c r="Y487" i="10" s="1"/>
  <c r="X486" i="10"/>
  <c r="Y486" i="10" s="1"/>
  <c r="X485" i="10"/>
  <c r="Y485" i="10" s="1"/>
  <c r="X484" i="10"/>
  <c r="Y484" i="10" s="1"/>
  <c r="X483" i="10"/>
  <c r="Y483" i="10" s="1"/>
  <c r="X482" i="10"/>
  <c r="Y482" i="10" s="1"/>
  <c r="X481" i="10"/>
  <c r="Y481" i="10" s="1"/>
  <c r="X480" i="10"/>
  <c r="Y480" i="10" s="1"/>
  <c r="X479" i="10"/>
  <c r="Y479" i="10" s="1"/>
  <c r="X478" i="10"/>
  <c r="Y478" i="10" s="1"/>
  <c r="X477" i="10"/>
  <c r="Y477" i="10" s="1"/>
  <c r="X476" i="10"/>
  <c r="Y476" i="10" s="1"/>
  <c r="X475" i="10"/>
  <c r="Y475" i="10" s="1"/>
  <c r="X474" i="10"/>
  <c r="Y474" i="10" s="1"/>
  <c r="X473" i="10"/>
  <c r="Y473" i="10" s="1"/>
  <c r="X472" i="10"/>
  <c r="Y472" i="10" s="1"/>
  <c r="X471" i="10"/>
  <c r="Y471" i="10" s="1"/>
  <c r="X470" i="10"/>
  <c r="Y470" i="10" s="1"/>
  <c r="X469" i="10"/>
  <c r="Y469" i="10" s="1"/>
  <c r="X468" i="10"/>
  <c r="Y468" i="10" s="1"/>
  <c r="X467" i="10"/>
  <c r="Y467" i="10" s="1"/>
  <c r="X466" i="10"/>
  <c r="Y466" i="10" s="1"/>
  <c r="X465" i="10"/>
  <c r="Y465" i="10" s="1"/>
  <c r="X464" i="10"/>
  <c r="Y464" i="10" s="1"/>
  <c r="X463" i="10"/>
  <c r="Y463" i="10" s="1"/>
  <c r="X462" i="10"/>
  <c r="Y462" i="10" s="1"/>
  <c r="X461" i="10"/>
  <c r="Y461" i="10" s="1"/>
  <c r="X460" i="10"/>
  <c r="Y460" i="10" s="1"/>
  <c r="X459" i="10"/>
  <c r="Y459" i="10" s="1"/>
  <c r="X458" i="10"/>
  <c r="Y458" i="10" s="1"/>
  <c r="X457" i="10"/>
  <c r="Y457" i="10" s="1"/>
  <c r="X456" i="10"/>
  <c r="Y456" i="10" s="1"/>
  <c r="X455" i="10"/>
  <c r="Y455" i="10" s="1"/>
  <c r="X454" i="10"/>
  <c r="Y454" i="10" s="1"/>
  <c r="X453" i="10"/>
  <c r="Y453" i="10" s="1"/>
  <c r="X452" i="10"/>
  <c r="Y452" i="10" s="1"/>
  <c r="X451" i="10"/>
  <c r="Y451" i="10" s="1"/>
  <c r="X450" i="10"/>
  <c r="Y450" i="10" s="1"/>
  <c r="X449" i="10"/>
  <c r="Y449" i="10" s="1"/>
  <c r="X448" i="10"/>
  <c r="Y448" i="10" s="1"/>
  <c r="X447" i="10"/>
  <c r="Y447" i="10" s="1"/>
  <c r="X446" i="10"/>
  <c r="Y446" i="10" s="1"/>
  <c r="X445" i="10"/>
  <c r="Y445" i="10" s="1"/>
  <c r="X444" i="10"/>
  <c r="Y444" i="10" s="1"/>
  <c r="X443" i="10"/>
  <c r="Y443" i="10" s="1"/>
  <c r="X442" i="10"/>
  <c r="Y442" i="10" s="1"/>
  <c r="X441" i="10"/>
  <c r="Y441" i="10" s="1"/>
  <c r="X440" i="10"/>
  <c r="Y440" i="10" s="1"/>
  <c r="X439" i="10"/>
  <c r="Y439" i="10" s="1"/>
  <c r="X438" i="10"/>
  <c r="Y438" i="10" s="1"/>
  <c r="X437" i="10"/>
  <c r="Y437" i="10" s="1"/>
  <c r="X436" i="10"/>
  <c r="Y436" i="10" s="1"/>
  <c r="X435" i="10"/>
  <c r="Y435" i="10" s="1"/>
  <c r="X434" i="10"/>
  <c r="Y434" i="10" s="1"/>
  <c r="X433" i="10"/>
  <c r="Y433" i="10" s="1"/>
  <c r="X432" i="10"/>
  <c r="Y432" i="10" s="1"/>
  <c r="X431" i="10"/>
  <c r="Y431" i="10" s="1"/>
  <c r="X430" i="10"/>
  <c r="Y430" i="10" s="1"/>
  <c r="X429" i="10"/>
  <c r="Y429" i="10" s="1"/>
  <c r="X428" i="10"/>
  <c r="Y428" i="10" s="1"/>
  <c r="X427" i="10"/>
  <c r="Y427" i="10" s="1"/>
  <c r="X426" i="10"/>
  <c r="Y426" i="10" s="1"/>
  <c r="X425" i="10"/>
  <c r="Y425" i="10" s="1"/>
  <c r="X424" i="10"/>
  <c r="Y424" i="10" s="1"/>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Y209" i="10" s="1"/>
  <c r="X208" i="10"/>
  <c r="Y208" i="10" s="1"/>
  <c r="X207" i="10"/>
  <c r="Y207" i="10" s="1"/>
  <c r="X206" i="10"/>
  <c r="Y206" i="10" s="1"/>
  <c r="X205" i="10"/>
  <c r="Y205" i="10" s="1"/>
  <c r="X204" i="10"/>
  <c r="Y204" i="10" s="1"/>
  <c r="X203" i="10"/>
  <c r="Y203" i="10" s="1"/>
  <c r="X202" i="10"/>
  <c r="Y202" i="10" s="1"/>
  <c r="X201" i="10"/>
  <c r="Y201" i="10" s="1"/>
  <c r="X200" i="10"/>
  <c r="Y200" i="10" s="1"/>
  <c r="X199" i="10"/>
  <c r="Y199" i="10" s="1"/>
  <c r="X198" i="10"/>
  <c r="Y198" i="10" s="1"/>
  <c r="X197" i="10"/>
  <c r="Y197" i="10" s="1"/>
  <c r="X196" i="10"/>
  <c r="Y196" i="10" s="1"/>
  <c r="X195" i="10"/>
  <c r="Y195" i="10" s="1"/>
  <c r="X194" i="10"/>
  <c r="Y194" i="10" s="1"/>
  <c r="X193" i="10"/>
  <c r="Y193" i="10" s="1"/>
  <c r="X192" i="10"/>
  <c r="Y192" i="10" s="1"/>
  <c r="X191" i="10"/>
  <c r="Y191" i="10" s="1"/>
  <c r="X190" i="10"/>
  <c r="Y190" i="10" s="1"/>
  <c r="X189" i="10"/>
  <c r="Y189" i="10" s="1"/>
  <c r="X188" i="10"/>
  <c r="Y188" i="10" s="1"/>
  <c r="X187" i="10"/>
  <c r="Y187" i="10" s="1"/>
  <c r="X186" i="10"/>
  <c r="Y186" i="10" s="1"/>
  <c r="X185" i="10"/>
  <c r="Y185" i="10" s="1"/>
  <c r="X184" i="10"/>
  <c r="Y184" i="10" s="1"/>
  <c r="X183" i="10"/>
  <c r="Y183" i="10" s="1"/>
  <c r="X182" i="10"/>
  <c r="Y182" i="10" s="1"/>
  <c r="X181" i="10"/>
  <c r="Y181" i="10" s="1"/>
  <c r="X180" i="10"/>
  <c r="Y180" i="10" s="1"/>
  <c r="X179" i="10"/>
  <c r="Y179" i="10" s="1"/>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R248" i="9" s="1"/>
  <c r="Q247" i="9"/>
  <c r="R247" i="9" s="1"/>
  <c r="Q246" i="9"/>
  <c r="R246" i="9" s="1"/>
  <c r="Q245" i="9"/>
  <c r="R245" i="9" s="1"/>
  <c r="Q244" i="9"/>
  <c r="R244" i="9" s="1"/>
  <c r="Q243" i="9"/>
  <c r="R243" i="9" s="1"/>
  <c r="Q242" i="9"/>
  <c r="R242" i="9" s="1"/>
  <c r="Q241" i="9"/>
  <c r="R241" i="9" s="1"/>
  <c r="Q240" i="9"/>
  <c r="R240" i="9" s="1"/>
  <c r="Q239" i="9"/>
  <c r="R239" i="9" s="1"/>
  <c r="Q238" i="9"/>
  <c r="R238" i="9" s="1"/>
  <c r="Q237" i="9"/>
  <c r="R237" i="9" s="1"/>
  <c r="Q236" i="9"/>
  <c r="R236" i="9" s="1"/>
  <c r="Q235" i="9"/>
  <c r="R235" i="9" s="1"/>
  <c r="Q234" i="9"/>
  <c r="R234" i="9" s="1"/>
  <c r="Q233" i="9"/>
  <c r="R233" i="9" s="1"/>
  <c r="Q232" i="9"/>
  <c r="R232" i="9" s="1"/>
  <c r="Q231" i="9"/>
  <c r="R231" i="9" s="1"/>
  <c r="Q230" i="9"/>
  <c r="R230" i="9" s="1"/>
  <c r="Q229" i="9"/>
  <c r="R229" i="9" s="1"/>
  <c r="Q228" i="9"/>
  <c r="R228" i="9" s="1"/>
  <c r="Q227" i="9"/>
  <c r="R227" i="9" s="1"/>
  <c r="Q226" i="9"/>
  <c r="R226" i="9" s="1"/>
  <c r="Q225" i="9"/>
  <c r="R225" i="9" s="1"/>
  <c r="Q224" i="9"/>
  <c r="R224" i="9" s="1"/>
  <c r="Q223" i="9"/>
  <c r="R223" i="9" s="1"/>
  <c r="Q222" i="9"/>
  <c r="R222" i="9" s="1"/>
  <c r="Q221" i="9"/>
  <c r="R221" i="9" s="1"/>
  <c r="Q220" i="9"/>
  <c r="R220" i="9" s="1"/>
  <c r="Q219" i="9"/>
  <c r="R219" i="9" s="1"/>
  <c r="Q218" i="9"/>
  <c r="R218" i="9" s="1"/>
  <c r="Q217" i="9"/>
  <c r="R217" i="9" s="1"/>
  <c r="Q216" i="9"/>
  <c r="R216" i="9" s="1"/>
  <c r="Q215" i="9"/>
  <c r="R215" i="9" s="1"/>
  <c r="Q214" i="9"/>
  <c r="R214" i="9" s="1"/>
  <c r="Q213" i="9"/>
  <c r="R213" i="9" s="1"/>
  <c r="Q212" i="9"/>
  <c r="R212" i="9" s="1"/>
  <c r="Q211" i="9"/>
  <c r="R211" i="9" s="1"/>
  <c r="Q210" i="9"/>
  <c r="R210" i="9" s="1"/>
  <c r="Q209" i="9"/>
  <c r="R209" i="9" s="1"/>
  <c r="Q208" i="9"/>
  <c r="R208" i="9" s="1"/>
  <c r="Q207" i="9"/>
  <c r="R207" i="9" s="1"/>
  <c r="Q206" i="9"/>
  <c r="R206" i="9" s="1"/>
  <c r="Q205" i="9"/>
  <c r="R205" i="9" s="1"/>
  <c r="Q204" i="9"/>
  <c r="R204" i="9" s="1"/>
  <c r="Q203" i="9"/>
  <c r="R203" i="9" s="1"/>
  <c r="Q202" i="9"/>
  <c r="R202" i="9" s="1"/>
  <c r="Q201" i="9"/>
  <c r="R201" i="9" s="1"/>
  <c r="Q200" i="9"/>
  <c r="R200" i="9" s="1"/>
  <c r="Q199" i="9"/>
  <c r="R199" i="9" s="1"/>
  <c r="Q198" i="9"/>
  <c r="R198" i="9" s="1"/>
  <c r="Q197" i="9"/>
  <c r="R197" i="9" s="1"/>
  <c r="Q196" i="9"/>
  <c r="R196" i="9" s="1"/>
  <c r="Q195" i="9"/>
  <c r="R195" i="9" s="1"/>
  <c r="Q194" i="9"/>
  <c r="R194" i="9" s="1"/>
  <c r="Q193" i="9"/>
  <c r="R193" i="9" s="1"/>
  <c r="Q192" i="9"/>
  <c r="R192" i="9" s="1"/>
  <c r="Q191" i="9"/>
  <c r="R191" i="9" s="1"/>
  <c r="Q190" i="9"/>
  <c r="R190" i="9" s="1"/>
  <c r="Q189" i="9"/>
  <c r="R189" i="9" s="1"/>
  <c r="Q188" i="9"/>
  <c r="R188" i="9" s="1"/>
  <c r="Q187" i="9"/>
  <c r="R187" i="9" s="1"/>
  <c r="Q186" i="9"/>
  <c r="R186" i="9" s="1"/>
  <c r="Q185" i="9"/>
  <c r="R185" i="9" s="1"/>
  <c r="Q184" i="9"/>
  <c r="R184" i="9" s="1"/>
  <c r="Q183" i="9"/>
  <c r="R183" i="9" s="1"/>
  <c r="Q182" i="9"/>
  <c r="R182" i="9" s="1"/>
  <c r="Q181" i="9"/>
  <c r="R181" i="9" s="1"/>
  <c r="Q180" i="9"/>
  <c r="R180" i="9" s="1"/>
  <c r="Q179" i="9"/>
  <c r="R179" i="9" s="1"/>
  <c r="Q178" i="9"/>
  <c r="R178" i="9" s="1"/>
  <c r="Q177" i="9"/>
  <c r="R177" i="9" s="1"/>
  <c r="Q176" i="9"/>
  <c r="R176" i="9" s="1"/>
  <c r="Q175" i="9"/>
  <c r="R175" i="9" s="1"/>
  <c r="Q174" i="9"/>
  <c r="R174" i="9" s="1"/>
  <c r="Q173" i="9"/>
  <c r="R173" i="9" s="1"/>
  <c r="Q172" i="9"/>
  <c r="R172" i="9" s="1"/>
  <c r="Q171" i="9"/>
  <c r="R171" i="9" s="1"/>
  <c r="Q170" i="9"/>
  <c r="R170" i="9" s="1"/>
  <c r="Q169" i="9"/>
  <c r="R169" i="9" s="1"/>
  <c r="Q168" i="9"/>
  <c r="R168" i="9" s="1"/>
  <c r="Q167" i="9"/>
  <c r="R167" i="9" s="1"/>
  <c r="Q166" i="9"/>
  <c r="R166" i="9" s="1"/>
  <c r="Q165" i="9"/>
  <c r="R165" i="9" s="1"/>
  <c r="Q164" i="9"/>
  <c r="R164" i="9" s="1"/>
  <c r="Q163" i="9"/>
  <c r="R163" i="9" s="1"/>
  <c r="Q162" i="9"/>
  <c r="R162" i="9" s="1"/>
  <c r="Q161" i="9"/>
  <c r="R161" i="9" s="1"/>
  <c r="Q160" i="9"/>
  <c r="R160" i="9" s="1"/>
  <c r="Q159" i="9"/>
  <c r="R159" i="9" s="1"/>
  <c r="Q158" i="9"/>
  <c r="R158" i="9" s="1"/>
  <c r="Q157" i="9"/>
  <c r="R157" i="9" s="1"/>
  <c r="Q156" i="9"/>
  <c r="R156" i="9" s="1"/>
  <c r="Q155" i="9"/>
  <c r="R155" i="9" s="1"/>
  <c r="Q154" i="9"/>
  <c r="R154" i="9" s="1"/>
  <c r="Q153" i="9"/>
  <c r="R153" i="9" s="1"/>
  <c r="Q152" i="9"/>
  <c r="R152" i="9" s="1"/>
  <c r="Q151" i="9"/>
  <c r="R151" i="9" s="1"/>
  <c r="Q150" i="9"/>
  <c r="R150" i="9" s="1"/>
  <c r="Q149" i="9"/>
  <c r="R149" i="9" s="1"/>
  <c r="Q148" i="9"/>
  <c r="R148" i="9" s="1"/>
  <c r="Q147" i="9"/>
  <c r="R147" i="9" s="1"/>
  <c r="Q146" i="9"/>
  <c r="R146" i="9" s="1"/>
  <c r="Q145" i="9"/>
  <c r="R145" i="9" s="1"/>
  <c r="Q144" i="9"/>
  <c r="R144" i="9" s="1"/>
  <c r="Q143" i="9"/>
  <c r="R143" i="9" s="1"/>
  <c r="Q142" i="9"/>
  <c r="R142" i="9" s="1"/>
  <c r="Q141" i="9"/>
  <c r="R141" i="9" s="1"/>
  <c r="Q140" i="9"/>
  <c r="R140" i="9" s="1"/>
  <c r="Q139" i="9"/>
  <c r="R139" i="9" s="1"/>
  <c r="Q138" i="9"/>
  <c r="R138" i="9" s="1"/>
  <c r="Q137" i="9"/>
  <c r="R137" i="9" s="1"/>
  <c r="Q136" i="9"/>
  <c r="R136" i="9" s="1"/>
  <c r="Q135" i="9"/>
  <c r="R135" i="9" s="1"/>
  <c r="Q134" i="9"/>
  <c r="R134" i="9" s="1"/>
  <c r="Q133" i="9"/>
  <c r="R133" i="9" s="1"/>
  <c r="Q132" i="9"/>
  <c r="R132" i="9" s="1"/>
  <c r="Q131" i="9"/>
  <c r="R131" i="9" s="1"/>
  <c r="Q130" i="9"/>
  <c r="R130" i="9" s="1"/>
  <c r="Q129" i="9"/>
  <c r="R129" i="9" s="1"/>
  <c r="Q128" i="9"/>
  <c r="R128" i="9" s="1"/>
  <c r="Q127" i="9"/>
  <c r="R127" i="9" s="1"/>
  <c r="Q126" i="9"/>
  <c r="R126" i="9" s="1"/>
  <c r="Q125" i="9"/>
  <c r="R125" i="9" s="1"/>
  <c r="Q124" i="9"/>
  <c r="R124" i="9" s="1"/>
  <c r="Q123" i="9"/>
  <c r="R123" i="9" s="1"/>
  <c r="Q122" i="9"/>
  <c r="R122" i="9" s="1"/>
  <c r="Q121" i="9"/>
  <c r="R121" i="9" s="1"/>
  <c r="Q120" i="9"/>
  <c r="R120" i="9" s="1"/>
  <c r="Q119" i="9"/>
  <c r="R119" i="9" s="1"/>
  <c r="Q118" i="9"/>
  <c r="R118" i="9" s="1"/>
  <c r="Q117" i="9"/>
  <c r="R117" i="9" s="1"/>
  <c r="Q116" i="9"/>
  <c r="R116" i="9" s="1"/>
  <c r="Q115" i="9"/>
  <c r="R115" i="9" s="1"/>
  <c r="Q114" i="9"/>
  <c r="R114" i="9" s="1"/>
  <c r="Q113" i="9"/>
  <c r="R113" i="9" s="1"/>
  <c r="Q112" i="9"/>
  <c r="R112" i="9" s="1"/>
  <c r="Q111" i="9"/>
  <c r="R111" i="9" s="1"/>
  <c r="Q110" i="9"/>
  <c r="R110" i="9" s="1"/>
  <c r="Q109" i="9"/>
  <c r="R109" i="9" s="1"/>
  <c r="Q108" i="9"/>
  <c r="R108" i="9" s="1"/>
  <c r="Q107" i="9"/>
  <c r="R107" i="9" s="1"/>
  <c r="Q106" i="9"/>
  <c r="R106" i="9" s="1"/>
  <c r="Q105" i="9"/>
  <c r="R105" i="9" s="1"/>
  <c r="Q104" i="9"/>
  <c r="R104" i="9" s="1"/>
  <c r="Q103" i="9"/>
  <c r="R103" i="9" s="1"/>
  <c r="Q102" i="9"/>
  <c r="R102" i="9" s="1"/>
  <c r="Q101" i="9"/>
  <c r="R101" i="9" s="1"/>
  <c r="Q100" i="9"/>
  <c r="R100" i="9" s="1"/>
  <c r="Q99" i="9"/>
  <c r="R99" i="9" s="1"/>
  <c r="Q98" i="9"/>
  <c r="R98" i="9" s="1"/>
  <c r="Q97" i="9"/>
  <c r="R97" i="9" s="1"/>
  <c r="Q96" i="9"/>
  <c r="R96" i="9" s="1"/>
  <c r="Q95" i="9"/>
  <c r="R95" i="9" s="1"/>
  <c r="Q94" i="9"/>
  <c r="R94" i="9" s="1"/>
  <c r="Q93" i="9"/>
  <c r="R93" i="9" s="1"/>
  <c r="Q92" i="9"/>
  <c r="R92" i="9" s="1"/>
  <c r="Q91" i="9"/>
  <c r="R91" i="9" s="1"/>
  <c r="Q90" i="9"/>
  <c r="R90" i="9" s="1"/>
  <c r="Q89" i="9"/>
  <c r="R89" i="9" s="1"/>
  <c r="Q88" i="9"/>
  <c r="R88" i="9" s="1"/>
  <c r="Q87" i="9"/>
  <c r="R87" i="9" s="1"/>
  <c r="Q86" i="9"/>
  <c r="R86" i="9" s="1"/>
  <c r="Q85" i="9"/>
  <c r="R85" i="9" s="1"/>
  <c r="Q84" i="9"/>
  <c r="R84" i="9" s="1"/>
  <c r="Q83" i="9"/>
  <c r="R83" i="9" s="1"/>
  <c r="Q82" i="9"/>
  <c r="R82" i="9" s="1"/>
  <c r="Q81" i="9"/>
  <c r="R81" i="9" s="1"/>
  <c r="Q80" i="9"/>
  <c r="R80" i="9" s="1"/>
  <c r="Q79" i="9"/>
  <c r="R79" i="9" s="1"/>
  <c r="Q78" i="9"/>
  <c r="R78" i="9" s="1"/>
  <c r="Q77" i="9"/>
  <c r="R77" i="9" s="1"/>
  <c r="Q76" i="9"/>
  <c r="R76" i="9" s="1"/>
  <c r="Q75" i="9"/>
  <c r="R75" i="9" s="1"/>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R28" i="9" s="1"/>
  <c r="Q27" i="9"/>
  <c r="R27" i="9" s="1"/>
  <c r="Q26" i="9"/>
  <c r="R26" i="9" s="1"/>
  <c r="Q25" i="9"/>
  <c r="R25" i="9" s="1"/>
  <c r="Q24" i="9"/>
  <c r="R24" i="9" s="1"/>
  <c r="Q23" i="9"/>
  <c r="R23" i="9" s="1"/>
  <c r="Q22" i="9"/>
  <c r="R22" i="9" s="1"/>
  <c r="Q21" i="9"/>
  <c r="R21" i="9" s="1"/>
  <c r="Q20" i="9"/>
  <c r="R20" i="9" s="1"/>
  <c r="Q19" i="9"/>
  <c r="R19" i="9" s="1"/>
  <c r="Q18" i="9"/>
  <c r="R18" i="9" s="1"/>
  <c r="Q17" i="9"/>
  <c r="R17" i="9" s="1"/>
  <c r="Q16" i="9"/>
  <c r="R16" i="9" s="1"/>
  <c r="Q15" i="9"/>
  <c r="R15" i="9" s="1"/>
  <c r="Q14" i="9"/>
  <c r="R14" i="9" s="1"/>
  <c r="Q13" i="9"/>
  <c r="R13" i="9" s="1"/>
  <c r="Q12" i="9"/>
  <c r="R12" i="9" s="1"/>
  <c r="Q11" i="9"/>
  <c r="R11" i="9" s="1"/>
  <c r="Q10" i="9"/>
  <c r="R10" i="9" s="1"/>
  <c r="Q9" i="9"/>
  <c r="R9" i="9" s="1"/>
  <c r="Q8" i="9"/>
  <c r="R8" i="9" s="1"/>
  <c r="Q7" i="9"/>
  <c r="R7" i="9" s="1"/>
  <c r="Q6" i="9"/>
  <c r="R6" i="9" s="1"/>
  <c r="Q5" i="9"/>
  <c r="R5" i="9" s="1"/>
  <c r="Q4" i="9"/>
  <c r="R4" i="9"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Y82" i="2" s="1"/>
  <c r="X83" i="2"/>
  <c r="Y83" i="2" s="1"/>
  <c r="X84" i="2"/>
  <c r="Y84" i="2" s="1"/>
  <c r="X85" i="2"/>
  <c r="Y85" i="2" s="1"/>
  <c r="X86" i="2"/>
  <c r="Y86" i="2" s="1"/>
  <c r="X87" i="2"/>
  <c r="Y87" i="2" s="1"/>
  <c r="X88" i="2"/>
  <c r="Y88" i="2" s="1"/>
  <c r="X89" i="2"/>
  <c r="Y89" i="2" s="1"/>
  <c r="X90" i="2"/>
  <c r="Y90" i="2" s="1"/>
  <c r="X91" i="2"/>
  <c r="Y91" i="2" s="1"/>
  <c r="X92" i="2"/>
  <c r="Y92" i="2" s="1"/>
  <c r="X93" i="2"/>
  <c r="Y93" i="2" s="1"/>
  <c r="X94" i="2"/>
  <c r="Y94" i="2" s="1"/>
  <c r="X95" i="2"/>
  <c r="Y95" i="2" s="1"/>
  <c r="X96" i="2"/>
  <c r="Y96" i="2" s="1"/>
  <c r="X97" i="2"/>
  <c r="Y97" i="2" s="1"/>
  <c r="X98" i="2"/>
  <c r="Y98" i="2" s="1"/>
  <c r="X99" i="2"/>
  <c r="Y99" i="2" s="1"/>
  <c r="X100" i="2"/>
  <c r="Y100" i="2" s="1"/>
  <c r="X101" i="2"/>
  <c r="Y101" i="2" s="1"/>
  <c r="X102" i="2"/>
  <c r="Y102" i="2" s="1"/>
  <c r="X103" i="2"/>
  <c r="Y103" i="2" s="1"/>
  <c r="X104" i="2"/>
  <c r="Y104" i="2" s="1"/>
  <c r="X105" i="2"/>
  <c r="Y105" i="2" s="1"/>
  <c r="X106" i="2"/>
  <c r="Y106" i="2" s="1"/>
  <c r="X107" i="2"/>
  <c r="Y107" i="2" s="1"/>
  <c r="X108" i="2"/>
  <c r="Y108" i="2" s="1"/>
  <c r="X109" i="2"/>
  <c r="Y109" i="2" s="1"/>
  <c r="X110" i="2"/>
  <c r="Y110" i="2" s="1"/>
  <c r="X111" i="2"/>
  <c r="Y111" i="2" s="1"/>
  <c r="X112" i="2"/>
  <c r="Y112" i="2" s="1"/>
  <c r="X113" i="2"/>
  <c r="Y113" i="2" s="1"/>
  <c r="X114" i="2"/>
  <c r="Y114" i="2" s="1"/>
  <c r="X115" i="2"/>
  <c r="Y115" i="2" s="1"/>
  <c r="X116" i="2"/>
  <c r="Y116" i="2" s="1"/>
  <c r="X117" i="2"/>
  <c r="Y117" i="2" s="1"/>
  <c r="X118" i="2"/>
  <c r="Y118" i="2" s="1"/>
  <c r="X119" i="2"/>
  <c r="Y119" i="2" s="1"/>
  <c r="X120" i="2"/>
  <c r="Y120" i="2" s="1"/>
  <c r="X121" i="2"/>
  <c r="Y121" i="2" s="1"/>
  <c r="X122" i="2"/>
  <c r="Y122" i="2" s="1"/>
  <c r="X123" i="2"/>
  <c r="Y123" i="2" s="1"/>
  <c r="X124" i="2"/>
  <c r="Y124" i="2" s="1"/>
  <c r="X125" i="2"/>
  <c r="Y125" i="2" s="1"/>
  <c r="X126" i="2"/>
  <c r="Y126" i="2" s="1"/>
  <c r="X127" i="2"/>
  <c r="Y127" i="2" s="1"/>
  <c r="X128" i="2"/>
  <c r="Y128" i="2" s="1"/>
  <c r="X129" i="2"/>
  <c r="Y129" i="2" s="1"/>
  <c r="X130" i="2"/>
  <c r="Y130" i="2" s="1"/>
  <c r="X131" i="2"/>
  <c r="Y131" i="2" s="1"/>
  <c r="X132" i="2"/>
  <c r="Y132" i="2" s="1"/>
  <c r="X133" i="2"/>
  <c r="Y133" i="2" s="1"/>
  <c r="X134" i="2"/>
  <c r="Y134" i="2" s="1"/>
  <c r="X135" i="2"/>
  <c r="Y135" i="2" s="1"/>
  <c r="X136" i="2"/>
  <c r="Y136" i="2" s="1"/>
  <c r="X137" i="2"/>
  <c r="Y137" i="2" s="1"/>
  <c r="X138" i="2"/>
  <c r="Y138" i="2" s="1"/>
  <c r="X139" i="2"/>
  <c r="Y139" i="2" s="1"/>
  <c r="X140" i="2"/>
  <c r="Y140" i="2" s="1"/>
  <c r="X141" i="2"/>
  <c r="Y141" i="2" s="1"/>
  <c r="X142" i="2"/>
  <c r="Y142" i="2" s="1"/>
  <c r="X143" i="2"/>
  <c r="Y143" i="2" s="1"/>
  <c r="X144" i="2"/>
  <c r="Y144" i="2" s="1"/>
  <c r="X145" i="2"/>
  <c r="Y145" i="2" s="1"/>
  <c r="X146" i="2"/>
  <c r="Y146" i="2" s="1"/>
  <c r="X147" i="2"/>
  <c r="Y147" i="2" s="1"/>
  <c r="X148" i="2"/>
  <c r="Y148" i="2" s="1"/>
  <c r="X149" i="2"/>
  <c r="Y149" i="2" s="1"/>
  <c r="X150" i="2"/>
  <c r="Y150" i="2" s="1"/>
  <c r="X151" i="2"/>
  <c r="Y151" i="2" s="1"/>
  <c r="X152" i="2"/>
  <c r="Y152" i="2" s="1"/>
  <c r="X153" i="2"/>
  <c r="Y153" i="2" s="1"/>
  <c r="X154" i="2"/>
  <c r="Y154" i="2" s="1"/>
  <c r="X155" i="2"/>
  <c r="Y155" i="2" s="1"/>
  <c r="X156" i="2"/>
  <c r="Y156" i="2" s="1"/>
  <c r="X157" i="2"/>
  <c r="Y157" i="2" s="1"/>
  <c r="X158" i="2"/>
  <c r="Y158" i="2" s="1"/>
  <c r="X159" i="2"/>
  <c r="Y159" i="2" s="1"/>
  <c r="X160" i="2"/>
  <c r="Y160" i="2" s="1"/>
  <c r="X161" i="2"/>
  <c r="Y161" i="2" s="1"/>
  <c r="X162" i="2"/>
  <c r="Y162" i="2" s="1"/>
  <c r="X163" i="2"/>
  <c r="Y163" i="2" s="1"/>
  <c r="X164" i="2"/>
  <c r="Y164" i="2" s="1"/>
  <c r="X269" i="2"/>
  <c r="Y269" i="2" s="1"/>
  <c r="X270" i="2"/>
  <c r="Y270" i="2" s="1"/>
  <c r="X271" i="2"/>
  <c r="Y271" i="2" s="1"/>
  <c r="X272" i="2"/>
  <c r="Y272" i="2" s="1"/>
  <c r="X273" i="2"/>
  <c r="Y273" i="2" s="1"/>
  <c r="X274" i="2"/>
  <c r="Y274" i="2" s="1"/>
  <c r="X275" i="2"/>
  <c r="Y275" i="2" s="1"/>
  <c r="X276" i="2"/>
  <c r="Y276" i="2" s="1"/>
  <c r="X277" i="2"/>
  <c r="Y277" i="2" s="1"/>
  <c r="X278" i="2"/>
  <c r="Y278" i="2" s="1"/>
  <c r="X279" i="2"/>
  <c r="Y279" i="2" s="1"/>
  <c r="X280" i="2"/>
  <c r="Y280" i="2" s="1"/>
  <c r="X281" i="2"/>
  <c r="Y281" i="2" s="1"/>
  <c r="X282" i="2"/>
  <c r="Y282" i="2" s="1"/>
  <c r="X283" i="2"/>
  <c r="Y283" i="2" s="1"/>
  <c r="X284" i="2"/>
  <c r="Y284" i="2" s="1"/>
  <c r="X285" i="2"/>
  <c r="Y285" i="2" s="1"/>
  <c r="X286" i="2"/>
  <c r="Y286" i="2" s="1"/>
  <c r="X287" i="2"/>
  <c r="Y287" i="2" s="1"/>
  <c r="X288" i="2"/>
  <c r="Y288" i="2" s="1"/>
  <c r="X289" i="2"/>
  <c r="Y289" i="2" s="1"/>
  <c r="X290" i="2"/>
  <c r="Y290" i="2" s="1"/>
  <c r="X291" i="2"/>
  <c r="Y291" i="2" s="1"/>
  <c r="X292" i="2"/>
  <c r="Y292" i="2" s="1"/>
  <c r="X293" i="2"/>
  <c r="Y293" i="2" s="1"/>
  <c r="X294" i="2"/>
  <c r="Y294" i="2" s="1"/>
  <c r="X295" i="2"/>
  <c r="Y295" i="2" s="1"/>
  <c r="X296" i="2"/>
  <c r="Y296" i="2" s="1"/>
  <c r="X297" i="2"/>
  <c r="Y297" i="2" s="1"/>
  <c r="X298" i="2"/>
  <c r="Y298" i="2" s="1"/>
  <c r="X299" i="2"/>
  <c r="Y299" i="2" s="1"/>
  <c r="X300" i="2"/>
  <c r="Y300" i="2" s="1"/>
  <c r="X301" i="2"/>
  <c r="Y301" i="2" s="1"/>
  <c r="X302" i="2"/>
  <c r="Y302" i="2" s="1"/>
  <c r="X303" i="2"/>
  <c r="Y303" i="2" s="1"/>
  <c r="X304" i="2"/>
  <c r="Y304" i="2" s="1"/>
  <c r="X305" i="2"/>
  <c r="Y305" i="2" s="1"/>
  <c r="X306" i="2"/>
  <c r="Y306" i="2" s="1"/>
  <c r="X307" i="2"/>
  <c r="Y307" i="2" s="1"/>
  <c r="X308" i="2"/>
  <c r="Y308" i="2" s="1"/>
  <c r="X309" i="2"/>
  <c r="Y309" i="2" s="1"/>
  <c r="X310" i="2"/>
  <c r="Y310" i="2" s="1"/>
  <c r="X311" i="2"/>
  <c r="Y311" i="2" s="1"/>
  <c r="X312" i="2"/>
  <c r="Y312" i="2" s="1"/>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Y328" i="2" s="1"/>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Y340" i="2" s="1"/>
  <c r="X341" i="2"/>
  <c r="Y341" i="2" s="1"/>
  <c r="X342" i="2"/>
  <c r="Y342" i="2" s="1"/>
  <c r="X343" i="2"/>
  <c r="Y343" i="2" s="1"/>
  <c r="X344" i="2"/>
  <c r="Y344" i="2" s="1"/>
  <c r="X345" i="2"/>
  <c r="Y345" i="2" s="1"/>
  <c r="X346" i="2"/>
  <c r="Y346" i="2" s="1"/>
  <c r="X347" i="2"/>
  <c r="Y347" i="2" s="1"/>
  <c r="X348" i="2"/>
  <c r="Y348" i="2" s="1"/>
  <c r="X349" i="2"/>
  <c r="Y349" i="2" s="1"/>
  <c r="X350" i="2"/>
  <c r="Y350" i="2" s="1"/>
  <c r="X351" i="2"/>
  <c r="Y351" i="2" s="1"/>
  <c r="X352" i="2"/>
  <c r="Y352" i="2" s="1"/>
  <c r="X353" i="2"/>
  <c r="Y353" i="2" s="1"/>
  <c r="X354" i="2"/>
  <c r="Y354" i="2" s="1"/>
  <c r="X355" i="2"/>
  <c r="Y355" i="2" s="1"/>
  <c r="X356" i="2"/>
  <c r="Y356" i="2" s="1"/>
  <c r="X357" i="2"/>
  <c r="Y357" i="2" s="1"/>
  <c r="X358" i="2"/>
  <c r="Y358" i="2" s="1"/>
  <c r="X359" i="2"/>
  <c r="Y359" i="2" s="1"/>
  <c r="X360" i="2"/>
  <c r="Y360" i="2" s="1"/>
  <c r="X361" i="2"/>
  <c r="Y361" i="2" s="1"/>
  <c r="X362" i="2"/>
  <c r="Y362" i="2" s="1"/>
  <c r="X363" i="2"/>
  <c r="Y363" i="2" s="1"/>
  <c r="X364" i="2"/>
  <c r="Y364" i="2" s="1"/>
  <c r="X365" i="2"/>
  <c r="Y365" i="2" s="1"/>
  <c r="X366" i="2"/>
  <c r="Y366" i="2" s="1"/>
  <c r="X367" i="2"/>
  <c r="Y367" i="2" s="1"/>
  <c r="X368" i="2"/>
  <c r="Y368" i="2" s="1"/>
  <c r="X369" i="2"/>
  <c r="Y369" i="2" s="1"/>
  <c r="X370" i="2"/>
  <c r="Y370" i="2" s="1"/>
  <c r="X371" i="2"/>
  <c r="Y371" i="2" s="1"/>
  <c r="X372" i="2"/>
  <c r="Y372" i="2" s="1"/>
  <c r="X373" i="2"/>
  <c r="Y373" i="2" s="1"/>
  <c r="X374" i="2"/>
  <c r="Y374" i="2" s="1"/>
  <c r="X375" i="2"/>
  <c r="Y375" i="2" s="1"/>
  <c r="X376" i="2"/>
  <c r="Y376" i="2" s="1"/>
  <c r="X377" i="2"/>
  <c r="Y377" i="2" s="1"/>
  <c r="X378" i="2"/>
  <c r="Y378" i="2" s="1"/>
  <c r="X379" i="2"/>
  <c r="Y379" i="2" s="1"/>
  <c r="X380" i="2"/>
  <c r="Y380" i="2" s="1"/>
  <c r="X381" i="2"/>
  <c r="Y381" i="2" s="1"/>
  <c r="X382" i="2"/>
  <c r="Y382" i="2" s="1"/>
  <c r="X383" i="2"/>
  <c r="Y383" i="2" s="1"/>
  <c r="X384" i="2"/>
  <c r="Y384" i="2" s="1"/>
  <c r="X385" i="2"/>
  <c r="Y385" i="2" s="1"/>
  <c r="X386" i="2"/>
  <c r="Y386" i="2" s="1"/>
  <c r="X387" i="2"/>
  <c r="Y387" i="2" s="1"/>
  <c r="X388" i="2"/>
  <c r="Y388" i="2" s="1"/>
  <c r="X389" i="2"/>
  <c r="Y389" i="2" s="1"/>
  <c r="X390" i="2"/>
  <c r="Y390" i="2" s="1"/>
  <c r="X391" i="2"/>
  <c r="Y391" i="2" s="1"/>
  <c r="X392" i="2"/>
  <c r="Y392" i="2" s="1"/>
  <c r="X393" i="2"/>
  <c r="Y393" i="2" s="1"/>
  <c r="X394" i="2"/>
  <c r="Y394" i="2" s="1"/>
  <c r="X395" i="2"/>
  <c r="Y395" i="2" s="1"/>
  <c r="X396" i="2"/>
  <c r="Y396" i="2" s="1"/>
  <c r="X397" i="2"/>
  <c r="Y397" i="2" s="1"/>
  <c r="X398" i="2"/>
  <c r="Y398" i="2" s="1"/>
  <c r="X399" i="2"/>
  <c r="Y399" i="2" s="1"/>
  <c r="X400" i="2"/>
  <c r="Y400" i="2" s="1"/>
  <c r="X401" i="2"/>
  <c r="Y401" i="2" s="1"/>
  <c r="X402" i="2"/>
  <c r="Y402" i="2" s="1"/>
  <c r="X403" i="2"/>
  <c r="Y403" i="2" s="1"/>
  <c r="X404" i="2"/>
  <c r="Y404" i="2" s="1"/>
  <c r="X405" i="2"/>
  <c r="Y405" i="2" s="1"/>
  <c r="X406" i="2"/>
  <c r="Y406" i="2" s="1"/>
  <c r="X407" i="2"/>
  <c r="Y407" i="2" s="1"/>
  <c r="X408" i="2"/>
  <c r="Y408" i="2" s="1"/>
  <c r="X409" i="2"/>
  <c r="Y409" i="2" s="1"/>
  <c r="X410" i="2"/>
  <c r="Y410" i="2" s="1"/>
  <c r="X411" i="2"/>
  <c r="Y411" i="2" s="1"/>
  <c r="X412" i="2"/>
  <c r="Y412" i="2" s="1"/>
  <c r="X413" i="2"/>
  <c r="Y413" i="2" s="1"/>
  <c r="X414" i="2"/>
  <c r="Y414" i="2" s="1"/>
  <c r="X415" i="2"/>
  <c r="Y415" i="2" s="1"/>
  <c r="X416" i="2"/>
  <c r="Y416" i="2" s="1"/>
  <c r="X417" i="2"/>
  <c r="Y417" i="2" s="1"/>
  <c r="X418" i="2"/>
  <c r="Y418" i="2" s="1"/>
  <c r="X419" i="2"/>
  <c r="Y419" i="2" s="1"/>
  <c r="X420" i="2"/>
  <c r="Y420" i="2" s="1"/>
  <c r="X421" i="2"/>
  <c r="Y421" i="2" s="1"/>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Y452" i="2" s="1"/>
  <c r="X453" i="2"/>
  <c r="X454" i="2"/>
  <c r="X455" i="2"/>
  <c r="X456" i="2"/>
  <c r="X457" i="2"/>
  <c r="X458" i="2"/>
  <c r="X459" i="2"/>
  <c r="X460" i="2"/>
  <c r="Y460" i="2" s="1"/>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Y489" i="2" s="1"/>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Y520" i="2" s="1"/>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Y552" i="2" s="1"/>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Y584" i="2" s="1"/>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Y615" i="2" s="1"/>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Y644" i="2" s="1"/>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Y675" i="2" s="1"/>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Y704" i="2" s="1"/>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Y739" i="2" s="1"/>
  <c r="X740" i="2"/>
  <c r="Y740" i="2" s="1"/>
  <c r="X741" i="2"/>
  <c r="Y741" i="2" s="1"/>
  <c r="X742" i="2"/>
  <c r="Y742" i="2" s="1"/>
  <c r="X743" i="2"/>
  <c r="Y743" i="2" s="1"/>
  <c r="X744" i="2"/>
  <c r="Y744" i="2" s="1"/>
  <c r="X745" i="2"/>
  <c r="Y745" i="2" s="1"/>
  <c r="X746" i="2"/>
  <c r="Y746" i="2" s="1"/>
  <c r="X747" i="2"/>
  <c r="Y747" i="2" s="1"/>
  <c r="X748" i="2"/>
  <c r="Y748" i="2" s="1"/>
  <c r="X749" i="2"/>
  <c r="Y749" i="2" s="1"/>
  <c r="X750" i="2"/>
  <c r="Y750" i="2" s="1"/>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Y798" i="2" s="1"/>
  <c r="X799" i="2"/>
  <c r="Y799" i="2" s="1"/>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Y847" i="2" s="1"/>
  <c r="X848" i="2"/>
  <c r="Y848" i="2" s="1"/>
  <c r="X849" i="2"/>
  <c r="Y849" i="2" s="1"/>
  <c r="X850" i="2"/>
  <c r="Y850" i="2" s="1"/>
  <c r="X851" i="2"/>
  <c r="Y851" i="2" s="1"/>
  <c r="X852" i="2"/>
  <c r="Y852" i="2" s="1"/>
  <c r="X853" i="2"/>
  <c r="Y853" i="2" s="1"/>
  <c r="X854" i="2"/>
  <c r="Y854" i="2" s="1"/>
  <c r="X855" i="2"/>
  <c r="Y855" i="2" s="1"/>
  <c r="X856" i="2"/>
  <c r="Y856" i="2" s="1"/>
  <c r="X857" i="2"/>
  <c r="Y857" i="2" s="1"/>
  <c r="X858" i="2"/>
  <c r="Y858" i="2" s="1"/>
  <c r="X859" i="2"/>
  <c r="Y859" i="2" s="1"/>
  <c r="X860" i="2"/>
  <c r="Y860" i="2" s="1"/>
  <c r="X861" i="2"/>
  <c r="Y861" i="2" s="1"/>
  <c r="X862" i="2"/>
  <c r="Y862" i="2" s="1"/>
  <c r="X863" i="2"/>
  <c r="Y863" i="2" s="1"/>
  <c r="X864" i="2"/>
  <c r="Y864" i="2" s="1"/>
  <c r="X865" i="2"/>
  <c r="Y865" i="2" s="1"/>
  <c r="X866" i="2"/>
  <c r="Y866" i="2" s="1"/>
  <c r="X867" i="2"/>
  <c r="Y867" i="2" s="1"/>
  <c r="X868" i="2"/>
  <c r="Y868" i="2" s="1"/>
  <c r="X869" i="2"/>
  <c r="Y869" i="2" s="1"/>
  <c r="X870" i="2"/>
  <c r="Y870" i="2" s="1"/>
  <c r="X871" i="2"/>
  <c r="Y871" i="2" s="1"/>
  <c r="X872" i="2"/>
  <c r="Y872" i="2" s="1"/>
  <c r="X873" i="2"/>
  <c r="Y873" i="2" s="1"/>
  <c r="X874" i="2"/>
  <c r="Y874" i="2" s="1"/>
  <c r="X875" i="2"/>
  <c r="Y875" i="2" s="1"/>
  <c r="X876" i="2"/>
  <c r="Y876" i="2" s="1"/>
  <c r="X877" i="2"/>
  <c r="Y877" i="2" s="1"/>
  <c r="X878" i="2"/>
  <c r="Y878" i="2" s="1"/>
  <c r="X879" i="2"/>
  <c r="Y879" i="2" s="1"/>
  <c r="X880" i="2"/>
  <c r="Y880" i="2" s="1"/>
  <c r="X881" i="2"/>
  <c r="Y881" i="2" s="1"/>
  <c r="X882" i="2"/>
  <c r="Y882" i="2" s="1"/>
  <c r="X883" i="2"/>
  <c r="Y883" i="2" s="1"/>
  <c r="X884" i="2"/>
  <c r="Y884" i="2" s="1"/>
  <c r="X885" i="2"/>
  <c r="Y885" i="2" s="1"/>
  <c r="X886" i="2"/>
  <c r="Y886" i="2" s="1"/>
  <c r="X887" i="2"/>
  <c r="Y887" i="2" s="1"/>
  <c r="X888" i="2"/>
  <c r="Y888" i="2" s="1"/>
  <c r="X889" i="2"/>
  <c r="Y889" i="2" s="1"/>
  <c r="X890" i="2"/>
  <c r="Y890" i="2" s="1"/>
  <c r="X891" i="2"/>
  <c r="Y891" i="2" s="1"/>
  <c r="X892" i="2"/>
  <c r="Y892" i="2" s="1"/>
  <c r="X893" i="2"/>
  <c r="Y893" i="2" s="1"/>
  <c r="X894" i="2"/>
  <c r="Y894" i="2" s="1"/>
  <c r="X895" i="2"/>
  <c r="Y895" i="2" s="1"/>
  <c r="X896" i="2"/>
  <c r="Y896" i="2" s="1"/>
  <c r="X897" i="2"/>
  <c r="Y897" i="2" s="1"/>
  <c r="X898" i="2"/>
  <c r="Y898" i="2" s="1"/>
  <c r="X899" i="2"/>
  <c r="Y899" i="2" s="1"/>
  <c r="X900" i="2"/>
  <c r="Y900" i="2" s="1"/>
  <c r="X901" i="2"/>
  <c r="Y901" i="2" s="1"/>
  <c r="X902" i="2"/>
  <c r="Y902" i="2" s="1"/>
  <c r="X903" i="2"/>
  <c r="Y903" i="2" s="1"/>
  <c r="X904" i="2"/>
  <c r="Y904" i="2" s="1"/>
  <c r="X905" i="2"/>
  <c r="Y905" i="2" s="1"/>
  <c r="X906" i="2"/>
  <c r="Y906" i="2" s="1"/>
  <c r="X907" i="2"/>
  <c r="Y907" i="2" s="1"/>
  <c r="X908" i="2"/>
  <c r="Y908" i="2" s="1"/>
  <c r="X909" i="2"/>
  <c r="Y909" i="2" s="1"/>
  <c r="X910" i="2"/>
  <c r="Y910" i="2" s="1"/>
  <c r="X911" i="2"/>
  <c r="Y911" i="2" s="1"/>
  <c r="X912" i="2"/>
  <c r="Y912" i="2" s="1"/>
  <c r="X913" i="2"/>
  <c r="Y913" i="2" s="1"/>
  <c r="X914" i="2"/>
  <c r="Y914" i="2" s="1"/>
  <c r="X915" i="2"/>
  <c r="Y915" i="2" s="1"/>
  <c r="X916" i="2"/>
  <c r="Y916" i="2" s="1"/>
  <c r="X917" i="2"/>
  <c r="Y917" i="2" s="1"/>
  <c r="X918" i="2"/>
  <c r="Y918" i="2" s="1"/>
  <c r="X919" i="2"/>
  <c r="Y919" i="2" s="1"/>
  <c r="X920" i="2"/>
  <c r="Y920" i="2" s="1"/>
  <c r="X921" i="2"/>
  <c r="Y921" i="2" s="1"/>
  <c r="X922" i="2"/>
  <c r="Y922" i="2" s="1"/>
  <c r="X923" i="2"/>
  <c r="Y923" i="2" s="1"/>
  <c r="X924" i="2"/>
  <c r="Y924" i="2" s="1"/>
  <c r="X925" i="2"/>
  <c r="Y925" i="2" s="1"/>
  <c r="X926" i="2"/>
  <c r="Y926" i="2" s="1"/>
  <c r="X927" i="2"/>
  <c r="Y927" i="2" s="1"/>
  <c r="X928" i="2"/>
  <c r="Y928" i="2" s="1"/>
  <c r="X929" i="2"/>
  <c r="Y929" i="2" s="1"/>
  <c r="X930" i="2"/>
  <c r="Y930" i="2" s="1"/>
  <c r="X931" i="2"/>
  <c r="Y931" i="2" s="1"/>
  <c r="X932" i="2"/>
  <c r="Y932" i="2" s="1"/>
  <c r="X933" i="2"/>
  <c r="Y933" i="2" s="1"/>
  <c r="X934" i="2"/>
  <c r="Y934" i="2" s="1"/>
  <c r="X935" i="2"/>
  <c r="Y935" i="2" s="1"/>
  <c r="X936" i="2"/>
  <c r="Y936" i="2" s="1"/>
  <c r="X937" i="2"/>
  <c r="Y937" i="2" s="1"/>
  <c r="X938" i="2"/>
  <c r="Y938" i="2" s="1"/>
  <c r="X939" i="2"/>
  <c r="Y939" i="2" s="1"/>
  <c r="X940" i="2"/>
  <c r="Y940" i="2" s="1"/>
  <c r="X941" i="2"/>
  <c r="Y941" i="2" s="1"/>
  <c r="X942" i="2"/>
  <c r="Y942" i="2" s="1"/>
  <c r="X943" i="2"/>
  <c r="Y943" i="2" s="1"/>
  <c r="X944" i="2"/>
  <c r="Y944" i="2" s="1"/>
  <c r="X945" i="2"/>
  <c r="Y945" i="2" s="1"/>
  <c r="X946" i="2"/>
  <c r="Y946" i="2" s="1"/>
  <c r="X947" i="2"/>
  <c r="Y947" i="2" s="1"/>
  <c r="X948" i="2"/>
  <c r="Y948" i="2" s="1"/>
  <c r="X949" i="2"/>
  <c r="Y949" i="2" s="1"/>
  <c r="X950" i="2"/>
  <c r="Y950" i="2" s="1"/>
  <c r="X951" i="2"/>
  <c r="Y951" i="2" s="1"/>
  <c r="X952" i="2"/>
  <c r="Y952" i="2" s="1"/>
  <c r="X953" i="2"/>
  <c r="Y953" i="2" s="1"/>
  <c r="X954" i="2"/>
  <c r="Y954" i="2" s="1"/>
  <c r="X955" i="2"/>
  <c r="Y955" i="2" s="1"/>
  <c r="X956" i="2"/>
  <c r="Y956" i="2" s="1"/>
  <c r="X957" i="2"/>
  <c r="Y957" i="2" s="1"/>
  <c r="X958" i="2"/>
  <c r="Y958" i="2" s="1"/>
  <c r="X959" i="2"/>
  <c r="Y959" i="2" s="1"/>
  <c r="X960" i="2"/>
  <c r="Y960" i="2" s="1"/>
  <c r="X961" i="2"/>
  <c r="Y961" i="2" s="1"/>
  <c r="X962" i="2"/>
  <c r="Y962" i="2" s="1"/>
  <c r="X963" i="2"/>
  <c r="Y963" i="2" s="1"/>
  <c r="X964" i="2"/>
  <c r="Y964" i="2" s="1"/>
  <c r="X965" i="2"/>
  <c r="Y965" i="2" s="1"/>
  <c r="X966" i="2"/>
  <c r="Y966" i="2" s="1"/>
  <c r="X967" i="2"/>
  <c r="Y967" i="2" s="1"/>
  <c r="X968" i="2"/>
  <c r="Y968" i="2" s="1"/>
  <c r="X969" i="2"/>
  <c r="Y969" i="2" s="1"/>
  <c r="X970" i="2"/>
  <c r="Y970" i="2" s="1"/>
  <c r="X971" i="2"/>
  <c r="Y971" i="2" s="1"/>
  <c r="X972" i="2"/>
  <c r="Y972" i="2" s="1"/>
  <c r="X973" i="2"/>
  <c r="Y973" i="2" s="1"/>
  <c r="X974" i="2"/>
  <c r="Y974" i="2" s="1"/>
  <c r="X975" i="2"/>
  <c r="Y975" i="2" s="1"/>
  <c r="X976" i="2"/>
  <c r="Y976" i="2" s="1"/>
  <c r="X977" i="2"/>
  <c r="Y977" i="2" s="1"/>
  <c r="X978" i="2"/>
  <c r="Y978" i="2" s="1"/>
  <c r="X979" i="2"/>
  <c r="Y979" i="2" s="1"/>
  <c r="X980" i="2"/>
  <c r="Y980" i="2" s="1"/>
  <c r="X981" i="2"/>
  <c r="Y981" i="2" s="1"/>
  <c r="X982" i="2"/>
  <c r="Y982" i="2" s="1"/>
  <c r="X983" i="2"/>
  <c r="Y983" i="2" s="1"/>
  <c r="X984" i="2"/>
  <c r="Y984" i="2" s="1"/>
  <c r="X985" i="2"/>
  <c r="Y985" i="2" s="1"/>
  <c r="X986" i="2"/>
  <c r="Y986" i="2" s="1"/>
  <c r="X987" i="2"/>
  <c r="Y987" i="2" s="1"/>
  <c r="X988" i="2"/>
  <c r="Y988" i="2" s="1"/>
  <c r="X989" i="2"/>
  <c r="Y989" i="2" s="1"/>
  <c r="X990" i="2"/>
  <c r="Y990" i="2" s="1"/>
  <c r="X991" i="2"/>
  <c r="Y991" i="2" s="1"/>
  <c r="X992" i="2"/>
  <c r="Y992" i="2" s="1"/>
  <c r="X993" i="2"/>
  <c r="Y993" i="2" s="1"/>
  <c r="X994" i="2"/>
  <c r="Y994" i="2" s="1"/>
  <c r="X995" i="2"/>
  <c r="Y995" i="2" s="1"/>
  <c r="X996" i="2"/>
  <c r="Y996" i="2" s="1"/>
  <c r="X997" i="2"/>
  <c r="Y997" i="2" s="1"/>
  <c r="X998" i="2"/>
  <c r="Y998" i="2" s="1"/>
  <c r="X999" i="2"/>
  <c r="Y999" i="2" s="1"/>
  <c r="X1000" i="2"/>
  <c r="Y1000" i="2" s="1"/>
  <c r="X1001" i="2"/>
  <c r="Y1001" i="2" s="1"/>
  <c r="X1002" i="2"/>
  <c r="Y1002" i="2" s="1"/>
  <c r="X1003" i="2"/>
  <c r="Y1003" i="2" s="1"/>
  <c r="X1004" i="2"/>
  <c r="Y1004" i="2" s="1"/>
  <c r="X1005" i="2"/>
  <c r="Y1005" i="2" s="1"/>
  <c r="X1006" i="2"/>
  <c r="Y1006" i="2" s="1"/>
  <c r="X1007" i="2"/>
  <c r="Y1007" i="2" s="1"/>
  <c r="X1008" i="2"/>
  <c r="Y1008" i="2" s="1"/>
  <c r="X1009" i="2"/>
  <c r="Y1009" i="2" s="1"/>
  <c r="X1010" i="2"/>
  <c r="Y1010" i="2" s="1"/>
  <c r="X1011" i="2"/>
  <c r="Y1011" i="2" s="1"/>
  <c r="X1012" i="2"/>
  <c r="Y1012" i="2" s="1"/>
  <c r="X1013" i="2"/>
  <c r="Y1013" i="2" s="1"/>
  <c r="X1014" i="2"/>
  <c r="Y1014" i="2" s="1"/>
  <c r="X1015" i="2"/>
  <c r="Y1015" i="2" s="1"/>
  <c r="X1016" i="2"/>
  <c r="Y1016" i="2" s="1"/>
  <c r="X1017" i="2"/>
  <c r="Y1017" i="2" s="1"/>
  <c r="X1018" i="2"/>
  <c r="Y1018" i="2" s="1"/>
  <c r="X1019" i="2"/>
  <c r="Y1019" i="2" s="1"/>
  <c r="X1020" i="2"/>
  <c r="Y1020" i="2" s="1"/>
  <c r="X1021" i="2"/>
  <c r="Y1021" i="2" s="1"/>
  <c r="X1022" i="2"/>
  <c r="Y1022" i="2" s="1"/>
  <c r="X1023" i="2"/>
  <c r="Y1023" i="2" s="1"/>
  <c r="X1024" i="2"/>
  <c r="Y1024" i="2" s="1"/>
  <c r="X1025" i="2"/>
  <c r="Y1025" i="2" s="1"/>
  <c r="X1026" i="2"/>
  <c r="Y1026" i="2" s="1"/>
  <c r="X1027" i="2"/>
  <c r="Y1027" i="2" s="1"/>
  <c r="X1028" i="2"/>
  <c r="Y1028" i="2" s="1"/>
  <c r="X1029" i="2"/>
  <c r="Y1029" i="2" s="1"/>
  <c r="X1030" i="2"/>
  <c r="Y1030" i="2" s="1"/>
  <c r="X1031" i="2"/>
  <c r="Y1031" i="2" s="1"/>
  <c r="X1032" i="2"/>
  <c r="Y1032" i="2" s="1"/>
  <c r="X1033" i="2"/>
  <c r="Y1033" i="2" s="1"/>
  <c r="X1034" i="2"/>
  <c r="Y1034" i="2" s="1"/>
  <c r="X1035" i="2"/>
  <c r="Y1035" i="2" s="1"/>
  <c r="X1036" i="2"/>
  <c r="Y1036" i="2" s="1"/>
  <c r="X1037" i="2"/>
  <c r="Y1037" i="2" s="1"/>
  <c r="X1038" i="2"/>
  <c r="Y1038" i="2" s="1"/>
  <c r="X1039" i="2"/>
  <c r="Y1039" i="2" s="1"/>
  <c r="X1040" i="2"/>
  <c r="Y1040" i="2" s="1"/>
  <c r="X1041" i="2"/>
  <c r="Y1041" i="2" s="1"/>
  <c r="X1042" i="2"/>
  <c r="Y1042" i="2" s="1"/>
  <c r="X1043" i="2"/>
  <c r="Y1043" i="2" s="1"/>
  <c r="X1044" i="2"/>
  <c r="Y1044" i="2" s="1"/>
  <c r="X1045" i="2"/>
  <c r="Y1045" i="2" s="1"/>
  <c r="X1046" i="2"/>
  <c r="Y1046" i="2" s="1"/>
  <c r="X1047" i="2"/>
  <c r="Y1047" i="2" s="1"/>
  <c r="X1048" i="2"/>
  <c r="Y1048" i="2" s="1"/>
  <c r="X1049" i="2"/>
  <c r="Y1049" i="2" s="1"/>
  <c r="X1050" i="2"/>
  <c r="Y1050" i="2" s="1"/>
  <c r="X1051" i="2"/>
  <c r="Y1051" i="2" s="1"/>
  <c r="X1052" i="2"/>
  <c r="Y1052" i="2" s="1"/>
  <c r="X1053" i="2"/>
  <c r="Y1053" i="2" s="1"/>
  <c r="X1054" i="2"/>
  <c r="Y1054" i="2" s="1"/>
  <c r="X1055" i="2"/>
  <c r="Y1055" i="2" s="1"/>
  <c r="X1056" i="2"/>
  <c r="Y1056" i="2" s="1"/>
  <c r="X1057" i="2"/>
  <c r="Y1057" i="2" s="1"/>
  <c r="X1058" i="2"/>
  <c r="Y1058" i="2" s="1"/>
  <c r="X1059" i="2"/>
  <c r="Y1059" i="2" s="1"/>
  <c r="X1060" i="2"/>
  <c r="Y1060" i="2" s="1"/>
  <c r="X1061" i="2"/>
  <c r="Y1061" i="2" s="1"/>
  <c r="X1062" i="2"/>
  <c r="Y1062" i="2" s="1"/>
  <c r="X1063" i="2"/>
  <c r="Y1063" i="2" s="1"/>
  <c r="X1064" i="2"/>
  <c r="Y1064" i="2" s="1"/>
  <c r="X1065" i="2"/>
  <c r="Y1065" i="2" s="1"/>
  <c r="X1066" i="2"/>
  <c r="Y1066" i="2" s="1"/>
  <c r="X1067" i="2"/>
  <c r="Y1067" i="2" s="1"/>
  <c r="X1068" i="2"/>
  <c r="Y1068" i="2" s="1"/>
  <c r="X1069" i="2"/>
  <c r="Y1069" i="2" s="1"/>
  <c r="X1070" i="2"/>
  <c r="Y1070" i="2" s="1"/>
  <c r="X1071" i="2"/>
  <c r="Y1071" i="2" s="1"/>
  <c r="X1072" i="2"/>
  <c r="Y1072" i="2" s="1"/>
  <c r="X1073" i="2"/>
  <c r="Y1073" i="2" s="1"/>
  <c r="X1074" i="2"/>
  <c r="Y1074" i="2" s="1"/>
  <c r="X1075" i="2"/>
  <c r="Y1075" i="2" s="1"/>
  <c r="X1076" i="2"/>
  <c r="Y1076" i="2" s="1"/>
  <c r="X1077" i="2"/>
  <c r="Y1077" i="2" s="1"/>
  <c r="X1078" i="2"/>
  <c r="Y1078" i="2" s="1"/>
  <c r="X1079" i="2"/>
  <c r="Y1079" i="2" s="1"/>
  <c r="X1080" i="2"/>
  <c r="Y1080" i="2" s="1"/>
  <c r="X1081" i="2"/>
  <c r="Y1081" i="2" s="1"/>
  <c r="X1082" i="2"/>
  <c r="Y1082" i="2" s="1"/>
  <c r="X1083" i="2"/>
  <c r="Y1083" i="2" s="1"/>
  <c r="X1084" i="2"/>
  <c r="Y1084" i="2" s="1"/>
  <c r="X1085" i="2"/>
  <c r="Y1085" i="2" s="1"/>
  <c r="X1086" i="2"/>
  <c r="Y1086" i="2" s="1"/>
  <c r="X1087" i="2"/>
  <c r="Y1087" i="2" s="1"/>
  <c r="X1088" i="2"/>
  <c r="Y1088" i="2" s="1"/>
  <c r="X1089" i="2"/>
  <c r="Y1089" i="2" s="1"/>
  <c r="X1090" i="2"/>
  <c r="Y1090" i="2" s="1"/>
  <c r="X1091" i="2"/>
  <c r="Y1091" i="2" s="1"/>
  <c r="X1092" i="2"/>
  <c r="Y1092" i="2" s="1"/>
  <c r="X1093" i="2"/>
  <c r="Y1093" i="2" s="1"/>
  <c r="X1094" i="2"/>
  <c r="Y1094" i="2" s="1"/>
  <c r="X1471" i="2"/>
  <c r="Y1471" i="2" s="1"/>
  <c r="X1472" i="2"/>
  <c r="Y1472" i="2" s="1"/>
  <c r="X1473" i="2"/>
  <c r="Y1473" i="2" s="1"/>
  <c r="X1474" i="2"/>
  <c r="Y1474" i="2" s="1"/>
  <c r="X1475" i="2"/>
  <c r="Y1475" i="2" s="1"/>
  <c r="X1476" i="2"/>
  <c r="Y1476" i="2" s="1"/>
  <c r="X1477" i="2"/>
  <c r="Y1477" i="2" s="1"/>
  <c r="X1478" i="2"/>
  <c r="Y1478" i="2" s="1"/>
  <c r="X1479" i="2"/>
  <c r="Y1479" i="2" s="1"/>
  <c r="X1480" i="2"/>
  <c r="Y1480" i="2" s="1"/>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H60" i="13" l="1"/>
  <c r="G60" i="13"/>
  <c r="H59" i="13"/>
  <c r="G59" i="13"/>
  <c r="H58" i="13"/>
  <c r="G58" i="13"/>
  <c r="H57" i="13"/>
  <c r="G57" i="13"/>
  <c r="H56" i="13"/>
  <c r="G56" i="13"/>
  <c r="H55" i="13"/>
  <c r="G55" i="13"/>
  <c r="H54" i="13"/>
  <c r="G54" i="13"/>
  <c r="H53" i="13"/>
  <c r="G53" i="13"/>
  <c r="H52" i="13"/>
  <c r="H51" i="13"/>
  <c r="I51" i="13" s="1"/>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50" i="13"/>
  <c r="K51" i="13"/>
  <c r="K52" i="13"/>
  <c r="K54" i="13"/>
  <c r="K55" i="13"/>
  <c r="K59" i="13"/>
  <c r="K60" i="13"/>
  <c r="J4" i="13"/>
  <c r="J6" i="13"/>
  <c r="J7" i="13"/>
  <c r="J10" i="13"/>
  <c r="J13" i="13"/>
  <c r="J15" i="13"/>
  <c r="J17" i="13"/>
  <c r="J19" i="13"/>
  <c r="J22" i="13"/>
  <c r="J23" i="13"/>
  <c r="J26" i="13"/>
  <c r="J33" i="13"/>
  <c r="J36" i="13"/>
  <c r="J37" i="13"/>
  <c r="J39" i="13"/>
  <c r="J40" i="13"/>
  <c r="J43" i="13"/>
  <c r="J46" i="13"/>
  <c r="J51" i="13"/>
  <c r="J58" i="13"/>
  <c r="J60" i="13"/>
  <c r="K4" i="4"/>
  <c r="K17" i="4"/>
  <c r="K19" i="4"/>
  <c r="K22" i="4"/>
  <c r="K23" i="4"/>
  <c r="K25" i="4"/>
  <c r="K26" i="4"/>
  <c r="K33" i="4"/>
  <c r="K37" i="4"/>
  <c r="K43" i="4"/>
  <c r="K46" i="4"/>
  <c r="K49" i="4"/>
  <c r="K51" i="4"/>
  <c r="K53" i="4"/>
  <c r="K60" i="4"/>
  <c r="J60" i="4"/>
  <c r="J58" i="4"/>
  <c r="J51" i="4"/>
  <c r="J46" i="4"/>
  <c r="J43" i="4"/>
  <c r="J40" i="4"/>
  <c r="J39" i="4"/>
  <c r="J37" i="4"/>
  <c r="J36" i="4"/>
  <c r="J33" i="4"/>
  <c r="J26" i="4"/>
  <c r="J23" i="4"/>
  <c r="J22" i="4"/>
  <c r="J19" i="4"/>
  <c r="J17" i="4"/>
  <c r="J15" i="4"/>
  <c r="J13" i="4"/>
  <c r="J10" i="4"/>
  <c r="J7" i="4"/>
  <c r="J6"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3" i="13"/>
  <c r="D54" i="13"/>
  <c r="D55" i="13"/>
  <c r="D56" i="13"/>
  <c r="D57" i="13"/>
  <c r="D58" i="13"/>
  <c r="D59" i="13"/>
  <c r="D60" i="13"/>
  <c r="D2" i="13"/>
  <c r="F60" i="13" l="1"/>
  <c r="E60" i="13"/>
  <c r="I60" i="13"/>
  <c r="L60" i="13" s="1"/>
  <c r="I59" i="13"/>
  <c r="F59" i="13"/>
  <c r="E59" i="13"/>
  <c r="F58" i="13"/>
  <c r="E58" i="13"/>
  <c r="I58" i="13"/>
  <c r="I57" i="13"/>
  <c r="F57" i="13"/>
  <c r="E57" i="13"/>
  <c r="F56" i="13"/>
  <c r="E56" i="13"/>
  <c r="I56" i="13"/>
  <c r="I55" i="13"/>
  <c r="F55" i="13"/>
  <c r="E55" i="13"/>
  <c r="F54" i="13"/>
  <c r="E54" i="13"/>
  <c r="I54" i="13"/>
  <c r="I53" i="13"/>
  <c r="F53" i="13"/>
  <c r="E53" i="13"/>
  <c r="F52" i="13"/>
  <c r="E52" i="13"/>
  <c r="I52" i="13"/>
  <c r="L51" i="13"/>
  <c r="F51" i="13"/>
  <c r="E51" i="13"/>
  <c r="F50" i="13"/>
  <c r="E50" i="13"/>
  <c r="I50" i="13"/>
  <c r="I49" i="13"/>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L36" i="13" s="1"/>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I11" i="13"/>
  <c r="F11" i="13"/>
  <c r="E11" i="13"/>
  <c r="F10" i="13"/>
  <c r="E10" i="13"/>
  <c r="I10" i="13"/>
  <c r="L10" i="13" s="1"/>
  <c r="I8" i="13"/>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E49" i="4"/>
  <c r="F49" i="4"/>
  <c r="D50" i="4"/>
  <c r="I50" i="4" s="1"/>
  <c r="E50" i="4"/>
  <c r="F50" i="4"/>
  <c r="D51" i="4"/>
  <c r="I51" i="4" s="1"/>
  <c r="L51" i="4" s="1"/>
  <c r="E51" i="4"/>
  <c r="F51" i="4"/>
  <c r="D52" i="4"/>
  <c r="I52" i="4" s="1"/>
  <c r="E52" i="4"/>
  <c r="F52" i="4"/>
  <c r="D53" i="4"/>
  <c r="I53" i="4" s="1"/>
  <c r="E53" i="4"/>
  <c r="F53" i="4"/>
  <c r="D54" i="4"/>
  <c r="I54" i="4" s="1"/>
  <c r="E54" i="4"/>
  <c r="F54" i="4"/>
  <c r="D55" i="4"/>
  <c r="I55" i="4" s="1"/>
  <c r="E55" i="4"/>
  <c r="F55" i="4"/>
  <c r="D56" i="4"/>
  <c r="I56" i="4" s="1"/>
  <c r="E56" i="4"/>
  <c r="F56" i="4"/>
  <c r="D57" i="4"/>
  <c r="I57" i="4" s="1"/>
  <c r="E57" i="4"/>
  <c r="F57" i="4"/>
  <c r="D58" i="4"/>
  <c r="I58" i="4" s="1"/>
  <c r="E58" i="4"/>
  <c r="F58" i="4"/>
  <c r="D59" i="4"/>
  <c r="I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1001" i="2"/>
  <c r="H1001" i="2"/>
  <c r="G1002" i="2"/>
  <c r="H1002" i="2"/>
  <c r="G1003" i="2"/>
  <c r="H1003" i="2"/>
  <c r="G1004" i="2"/>
  <c r="H1004" i="2"/>
  <c r="G1005" i="2"/>
  <c r="H1005" i="2"/>
  <c r="G1006" i="2"/>
  <c r="H1006" i="2"/>
  <c r="G1007" i="2"/>
  <c r="H1007" i="2"/>
  <c r="G1008" i="2"/>
  <c r="H1008" i="2"/>
  <c r="G1009" i="2"/>
  <c r="H1009" i="2"/>
  <c r="G1010" i="2"/>
  <c r="H1010" i="2"/>
  <c r="G1011" i="2"/>
  <c r="H1011" i="2"/>
  <c r="G1012" i="2"/>
  <c r="H1012" i="2"/>
  <c r="G1013" i="2"/>
  <c r="H1013" i="2"/>
  <c r="G1014" i="2"/>
  <c r="H1014" i="2"/>
  <c r="G1015" i="2"/>
  <c r="H1015" i="2"/>
  <c r="G1016" i="2"/>
  <c r="H1016" i="2"/>
  <c r="G1017" i="2"/>
  <c r="H1017" i="2"/>
  <c r="G1018" i="2"/>
  <c r="H1018" i="2"/>
  <c r="G1019" i="2"/>
  <c r="H1019" i="2"/>
  <c r="G1020" i="2"/>
  <c r="H1020" i="2"/>
  <c r="G1021" i="2"/>
  <c r="H1021" i="2"/>
  <c r="G1022" i="2"/>
  <c r="H1022" i="2"/>
  <c r="G1023" i="2"/>
  <c r="H1023" i="2"/>
  <c r="G1024" i="2"/>
  <c r="H1024" i="2"/>
  <c r="G1025" i="2"/>
  <c r="H1025" i="2"/>
  <c r="G1026" i="2"/>
  <c r="H1026" i="2"/>
  <c r="G1027" i="2"/>
  <c r="H1027" i="2"/>
  <c r="G1028" i="2"/>
  <c r="H1028" i="2"/>
  <c r="G1029" i="2"/>
  <c r="H1029" i="2"/>
  <c r="G1030" i="2"/>
  <c r="H1030" i="2"/>
  <c r="G1031" i="2"/>
  <c r="H1031" i="2"/>
  <c r="G1032" i="2"/>
  <c r="H1032" i="2"/>
  <c r="G1033" i="2"/>
  <c r="H1033" i="2"/>
  <c r="G1034" i="2"/>
  <c r="H1034" i="2"/>
  <c r="G1035" i="2"/>
  <c r="H1035" i="2"/>
  <c r="G1036" i="2"/>
  <c r="H1036" i="2"/>
  <c r="G1037" i="2"/>
  <c r="H1037" i="2"/>
  <c r="G1038" i="2"/>
  <c r="H1038" i="2"/>
  <c r="G1039" i="2"/>
  <c r="H1039" i="2"/>
  <c r="G1040" i="2"/>
  <c r="H1040" i="2"/>
  <c r="G1041" i="2"/>
  <c r="H1041" i="2"/>
  <c r="G1042" i="2"/>
  <c r="H1042" i="2"/>
  <c r="G1043" i="2"/>
  <c r="H1043" i="2"/>
  <c r="G1044" i="2"/>
  <c r="H1044" i="2"/>
  <c r="G1045" i="2"/>
  <c r="H1045" i="2"/>
  <c r="G1046" i="2"/>
  <c r="H1046" i="2"/>
  <c r="G1047" i="2"/>
  <c r="H1047" i="2"/>
  <c r="G1048" i="2"/>
  <c r="H1048" i="2"/>
  <c r="G1049" i="2"/>
  <c r="H1049" i="2"/>
  <c r="G1050" i="2"/>
  <c r="H1050" i="2"/>
  <c r="G1051" i="2"/>
  <c r="H1051" i="2"/>
  <c r="G1052" i="2"/>
  <c r="H1052" i="2"/>
  <c r="G1053" i="2"/>
  <c r="H1053" i="2"/>
  <c r="G1054" i="2"/>
  <c r="H1054" i="2"/>
  <c r="G1055" i="2"/>
  <c r="H1055" i="2"/>
  <c r="G1056" i="2"/>
  <c r="H1056" i="2"/>
  <c r="G1057" i="2"/>
  <c r="H1057" i="2"/>
  <c r="G1058" i="2"/>
  <c r="H1058" i="2"/>
  <c r="G1059" i="2"/>
  <c r="H1059" i="2"/>
  <c r="G1060" i="2"/>
  <c r="H1060" i="2"/>
  <c r="G1061" i="2"/>
  <c r="H1061" i="2"/>
  <c r="G1062" i="2"/>
  <c r="H1062" i="2"/>
  <c r="G1063" i="2"/>
  <c r="H1063" i="2"/>
  <c r="G1064" i="2"/>
  <c r="H1064" i="2"/>
  <c r="G1065" i="2"/>
  <c r="H1065" i="2"/>
  <c r="G1066" i="2"/>
  <c r="H1066" i="2"/>
  <c r="G1067" i="2"/>
  <c r="H1067" i="2"/>
  <c r="G1068" i="2"/>
  <c r="H1068" i="2"/>
  <c r="G1069" i="2"/>
  <c r="H1069" i="2"/>
  <c r="G1070" i="2"/>
  <c r="H1070" i="2"/>
  <c r="G1071" i="2"/>
  <c r="H1071" i="2"/>
  <c r="G1072" i="2"/>
  <c r="H1072" i="2"/>
  <c r="G1073" i="2"/>
  <c r="H1073" i="2"/>
  <c r="G1074" i="2"/>
  <c r="H1074" i="2"/>
  <c r="G1075" i="2"/>
  <c r="H1075" i="2"/>
  <c r="G1076" i="2"/>
  <c r="H1076" i="2"/>
  <c r="G1077" i="2"/>
  <c r="H1077" i="2"/>
  <c r="G1078" i="2"/>
  <c r="H1078" i="2"/>
  <c r="G1079" i="2"/>
  <c r="H1079" i="2"/>
  <c r="G1080" i="2"/>
  <c r="H1080" i="2"/>
  <c r="G1081" i="2"/>
  <c r="H1081" i="2"/>
  <c r="G1082" i="2"/>
  <c r="H1082" i="2"/>
  <c r="G1083" i="2"/>
  <c r="H1083" i="2"/>
  <c r="G1084" i="2"/>
  <c r="H1084" i="2"/>
  <c r="G1085" i="2"/>
  <c r="H1085" i="2"/>
  <c r="G1086" i="2"/>
  <c r="H1086" i="2"/>
  <c r="G1087" i="2"/>
  <c r="H1087" i="2"/>
  <c r="G1088" i="2"/>
  <c r="H1088" i="2"/>
  <c r="G1089" i="2"/>
  <c r="H1089" i="2"/>
  <c r="G1090" i="2"/>
  <c r="H1090" i="2"/>
  <c r="G1091" i="2"/>
  <c r="H1091" i="2"/>
  <c r="G1092" i="2"/>
  <c r="H1092" i="2"/>
  <c r="G1093" i="2"/>
  <c r="H1093" i="2"/>
  <c r="G1094" i="2"/>
  <c r="H1094" i="2"/>
  <c r="G1471" i="2"/>
  <c r="H1471" i="2"/>
  <c r="G1472" i="2"/>
  <c r="H1472" i="2"/>
  <c r="G1473" i="2"/>
  <c r="H1473" i="2"/>
  <c r="G1474" i="2"/>
  <c r="H1474" i="2"/>
  <c r="G1475" i="2"/>
  <c r="H1475" i="2"/>
  <c r="G1476" i="2"/>
  <c r="H1476" i="2"/>
  <c r="G1477" i="2"/>
  <c r="H1477" i="2"/>
  <c r="G1478" i="2"/>
  <c r="H1478" i="2"/>
  <c r="G1479" i="2"/>
  <c r="H1479" i="2"/>
  <c r="G1480" i="2"/>
  <c r="H1480"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Z298" i="2"/>
  <c r="K36" i="4" s="1"/>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K7" i="4" s="1"/>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K53" i="13" s="1"/>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471" i="2"/>
  <c r="Z1472" i="2"/>
  <c r="Z1473" i="2"/>
  <c r="Z1474" i="2"/>
  <c r="Z1475" i="2"/>
  <c r="Z1476" i="2"/>
  <c r="Z1477" i="2"/>
  <c r="Z1478" i="2"/>
  <c r="Z1479" i="2"/>
  <c r="Z1480" i="2"/>
  <c r="J5" i="13" l="1"/>
  <c r="J5" i="4"/>
  <c r="K49" i="13"/>
  <c r="K15" i="4"/>
  <c r="K10" i="4"/>
  <c r="K13" i="4"/>
  <c r="K59" i="4"/>
  <c r="K3" i="4"/>
  <c r="K8" i="4"/>
  <c r="K21" i="4"/>
  <c r="K12" i="4"/>
  <c r="J45" i="13"/>
  <c r="J45" i="4"/>
  <c r="K50" i="4"/>
  <c r="K55" i="4"/>
  <c r="K11" i="4"/>
  <c r="K54" i="4"/>
  <c r="K30" i="4"/>
  <c r="K39" i="4"/>
  <c r="K52" i="4"/>
  <c r="J59" i="13"/>
  <c r="L59" i="13" s="1"/>
  <c r="J59" i="4"/>
  <c r="J41" i="13"/>
  <c r="J41" i="4"/>
  <c r="J8" i="13"/>
  <c r="L8" i="13" s="1"/>
  <c r="J8" i="4"/>
  <c r="J55" i="4"/>
  <c r="J55" i="13"/>
  <c r="L55" i="13" s="1"/>
  <c r="I46" i="4"/>
  <c r="L46" i="4" s="1"/>
  <c r="I42" i="4"/>
  <c r="I34" i="4"/>
  <c r="I29" i="4"/>
  <c r="I20" i="4"/>
  <c r="I16" i="4"/>
  <c r="I12" i="4"/>
  <c r="I7" i="4"/>
  <c r="L7" i="4" s="1"/>
  <c r="I3" i="4"/>
  <c r="I38" i="4"/>
  <c r="I24" i="4"/>
  <c r="Z1481" i="2"/>
  <c r="I44" i="4"/>
  <c r="I40" i="4"/>
  <c r="I36" i="4"/>
  <c r="I32" i="4"/>
  <c r="I26" i="4"/>
  <c r="I22" i="4"/>
  <c r="I18" i="4"/>
  <c r="I14" i="4"/>
  <c r="I10" i="4"/>
  <c r="I5" i="4"/>
  <c r="I2" i="4"/>
  <c r="I43" i="4"/>
  <c r="I39" i="4"/>
  <c r="I35" i="4"/>
  <c r="I30" i="4"/>
  <c r="I25" i="4"/>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L10" i="4" l="1"/>
  <c r="L59" i="4"/>
  <c r="L55" i="4"/>
  <c r="K40" i="13"/>
  <c r="L40" i="13" s="1"/>
  <c r="K40" i="4"/>
  <c r="L40" i="4" s="1"/>
  <c r="K18" i="13"/>
  <c r="K18" i="4"/>
  <c r="K24" i="4"/>
  <c r="K24" i="13"/>
  <c r="K38" i="13"/>
  <c r="K38" i="4"/>
  <c r="K34" i="4"/>
  <c r="K34" i="13"/>
  <c r="K6" i="4"/>
  <c r="L6" i="4" s="1"/>
  <c r="K6" i="13"/>
  <c r="L6" i="13" s="1"/>
  <c r="K35" i="13"/>
  <c r="K35" i="4"/>
  <c r="K44" i="13"/>
  <c r="K44" i="4"/>
  <c r="K57" i="13"/>
  <c r="K57" i="4"/>
  <c r="K2" i="13"/>
  <c r="K2" i="4"/>
  <c r="K45" i="4"/>
  <c r="K45" i="13"/>
  <c r="L45" i="13" s="1"/>
  <c r="K5" i="13"/>
  <c r="L5" i="13" s="1"/>
  <c r="K5" i="4"/>
  <c r="K48" i="13"/>
  <c r="K48" i="4"/>
  <c r="K58" i="4"/>
  <c r="L58" i="4" s="1"/>
  <c r="K58" i="13"/>
  <c r="L58" i="13" s="1"/>
  <c r="K47" i="13"/>
  <c r="K47" i="4"/>
  <c r="K32" i="13"/>
  <c r="K32" i="4"/>
  <c r="K41" i="4"/>
  <c r="L41" i="4" s="1"/>
  <c r="K41" i="13"/>
  <c r="L41" i="13" s="1"/>
  <c r="K20" i="13"/>
  <c r="K20" i="4"/>
  <c r="K16" i="4"/>
  <c r="K16" i="13"/>
  <c r="K14" i="13"/>
  <c r="K14" i="4"/>
  <c r="L45" i="4"/>
  <c r="K42" i="4"/>
  <c r="K42" i="13"/>
  <c r="K29" i="13"/>
  <c r="K29" i="4"/>
  <c r="K28" i="13"/>
  <c r="K28" i="4"/>
  <c r="K56" i="13"/>
  <c r="K56" i="4"/>
  <c r="I61" i="4"/>
  <c r="L4" i="4"/>
  <c r="L15" i="4"/>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471" i="2"/>
  <c r="F1472" i="2"/>
  <c r="F1473" i="2"/>
  <c r="F1474" i="2"/>
  <c r="F1475" i="2"/>
  <c r="F1476" i="2"/>
  <c r="F1477" i="2"/>
  <c r="F1478" i="2"/>
  <c r="F1479" i="2"/>
  <c r="F1480"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R313" i="3" l="1"/>
  <c r="R213" i="3"/>
  <c r="R205" i="3"/>
  <c r="R317" i="3"/>
  <c r="R52" i="3"/>
  <c r="R44" i="3"/>
  <c r="R36" i="3"/>
  <c r="R48" i="3"/>
  <c r="R40" i="3"/>
  <c r="R307" i="3"/>
  <c r="R283" i="3"/>
  <c r="R259" i="3"/>
  <c r="R243" i="3"/>
  <c r="R219" i="3"/>
  <c r="R203" i="3"/>
  <c r="R179" i="3"/>
  <c r="R155" i="3"/>
  <c r="R139" i="3"/>
  <c r="R115" i="3"/>
  <c r="R91" i="3"/>
  <c r="R67" i="3"/>
  <c r="R315" i="3"/>
  <c r="R299" i="3"/>
  <c r="R291" i="3"/>
  <c r="R275" i="3"/>
  <c r="R267" i="3"/>
  <c r="R251" i="3"/>
  <c r="R235" i="3"/>
  <c r="R227" i="3"/>
  <c r="R211" i="3"/>
  <c r="R195" i="3"/>
  <c r="R187" i="3"/>
  <c r="R171" i="3"/>
  <c r="R163" i="3"/>
  <c r="R147" i="3"/>
  <c r="R131" i="3"/>
  <c r="R123" i="3"/>
  <c r="R107" i="3"/>
  <c r="R99" i="3"/>
  <c r="R83" i="3"/>
  <c r="R75" i="3"/>
  <c r="R59" i="3"/>
  <c r="R314" i="3"/>
  <c r="R306" i="3"/>
  <c r="R298" i="3"/>
  <c r="R290" i="3"/>
  <c r="R282" i="3"/>
  <c r="R274" i="3"/>
  <c r="R266" i="3"/>
  <c r="R258" i="3"/>
  <c r="R250" i="3"/>
  <c r="R242" i="3"/>
  <c r="R234" i="3"/>
  <c r="R226" i="3"/>
  <c r="R218" i="3"/>
  <c r="R210" i="3"/>
  <c r="R202" i="3"/>
  <c r="R194" i="3"/>
  <c r="R186" i="3"/>
  <c r="R178" i="3"/>
  <c r="R170" i="3"/>
  <c r="R162" i="3"/>
  <c r="R154" i="3"/>
  <c r="R146" i="3"/>
  <c r="R138" i="3"/>
  <c r="R130" i="3"/>
  <c r="R122" i="3"/>
  <c r="R114" i="3"/>
  <c r="R106" i="3"/>
  <c r="R98" i="3"/>
  <c r="R90" i="3"/>
  <c r="R82" i="3"/>
  <c r="R74" i="3"/>
  <c r="R66" i="3"/>
  <c r="R58" i="3"/>
  <c r="R50" i="3"/>
  <c r="R42" i="3"/>
  <c r="R319" i="3"/>
  <c r="R295" i="3"/>
  <c r="R263" i="3"/>
  <c r="R231" i="3"/>
  <c r="R199" i="3"/>
  <c r="R167" i="3"/>
  <c r="R143" i="3"/>
  <c r="R103" i="3"/>
  <c r="R79" i="3"/>
  <c r="R311" i="3"/>
  <c r="R287" i="3"/>
  <c r="R271" i="3"/>
  <c r="R247" i="3"/>
  <c r="R223" i="3"/>
  <c r="R207" i="3"/>
  <c r="R183" i="3"/>
  <c r="R159" i="3"/>
  <c r="R135" i="3"/>
  <c r="R119" i="3"/>
  <c r="R95" i="3"/>
  <c r="R71" i="3"/>
  <c r="R318" i="3"/>
  <c r="R310" i="3"/>
  <c r="R302" i="3"/>
  <c r="R294" i="3"/>
  <c r="R286" i="3"/>
  <c r="R278" i="3"/>
  <c r="R270" i="3"/>
  <c r="R262" i="3"/>
  <c r="R254" i="3"/>
  <c r="R246" i="3"/>
  <c r="R238" i="3"/>
  <c r="R230" i="3"/>
  <c r="R222" i="3"/>
  <c r="R214" i="3"/>
  <c r="R206" i="3"/>
  <c r="R198" i="3"/>
  <c r="R190" i="3"/>
  <c r="R182" i="3"/>
  <c r="R174" i="3"/>
  <c r="R166" i="3"/>
  <c r="R158" i="3"/>
  <c r="R150" i="3"/>
  <c r="R142" i="3"/>
  <c r="R134" i="3"/>
  <c r="R126" i="3"/>
  <c r="R118" i="3"/>
  <c r="R110" i="3"/>
  <c r="R102" i="3"/>
  <c r="R94" i="3"/>
  <c r="R86" i="3"/>
  <c r="R78" i="3"/>
  <c r="R70" i="3"/>
  <c r="R62" i="3"/>
  <c r="R54" i="3"/>
  <c r="R46" i="3"/>
  <c r="R49" i="3"/>
  <c r="R303" i="3"/>
  <c r="R279" i="3"/>
  <c r="R255" i="3"/>
  <c r="R239" i="3"/>
  <c r="R215" i="3"/>
  <c r="R191" i="3"/>
  <c r="R175" i="3"/>
  <c r="R151" i="3"/>
  <c r="R127" i="3"/>
  <c r="R111" i="3"/>
  <c r="R87" i="3"/>
  <c r="R63" i="3"/>
  <c r="R53" i="3"/>
  <c r="R45" i="3"/>
  <c r="R41" i="3"/>
  <c r="R37"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52" i="4" l="1"/>
  <c r="L52" i="4" s="1"/>
  <c r="J52" i="13"/>
  <c r="L52" i="13" s="1"/>
  <c r="J20" i="13"/>
  <c r="L20" i="13" s="1"/>
  <c r="J20" i="4"/>
  <c r="L20" i="4" s="1"/>
  <c r="J53" i="4"/>
  <c r="L53" i="4" s="1"/>
  <c r="J53" i="13"/>
  <c r="L53" i="13" s="1"/>
  <c r="J16" i="13"/>
  <c r="L16" i="13" s="1"/>
  <c r="J16" i="4"/>
  <c r="L16" i="4" s="1"/>
  <c r="J25" i="13"/>
  <c r="L25" i="13" s="1"/>
  <c r="J25" i="4"/>
  <c r="L25" i="4" s="1"/>
  <c r="J49" i="13"/>
  <c r="L49" i="13" s="1"/>
  <c r="J49" i="4"/>
  <c r="L49" i="4" s="1"/>
  <c r="J24" i="13"/>
  <c r="L24" i="13" s="1"/>
  <c r="J24" i="4"/>
  <c r="L24" i="4" s="1"/>
  <c r="J18" i="13"/>
  <c r="L18" i="13" s="1"/>
  <c r="J18" i="4"/>
  <c r="L18" i="4" s="1"/>
  <c r="J21" i="4"/>
  <c r="L21" i="4" s="1"/>
  <c r="J21" i="13"/>
  <c r="L21" i="13" s="1"/>
  <c r="J35" i="4"/>
  <c r="L35" i="4" s="1"/>
  <c r="J35" i="13"/>
  <c r="L35" i="13" s="1"/>
  <c r="J28" i="4"/>
  <c r="L28" i="4" s="1"/>
  <c r="J28" i="13"/>
  <c r="L28" i="13" s="1"/>
  <c r="J44" i="4"/>
  <c r="L44" i="4" s="1"/>
  <c r="J44" i="13"/>
  <c r="L44" i="13" s="1"/>
  <c r="J12" i="4"/>
  <c r="L12" i="4" s="1"/>
  <c r="J12" i="13"/>
  <c r="L12" i="13" s="1"/>
  <c r="J42" i="4"/>
  <c r="L42" i="4" s="1"/>
  <c r="J42" i="13"/>
  <c r="L42" i="13" s="1"/>
  <c r="J30" i="13"/>
  <c r="L30" i="13" s="1"/>
  <c r="J30" i="4"/>
  <c r="L30" i="4" s="1"/>
  <c r="J3" i="13"/>
  <c r="L3" i="13" s="1"/>
  <c r="J3" i="4"/>
  <c r="L3" i="4" s="1"/>
  <c r="L8" i="4"/>
  <c r="J11" i="13"/>
  <c r="L11" i="13" s="1"/>
  <c r="J11" i="4"/>
  <c r="L11" i="4" s="1"/>
  <c r="L26" i="4"/>
  <c r="J38" i="13"/>
  <c r="L38" i="13" s="1"/>
  <c r="J38" i="4"/>
  <c r="L38" i="4" s="1"/>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J2" i="13"/>
  <c r="J2" i="4"/>
  <c r="L43" i="4"/>
  <c r="L22" i="4"/>
  <c r="L5" i="4"/>
  <c r="L23" i="4"/>
  <c r="L37" i="4"/>
  <c r="L13" i="4"/>
  <c r="L36" i="4"/>
  <c r="J61" i="4" l="1"/>
  <c r="J61" i="13"/>
  <c r="L2" i="13"/>
  <c r="L61" i="13" s="1"/>
  <c r="L2" i="4"/>
  <c r="L61" i="4" s="1"/>
</calcChain>
</file>

<file path=xl/sharedStrings.xml><?xml version="1.0" encoding="utf-8"?>
<sst xmlns="http://schemas.openxmlformats.org/spreadsheetml/2006/main" count="16373" uniqueCount="2889">
  <si>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</si>
  <si>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</si>
  <si>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</si>
  <si>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</si>
  <si>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</si>
  <si>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</si>
  <si>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</si>
  <si>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</si>
  <si>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</si>
  <si>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</si>
  <si>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</si>
  <si>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</si>
  <si>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</si>
  <si>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</si>
  <si>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</si>
  <si>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</si>
  <si>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</si>
  <si>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</si>
  <si>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</si>
  <si>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</si>
  <si>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</si>
  <si>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</si>
  <si>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</si>
  <si>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</si>
  <si>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</si>
  <si>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</si>
  <si>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</si>
  <si>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</si>
  <si>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</si>
  <si>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</si>
  <si>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</si>
  <si>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</si>
  <si>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</si>
  <si>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</si>
  <si>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</si>
  <si>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</si>
  <si>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</si>
  <si>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</si>
  <si>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</si>
  <si>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</si>
  <si>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</si>
  <si>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</si>
  <si>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</si>
  <si>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</si>
  <si>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</si>
  <si>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</si>
  <si>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</si>
  <si>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</si>
  <si>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</si>
  <si>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</si>
  <si>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</si>
  <si>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</si>
  <si>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</si>
  <si>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</si>
  <si>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</si>
  <si>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</si>
  <si>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</si>
  <si>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</si>
  <si>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</si>
  <si>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</si>
  <si>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</si>
  <si>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</si>
  <si>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</si>
  <si>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</si>
  <si>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</si>
  <si>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</si>
  <si>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</si>
  <si>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</si>
  <si>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</si>
  <si>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</si>
  <si>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</si>
  <si>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</si>
  <si>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</si>
  <si>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</si>
  <si>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</si>
  <si>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</si>
  <si>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</si>
  <si>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</si>
  <si>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</si>
  <si>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</si>
  <si>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</si>
  <si>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</si>
  <si>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</si>
  <si>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</si>
  <si>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</si>
  <si>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</si>
  <si>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</si>
  <si>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</si>
  <si>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</si>
  <si>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</si>
  <si>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</si>
  <si>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</si>
  <si>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</si>
  <si>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</si>
  <si>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</si>
  <si>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</si>
  <si>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</si>
  <si>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</si>
  <si>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</si>
  <si>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</si>
  <si>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</si>
  <si>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</si>
  <si>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</si>
  <si>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</si>
  <si>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</si>
  <si>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</si>
  <si>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</si>
  <si>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</si>
  <si>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</si>
  <si>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</si>
  <si>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</si>
  <si>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</si>
  <si>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</si>
  <si>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</si>
  <si>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</si>
  <si>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</si>
  <si>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</si>
  <si>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</si>
  <si>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170585</t>
  </si>
  <si>
    <t>1000000000</t>
  </si>
  <si>
    <t>170573</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</si>
  <si>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</si>
  <si>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</si>
  <si>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</si>
  <si>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</si>
  <si>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</si>
  <si>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</si>
  <si>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</si>
  <si>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</si>
  <si>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</si>
  <si>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</si>
  <si>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</si>
  <si>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</si>
  <si>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</si>
  <si>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</si>
  <si>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</si>
  <si>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</si>
  <si>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</si>
  <si>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</si>
  <si>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</si>
  <si>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</si>
  <si>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</si>
  <si>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</si>
  <si>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</si>
  <si>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</si>
  <si>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</si>
  <si>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</si>
  <si>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</si>
  <si>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</si>
  <si>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</si>
  <si>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</si>
  <si>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</si>
  <si>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</si>
  <si>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</si>
  <si>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</si>
  <si>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</si>
  <si>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</si>
  <si>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</si>
  <si>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</si>
  <si>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</si>
  <si>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</si>
  <si>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</si>
  <si>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</si>
  <si>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</si>
  <si>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2</t>
  </si>
  <si>
    <t>FUNDACAO UNIVERSIDADE FEDERAL DO ABC</t>
  </si>
  <si>
    <t>20RK</t>
  </si>
  <si>
    <t>0000</t>
  </si>
  <si>
    <t>154503</t>
  </si>
  <si>
    <t>20GK</t>
  </si>
  <si>
    <t>COORDENACAO-GERAL DE TESOURARIA - CGTES</t>
  </si>
  <si>
    <t>CONTRATACAO DE EMPRESA ESPECIALIZADA PARA PRESTACAO DE SERVICOS DE PAGAMENTO ELETRONICO DE PEDAGIOS E ESTACIONAMENTOS PARA OS VEICULOS PERTENCENTES A FROTA DA UFABC</t>
  </si>
  <si>
    <t>SEM PARAR INSTITUICAO DE PAGAMENTO LTDA</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</si>
  <si>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</si>
  <si>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</si>
  <si>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CONTRATACAO DE TRANSPORTE EVENTUAL</t>
  </si>
  <si>
    <t>TURISMO PAVAO LIMITADA</t>
  </si>
  <si>
    <t>DIARIAS PROPES - NACIONAL PARA SERVIDORES</t>
  </si>
  <si>
    <t>DIARIAS PROPES - INTERNACIONAL PARA SERVIDORES</t>
  </si>
  <si>
    <t>DIARIAS PROPES - NACIONAL PARA COLABORADORES</t>
  </si>
  <si>
    <t>DIARIAS NACIONAIS PARA SERVIDORES - GABINETE DA REITORIA.</t>
  </si>
  <si>
    <t>DIARIAS NACIONAIS PARA SERVIDORES - CECS.</t>
  </si>
  <si>
    <t>DIARIAS CMCC - NACIONAL PARA SERVIDORES</t>
  </si>
  <si>
    <t>DIARIAS CMCC - NACIONAL PARA COLABORADORES</t>
  </si>
  <si>
    <t>DIARIAS CCNH - NACIONAL PARA SERVIDORES</t>
  </si>
  <si>
    <t>DIARIAS NACIONAIS PARA SERVIDORES - PROGRAD.</t>
  </si>
  <si>
    <t>DIARIAS NACIONAL PARA SERVIDORES - PROPLADI.</t>
  </si>
  <si>
    <t>DIARIAS ARI - NACIONAL PARA SERVIDORES</t>
  </si>
  <si>
    <t>DIARIAS ARI - INTERNACIONAL PARA SERVIDORES</t>
  </si>
  <si>
    <t>DIARIAS NACIONAIS PARA SERVIDORES - PROPG</t>
  </si>
  <si>
    <t>DIARIAS NACIONAIS PARA COLABORADORES - PROPG.</t>
  </si>
  <si>
    <t>DIARIAS NTI - NACIONAL PARA SERVIDORES</t>
  </si>
  <si>
    <t>DIARIAS NACIONAL PARA SERVIDORES - SUGEPE</t>
  </si>
  <si>
    <t>EMPENHOS A LIQUIDAR</t>
  </si>
  <si>
    <t>EMPENHOS LIQUIDADOS A PAGAR</t>
  </si>
  <si>
    <t>EMPENHOS PAGOS</t>
  </si>
  <si>
    <t>Dia Emissão</t>
  </si>
  <si>
    <t>COLAR "DATA EMISSÃO" ATÉ "RESULTADO PRIMÁRIO LEI"</t>
  </si>
  <si>
    <t>DIARIAS INTERNACIONAIS PARA SERVIDORES - GABINETE DA REITORIA</t>
  </si>
  <si>
    <t>Unidade Orçamentária</t>
  </si>
  <si>
    <t>FUNCIONAMENTO DE INSTITUICOES FEDERAIS DE ENSINO SUPERIOR - DESPESAS DIVERSAS</t>
  </si>
  <si>
    <t>DESCRIÇÃO UO DESCENTRALIZADORA</t>
  </si>
  <si>
    <t>COLAR "UNIDADE ORÇAMENTÁRIA" ATÉ "RESULTADO PRIMÁRIO LEI"</t>
  </si>
  <si>
    <t>RP NAO PROCESSADOS A LIQUIDAR</t>
  </si>
  <si>
    <t>RP NAO PROCESSADOS LIQUIDADOS A PAGAR</t>
  </si>
  <si>
    <t>RP NAO PROCESSADOS PAGO</t>
  </si>
  <si>
    <t>F9</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</si>
  <si>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</si>
  <si>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</si>
  <si>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</si>
  <si>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</si>
  <si>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</si>
  <si>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</si>
  <si>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</si>
  <si>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</si>
  <si>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</si>
  <si>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</si>
  <si>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</si>
  <si>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</si>
  <si>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</si>
  <si>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</si>
  <si>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</si>
  <si>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</si>
  <si>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</si>
  <si>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</si>
  <si>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</si>
  <si>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</si>
  <si>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</si>
  <si>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6</t>
  </si>
  <si>
    <t>SEGUROS SURA S.A.</t>
  </si>
  <si>
    <t>CONTRATACAO DE SEGURO CONTRA ACIDENTES PESSOAIS PARA ESTAGIARIOS DA UFABC</t>
  </si>
  <si>
    <t>PLANSUL PLANEJAMENTO E CONSULTORIA EIRELI</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</si>
  <si>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</si>
  <si>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</si>
  <si>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VIACAO SANTO IGNACIO LTDA</t>
  </si>
  <si>
    <t>ECOS TURISMO LTDA</t>
  </si>
  <si>
    <t>CONTRATACAO DE EMPRESA ESPECIALIZADA PARA PRESTACAO DE SERVICOS DE AGENCIAMENTO DE VIAGENS PARA VOOS REGULARES INTERNACIONAIS E DOMESTICOS NAO ATENDIDOS PELAS COMPANHIAS AEREAS CREDENCIADAS PELO MINISTERIO DO PLANEJAMENTO, DESENVOLVIMENTO E GESTAO.</t>
  </si>
  <si>
    <t>9</t>
  </si>
  <si>
    <t>7</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</si>
  <si>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</si>
  <si>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</si>
  <si>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</si>
  <si>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</si>
  <si>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</si>
  <si>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</si>
  <si>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</si>
  <si>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</si>
  <si>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</si>
  <si>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</si>
  <si>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</si>
  <si>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</si>
  <si>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</si>
  <si>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DIARIAS PROEC - NACIONAL PARA SERVIDORES</t>
  </si>
  <si>
    <t>DIARIAS PROEC - NACIONAL PARA COLABORADORES</t>
  </si>
  <si>
    <t>CRÉDITO PRÉ-EMPENHADO</t>
  </si>
  <si>
    <t>DIARIAS AUDITORIA - NACIONAL PARA SERVIDORES</t>
  </si>
  <si>
    <t>DIARIAS CECS - INTERNACIONAL PARA SERVIDORES</t>
  </si>
  <si>
    <t>DIARIAS CECS - NACIONAL PARA COLABORADORES</t>
  </si>
  <si>
    <t>DIARIAS PROAP - NACIONAL PARA COLABORADORES</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</si>
  <si>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</si>
  <si>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</si>
  <si>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</si>
  <si>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</si>
  <si>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</si>
  <si>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</si>
  <si>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</si>
  <si>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</si>
  <si>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</si>
  <si>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</si>
  <si>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</si>
  <si>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</si>
  <si>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</si>
  <si>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</si>
  <si>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</si>
  <si>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</si>
  <si>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</si>
  <si>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</si>
  <si>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</si>
  <si>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</si>
  <si>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</si>
  <si>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</si>
  <si>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</si>
  <si>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</si>
  <si>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</si>
  <si>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</si>
  <si>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</si>
  <si>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</si>
  <si>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</si>
  <si>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</si>
  <si>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</si>
  <si>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</si>
  <si>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</si>
  <si>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</si>
  <si>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</si>
  <si>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</si>
  <si>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</si>
  <si>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</si>
  <si>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</si>
  <si>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</si>
  <si>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</si>
  <si>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</si>
  <si>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</si>
  <si>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</si>
  <si>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</si>
  <si>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</si>
  <si>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</si>
  <si>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</si>
  <si>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</si>
  <si>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</si>
  <si>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</si>
  <si>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</si>
  <si>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</si>
  <si>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</si>
  <si>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</si>
  <si>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</si>
  <si>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</si>
  <si>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</si>
  <si>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</si>
  <si>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</si>
  <si>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</si>
  <si>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</si>
  <si>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</si>
  <si>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</si>
  <si>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</si>
  <si>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</si>
  <si>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</si>
  <si>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</si>
  <si>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</si>
  <si>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</si>
  <si>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</si>
  <si>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</si>
  <si>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</si>
  <si>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</si>
  <si>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</si>
  <si>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</si>
  <si>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</si>
  <si>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</si>
  <si>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</si>
  <si>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</si>
  <si>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</si>
  <si>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</si>
  <si>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</si>
  <si>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</si>
  <si>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</si>
  <si>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</si>
  <si>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</si>
  <si>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</si>
  <si>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</si>
  <si>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</si>
  <si>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</si>
  <si>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</si>
  <si>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</si>
  <si>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</si>
  <si>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</si>
  <si>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</si>
  <si>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</si>
  <si>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</si>
  <si>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</si>
  <si>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</si>
  <si>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</si>
  <si>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</si>
  <si>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</si>
  <si>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</si>
  <si>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</si>
  <si>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</si>
  <si>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</si>
  <si>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</si>
  <si>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</si>
  <si>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</si>
  <si>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</si>
  <si>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</si>
  <si>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</si>
  <si>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</si>
  <si>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</si>
  <si>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</si>
  <si>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</si>
  <si>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</si>
  <si>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Descrição SUBAÇÃO</t>
  </si>
  <si>
    <t>COLAR PI e separar colunas SUBAÇÃO / AEO</t>
  </si>
  <si>
    <t>CUSTEIO ou INVESTIMENTO?</t>
  </si>
  <si>
    <t>LOA 2023 UFABC - Fonte TESOURO RP2</t>
  </si>
  <si>
    <t>LOA 2023 UNIFESP - EMENDA PARLAMENTAR BANCADA DEPUTADOS ESTADO DE SÃO PAULO (cota UFABC)</t>
  </si>
  <si>
    <t>SUBTOTAL EMENDAS BANCADA + LOA 2023 MEC</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</si>
  <si>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</si>
  <si>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</si>
  <si>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</si>
  <si>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</si>
  <si>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</si>
  <si>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</si>
  <si>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</si>
  <si>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</si>
  <si>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</si>
  <si>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</si>
  <si>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</si>
  <si>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</si>
  <si>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</si>
  <si>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</si>
  <si>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</si>
  <si>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</si>
  <si>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</si>
  <si>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</si>
  <si>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</si>
  <si>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</si>
  <si>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</si>
  <si>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</si>
  <si>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</si>
  <si>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</si>
  <si>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</si>
  <si>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</si>
  <si>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</si>
  <si>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</si>
  <si>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</si>
  <si>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</si>
  <si>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</si>
  <si>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</si>
  <si>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</si>
  <si>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</si>
  <si>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</si>
  <si>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</si>
  <si>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</si>
  <si>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</si>
  <si>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</si>
  <si>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</si>
  <si>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</si>
  <si>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</si>
  <si>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</si>
  <si>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</si>
  <si>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</si>
  <si>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</si>
  <si>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</si>
  <si>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</si>
  <si>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</si>
  <si>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</si>
  <si>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</si>
  <si>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</si>
  <si>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</si>
  <si>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</si>
  <si>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</si>
  <si>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</si>
  <si>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</si>
  <si>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</si>
  <si>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</si>
  <si>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</si>
  <si>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</si>
  <si>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</si>
  <si>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</si>
  <si>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</si>
  <si>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APOIO ADMINISTRATIVO, TECNICO E OPERACIONAL</t>
  </si>
  <si>
    <t>SEGUROS EM GERAL</t>
  </si>
  <si>
    <t>PEDAGIOS</t>
  </si>
  <si>
    <t>LOCACAO DE MEIOS DE TRANSPORTE</t>
  </si>
  <si>
    <t>MANUTENCAO E CONSERV. DE VEICULOS</t>
  </si>
  <si>
    <t>TAXA DE ADMINISTRACAO</t>
  </si>
  <si>
    <t>CONTRATACAO DE PESSOA JURIDICA ESPECIALIZADA NA PRESTACAO DOS SERVICOS TERCEIRIZADOS DE CONDUCAO DE VEICULOS AUTOMOTORES PERTENCENTES A FROTA OFICIAL DA FUNDACAO UNIVERSIDADE FEDERAL DO ABC UFABC</t>
  </si>
  <si>
    <t>LOCOMOCAO URBANA</t>
  </si>
  <si>
    <t>DIARIAS NO PAIS</t>
  </si>
  <si>
    <t>DIARIAS SPO - NACIONAL PARA SERVIDORES</t>
  </si>
  <si>
    <t>COLAR "DATA EMISSÃO" ATÉ "NDD" e SEPARAR DOIS 1ºs DÍGITOS NDD</t>
  </si>
  <si>
    <t>Descrição Nota de Empenho</t>
  </si>
  <si>
    <t>SERV. DE APOIO ADMIN., TECNICO E OPERACIONAL</t>
  </si>
  <si>
    <t>PASSAGENS PARA O PAIS</t>
  </si>
  <si>
    <t>PASSAGENS PARA O EXTERIOR</t>
  </si>
  <si>
    <t>RESSARCIMENTO DE PASSAGENS E DESP.C/LOCOMOCAO</t>
  </si>
  <si>
    <t>Resultado Primário (6 = Emendas Parlamentares)</t>
  </si>
  <si>
    <t>33913937</t>
  </si>
  <si>
    <t>33901416</t>
  </si>
  <si>
    <t>33903701</t>
  </si>
  <si>
    <t>33903969</t>
  </si>
  <si>
    <t>33903308</t>
  </si>
  <si>
    <t>33903303</t>
  </si>
  <si>
    <t>33903919</t>
  </si>
  <si>
    <t>33903925</t>
  </si>
  <si>
    <t>33903305</t>
  </si>
  <si>
    <t>33901414</t>
  </si>
  <si>
    <t>33903602</t>
  </si>
  <si>
    <t>33903979</t>
  </si>
  <si>
    <t>33903301</t>
  </si>
  <si>
    <t>33903302</t>
  </si>
  <si>
    <t>33909314</t>
  </si>
  <si>
    <t>PROPG</t>
  </si>
  <si>
    <t>TRI</t>
  </si>
  <si>
    <t>PROEC</t>
  </si>
  <si>
    <t>PROGRAD</t>
  </si>
  <si>
    <t>PROPES</t>
  </si>
  <si>
    <t>REITORIA</t>
  </si>
  <si>
    <t>B8</t>
  </si>
  <si>
    <t>CMCC</t>
  </si>
  <si>
    <t>PROAP</t>
  </si>
  <si>
    <t>CECS</t>
  </si>
  <si>
    <t>CCNH</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</si>
  <si>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</si>
  <si>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</si>
  <si>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</si>
  <si>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</si>
  <si>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</si>
  <si>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</si>
  <si>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</si>
  <si>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</si>
  <si>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</si>
  <si>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</si>
  <si>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</si>
  <si>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</si>
  <si>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</si>
  <si>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</si>
  <si>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DIARIAS PROAP - NACIONAL PARA SERVIDORES</t>
  </si>
  <si>
    <t>COLAR VALORES</t>
  </si>
  <si>
    <t>COLAR "DATA EMISSÃO" ATÉ "PTRES"</t>
  </si>
  <si>
    <t>COLAR VALORES, COPIANDO COLUNA POR COLUNA</t>
  </si>
  <si>
    <t>JUROS E MULTA DE MORA</t>
  </si>
  <si>
    <t>DIARIAS NO EXTERIOR</t>
  </si>
  <si>
    <t>PSS PATRONAL DE DANIEL MORGATO MARTIN - MULTA/JUROS</t>
  </si>
  <si>
    <t>SERVICOS DE TRANSPORTE DE PASSAGEIROS DE FORMA EVENTUAL.</t>
  </si>
  <si>
    <t>DIARIAS A COLABORADORES EVENTUAIS NO PAIS</t>
  </si>
  <si>
    <t>DIARIAS ACI - NACIONAL PARA SERVIDORES</t>
  </si>
  <si>
    <t>DIARIAS EDITORA - NACIONAL PARA SERVIDORES</t>
  </si>
  <si>
    <t>DIARIAS - PROAD</t>
  </si>
  <si>
    <t>PROCESSO PARA PAGAMENTO (REEMBOLSO) DE PASSAGENS TERRESTRES PARA ATENDER AS DEMANDAS DA UFABC NO EXERCICIO DE 2023.</t>
  </si>
  <si>
    <t>PROCESSO PARA PAGAMENTO (RESSARCIMENTO) DE GASTOS COM BAGAGENS DESPACHADAS EM VIAGENS A SERVICO POR SERVIDORES E CONVIDADOS DA UFABC, CONFORME DISPOSTO NA INSTRUCAO NORMATIVA SG/MPOG Nº 04.</t>
  </si>
  <si>
    <t>DIARIAS NETEL - NACIONAL PARA SERVIDORES</t>
  </si>
  <si>
    <t>DIARIAS AGENCIA DE INOVACAO - NACIONAL PARA SERVIDORES</t>
  </si>
  <si>
    <t>DIARIAS AGENCIA DE INOVACAO - NACIONAL PARA COLABORADORES</t>
  </si>
  <si>
    <t>COLAR "UNIDADE ORÇAMENTÁRIA" ATÉ "NDD"</t>
  </si>
  <si>
    <t>Distribuição  CUSTEIO 2023 LOA 100%</t>
  </si>
  <si>
    <t>Distribuição INICIAL 2023 CUSTEIO LOA 100%</t>
  </si>
  <si>
    <t>SUBTOTAL LOA 2023 UFABC + MEC (Valor distribuído AEO)</t>
  </si>
  <si>
    <t xml:space="preserve">LOA 2023 MEC - Recomposição MEC </t>
  </si>
  <si>
    <t>SUBTOTAL LOA 2023 UFABC + MEC (valor disponível efetivo)</t>
  </si>
  <si>
    <t>LOA 2023 MEC - Recomposição MEC</t>
  </si>
  <si>
    <t>SUBTOTAL EMENDAS BANCADA + LOA 2023 MEC (valor efetivamente disponível, e distribuído às AEO)</t>
  </si>
  <si>
    <t>FONTE/ORIGEM dos recursos CUSTEIO [CENÁRIO FEVEREIRO - EXPECTATIVAS]</t>
  </si>
  <si>
    <t>FONTE/ORIGEM dos recursos INVESTIMENTO [CENÁRIO FEVEREIRO - EXPECTATIVAS]</t>
  </si>
  <si>
    <t>FONTE/ORIGEM dos recursos CUSTEIO [CENÁRIO MAIO - RECOMPOSIÇÃO EFETIVA]</t>
  </si>
  <si>
    <t>FONTE/ORIGEM dos recursos INVESTIMENTO [CENÁRIO MAIO - RECOMPOSIÇÃO EFETIVA]</t>
  </si>
  <si>
    <t>DIARIAS CCNH - NACIONAL PARA COLABORADORES</t>
  </si>
  <si>
    <t>SALDO</t>
  </si>
  <si>
    <t>INOVA</t>
  </si>
  <si>
    <t>U8</t>
  </si>
  <si>
    <t>Data</t>
  </si>
  <si>
    <t>UTILIZAÇÃO</t>
  </si>
  <si>
    <t>8</t>
  </si>
  <si>
    <t>V</t>
  </si>
  <si>
    <t>N01</t>
  </si>
  <si>
    <t>04/10/2023</t>
  </si>
  <si>
    <t>1444000000</t>
  </si>
  <si>
    <t>01/11/2023</t>
  </si>
  <si>
    <t>17/04/2023</t>
  </si>
  <si>
    <t>25/10/2023</t>
  </si>
  <si>
    <t>10/03/2023</t>
  </si>
  <si>
    <t>217884</t>
  </si>
  <si>
    <t>30/08/2023</t>
  </si>
  <si>
    <t>02/02/2023</t>
  </si>
  <si>
    <t>03/02/2023</t>
  </si>
  <si>
    <t>15/02/2023</t>
  </si>
  <si>
    <t>24/02/2023</t>
  </si>
  <si>
    <t>04/05/2023</t>
  </si>
  <si>
    <t>17/03/2023</t>
  </si>
  <si>
    <t>08/05/2023</t>
  </si>
  <si>
    <t>13/07/2023</t>
  </si>
  <si>
    <t>17/07/2023</t>
  </si>
  <si>
    <t>27/04/2023</t>
  </si>
  <si>
    <t>05/07/2023</t>
  </si>
  <si>
    <t>22/05/2023</t>
  </si>
  <si>
    <t>20/03/2023</t>
  </si>
  <si>
    <t>16/08/2023</t>
  </si>
  <si>
    <t>11/04/2023</t>
  </si>
  <si>
    <t>30/03/2023</t>
  </si>
  <si>
    <t>30/05/2023</t>
  </si>
  <si>
    <t>07/07/2023</t>
  </si>
  <si>
    <t>11/08/2023</t>
  </si>
  <si>
    <t>06/04/2023</t>
  </si>
  <si>
    <t>02/03/2023</t>
  </si>
  <si>
    <t>28/04/2023</t>
  </si>
  <si>
    <t>17/02/2023</t>
  </si>
  <si>
    <t>27/10/2023</t>
  </si>
  <si>
    <t>22/03/2023</t>
  </si>
  <si>
    <t>09/02/2023</t>
  </si>
  <si>
    <t>25/09/2023</t>
  </si>
  <si>
    <t>21/07/2023</t>
  </si>
  <si>
    <t>23006.018442/2021-91</t>
  </si>
  <si>
    <t>29/03/2023</t>
  </si>
  <si>
    <t>23006.000025/2023-53</t>
  </si>
  <si>
    <t>23006.000022/2023-10</t>
  </si>
  <si>
    <t>01/02/2023</t>
  </si>
  <si>
    <t>03/04/2023</t>
  </si>
  <si>
    <t>23006.012842/2023-54</t>
  </si>
  <si>
    <t>31/01/2023</t>
  </si>
  <si>
    <t>FOMENTO AS ACOES DE GRADUACAO, POS-GRADUACAO, ENSINO, PESQUISA E EXTENSAO - DESPESAS DIVERSAS</t>
  </si>
  <si>
    <t>217882</t>
  </si>
  <si>
    <t>28/03/2023</t>
  </si>
  <si>
    <t>23006.005733/2020-38</t>
  </si>
  <si>
    <t>23006.006889/2023-89</t>
  </si>
  <si>
    <t>154503263522023NE000071</t>
  </si>
  <si>
    <t>23006.000142/2019-31</t>
  </si>
  <si>
    <t>154503263522023NE000178</t>
  </si>
  <si>
    <t>10/01/2023</t>
  </si>
  <si>
    <t>23006.002446/2017-71</t>
  </si>
  <si>
    <t>154503263522023NE000002</t>
  </si>
  <si>
    <t>23006.002529/2018-41</t>
  </si>
  <si>
    <t>154503263522023NE000016</t>
  </si>
  <si>
    <t>154503263522023NE000055</t>
  </si>
  <si>
    <t>23006.001163/2019-73</t>
  </si>
  <si>
    <t>154503263522023NE000061</t>
  </si>
  <si>
    <t>26/04/2023</t>
  </si>
  <si>
    <t>154503263522023NE000113</t>
  </si>
  <si>
    <t>154503263522023NE000266</t>
  </si>
  <si>
    <t>154503263522023NE000409</t>
  </si>
  <si>
    <t>CONTRATACAO DE PESSOA JURIDICA ESPECIALIZADA NA PRESTACAO DOS SERVICOS TERCEIRIZADOS DE CONDUCAO DE VEICULOS AUTOMOTORES PERTENCENTES A FROTA OFICIAL DA FUNDACAO UNIVERSIDADE FEDERAL DO ABC</t>
  </si>
  <si>
    <t>23006.006991/2022-01</t>
  </si>
  <si>
    <t>154503263522023NE000021</t>
  </si>
  <si>
    <t>154503263522023NE000074</t>
  </si>
  <si>
    <t>154503263522023NE000075</t>
  </si>
  <si>
    <t>154503263522023NE000123</t>
  </si>
  <si>
    <t>154503263522023NE000187</t>
  </si>
  <si>
    <t>154503263522023NE000188</t>
  </si>
  <si>
    <t>154503263522023NE000317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</si>
  <si>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 NECESSARIAS PARA A REALIZACAO DE ATIVIDADES/AULAS DE CAMPO.</t>
  </si>
  <si>
    <t>154503263522023NE000318</t>
  </si>
  <si>
    <t>BEIJA FLOR LOCADORA DE VEICULOS LTDA</t>
  </si>
  <si>
    <t>154503263522023NE000337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</si>
  <si>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t>
  </si>
  <si>
    <t>154503263522023NE000338</t>
  </si>
  <si>
    <t>154503263522023NE000339</t>
  </si>
  <si>
    <t>23006.006889/2023-8</t>
  </si>
  <si>
    <t>154503263522023NE000400</t>
  </si>
  <si>
    <t>REGISTRO DE PRECOS PARA EVENTUAL CONTRATACAO DE PESSOA JURIDICA ESPECIALIZADA PARA A PRESTACAO DE SERVICOS DE TRANSPORTE DE PASSAGEIROS DE FORMA EVENTUAL.</t>
  </si>
  <si>
    <t>154503263522023NE000452</t>
  </si>
  <si>
    <t>08/02/2023</t>
  </si>
  <si>
    <t>23006.002217/2023-02</t>
  </si>
  <si>
    <t>154503263522023NE600013</t>
  </si>
  <si>
    <t>154503263522023NE600015</t>
  </si>
  <si>
    <t>154503263522023NE600016</t>
  </si>
  <si>
    <t>06/01/2023</t>
  </si>
  <si>
    <t>23006.000027/2023-42</t>
  </si>
  <si>
    <t>154503263522023NE600001</t>
  </si>
  <si>
    <t>28/02/2023</t>
  </si>
  <si>
    <t>154503263522023NE600025</t>
  </si>
  <si>
    <t>24/07/2023</t>
  </si>
  <si>
    <t>154503263522023NE600051</t>
  </si>
  <si>
    <t>DIARIAS GABINETE DA REITORIA - NACIONAIS PARA COLABORADORES</t>
  </si>
  <si>
    <t>14/03/2023</t>
  </si>
  <si>
    <t>23006.000020/2023-21</t>
  </si>
  <si>
    <t>154503263522023NE600029</t>
  </si>
  <si>
    <t>23006.000035/2023-99</t>
  </si>
  <si>
    <t>154503263522023NE600052</t>
  </si>
  <si>
    <t>DIARIAS PROCURADORIA - NACIONAIS PARA SERVIDORES</t>
  </si>
  <si>
    <t>23006.000014/2023-73</t>
  </si>
  <si>
    <t>154503263522023NE600034</t>
  </si>
  <si>
    <t>23006.000023/2023-64</t>
  </si>
  <si>
    <t>154503263522023NE600006</t>
  </si>
  <si>
    <t>154503263522023NE600030</t>
  </si>
  <si>
    <t>154503263522023NE600031</t>
  </si>
  <si>
    <t>154503263522023NE600017</t>
  </si>
  <si>
    <t>154503263522023NE600019</t>
  </si>
  <si>
    <t>154503263522023NE600022</t>
  </si>
  <si>
    <t>154503263522023NE600043</t>
  </si>
  <si>
    <t>23006.001875/2023-79</t>
  </si>
  <si>
    <t>154503263522023NE600007</t>
  </si>
  <si>
    <t>23006.000036/2023-33</t>
  </si>
  <si>
    <t>154503263522023NE600026</t>
  </si>
  <si>
    <t>154503263522023NE600027</t>
  </si>
  <si>
    <t>23006.007529/2023-02</t>
  </si>
  <si>
    <t>154503263522023NE600036</t>
  </si>
  <si>
    <t>23006.008745/2023-67</t>
  </si>
  <si>
    <t>154503263522023NE600039</t>
  </si>
  <si>
    <t>23006.000009/2019-84</t>
  </si>
  <si>
    <t>154503263522023NE000089</t>
  </si>
  <si>
    <t>154503263522023NE000090</t>
  </si>
  <si>
    <t>154503263522023NE000091</t>
  </si>
  <si>
    <t>23006.007465/2023-31</t>
  </si>
  <si>
    <t>154503263522023NE600038</t>
  </si>
  <si>
    <t>23006.007475/2023-77</t>
  </si>
  <si>
    <t>154503263522023NE600037</t>
  </si>
  <si>
    <t>154503263522023NE000264</t>
  </si>
  <si>
    <t>23006.000009/2019-8</t>
  </si>
  <si>
    <t>154503263522023NE000464</t>
  </si>
  <si>
    <t>154503263522023NE600054</t>
  </si>
  <si>
    <t>23006.000037/2023-88</t>
  </si>
  <si>
    <t>154503263522023NE600005</t>
  </si>
  <si>
    <t>23006.005429/2023-33</t>
  </si>
  <si>
    <t>154503263522023NE600028</t>
  </si>
  <si>
    <t>154503263522023NE600033</t>
  </si>
  <si>
    <t>16/01/2023</t>
  </si>
  <si>
    <t>23006.000017/2023-15</t>
  </si>
  <si>
    <t>154503263522023NE600003</t>
  </si>
  <si>
    <t>154503263522023NE600004</t>
  </si>
  <si>
    <t>23006.000039/2023-77</t>
  </si>
  <si>
    <t>154503263522023NE600008</t>
  </si>
  <si>
    <t>154503263522023NE600009</t>
  </si>
  <si>
    <t>154503263522023NE600048</t>
  </si>
  <si>
    <t>DIARIAS  BIBLIOTECA</t>
  </si>
  <si>
    <t>23006.000032/2023-55</t>
  </si>
  <si>
    <t>154503263522023NE600024</t>
  </si>
  <si>
    <t>23006.005754/2023-04</t>
  </si>
  <si>
    <t>154503263522023NE600032</t>
  </si>
  <si>
    <t>23006.006748/2023-66</t>
  </si>
  <si>
    <t>154503263522023NE600035</t>
  </si>
  <si>
    <t>154503263522023NE600050</t>
  </si>
  <si>
    <t>DIARIAS - NETEL</t>
  </si>
  <si>
    <t>23006.008834/2023-11</t>
  </si>
  <si>
    <t>154503263522023NE600040</t>
  </si>
  <si>
    <t>154503263522023NE600041</t>
  </si>
  <si>
    <t>23006.002216/2023-50</t>
  </si>
  <si>
    <t>154503263522023NE600010</t>
  </si>
  <si>
    <t>154503263522023NE600049</t>
  </si>
  <si>
    <t>DIARIAS-SUGEPE</t>
  </si>
  <si>
    <t>23006.007696/2021-83</t>
  </si>
  <si>
    <t>TCTC13/2021</t>
  </si>
  <si>
    <t>ATIVIDADE EXTERNA REMUNERADA (Dr. Suel Eric Vidott(CECS</t>
  </si>
  <si>
    <t>G</t>
  </si>
  <si>
    <t>N20</t>
  </si>
  <si>
    <t>M</t>
  </si>
  <si>
    <t>G20</t>
  </si>
  <si>
    <t>26/01/2024</t>
  </si>
  <si>
    <t>23006.017072/2023-36</t>
  </si>
  <si>
    <t>154503263522024PE000033</t>
  </si>
  <si>
    <t>EDITAL 04/2023 - PROGRAMA DE INICIACAO CIENTIFICA ENSINO MEDIO - PIC EM.</t>
  </si>
  <si>
    <t>339018</t>
  </si>
  <si>
    <t>231250</t>
  </si>
  <si>
    <t>23006.018388/2023-45</t>
  </si>
  <si>
    <t>154503263522024PE000034</t>
  </si>
  <si>
    <t>EDITAL 08/2023 - PESQUISANDO DESDE O PRIMEIRO DIA - ACOES AFIRMATIVAS.</t>
  </si>
  <si>
    <t>231256</t>
  </si>
  <si>
    <t>23006.005270/2023-57</t>
  </si>
  <si>
    <t>154503263522024PE000039</t>
  </si>
  <si>
    <t>BOLSA DE TREINAMENTO E APOIO TECNICO EM PESQUISA (TATP), DESTINADO AO PREENCHIMENTO DE VAGAS PARA ATENDIMENTO AOS BIOTERIOS DA PROPES/UFABC.</t>
  </si>
  <si>
    <t>23006.005687/2023-10</t>
  </si>
  <si>
    <t>154503263522024PE000035</t>
  </si>
  <si>
    <t>EDITAL 01/2023 - PROGRAMAS DE INICIACAO CIENTIFICA - PIC - TATP IC</t>
  </si>
  <si>
    <t>23006.017064/2023-90</t>
  </si>
  <si>
    <t>154503263522024PE000031</t>
  </si>
  <si>
    <t>EDITAL 03/2023 - PROGRAMA DE INICIACAO CIENTIFICA - PIC</t>
  </si>
  <si>
    <t>23006.017071/2023-91</t>
  </si>
  <si>
    <t>154503263522024PE000032</t>
  </si>
  <si>
    <t>EDITAL 07/2023 - PROGRAMA PESQUISANDO DESDE O PRIMEIRO DIA - PDPD.</t>
  </si>
  <si>
    <t>10/01/2024</t>
  </si>
  <si>
    <t>23006.018393/2023-58</t>
  </si>
  <si>
    <t>154503263522024PE000001</t>
  </si>
  <si>
    <t>ED. 09/2023 - PESQUISANDO DESDE O PRIMEIRO DIA INICIACAO TECNOLOGICA E INOVACAO - PDPD ITI</t>
  </si>
  <si>
    <t>25/01/2024</t>
  </si>
  <si>
    <t>23006.000436/2024-20</t>
  </si>
  <si>
    <t>154503263522024PE000029</t>
  </si>
  <si>
    <t>PAGAMENTO DE ANUIDADE DA ASSOCIACAO BRASILEIRA DAS EDITORAS UNIVERSITARIAS (ABEU) 2024</t>
  </si>
  <si>
    <t>335039</t>
  </si>
  <si>
    <t>148807</t>
  </si>
  <si>
    <t>17/01/2024</t>
  </si>
  <si>
    <t>23006.002035/2013-51</t>
  </si>
  <si>
    <t>154503263522024PE000012</t>
  </si>
  <si>
    <t>CONTRATACAO DE PESSOA JURIDICA PARA FORNECIMENTO DE ENERGIA ELETRICA PARA AS UNIDADES DE SANTO ANDRE DA UFABC</t>
  </si>
  <si>
    <t>339039</t>
  </si>
  <si>
    <t>231247</t>
  </si>
  <si>
    <t>154503263522024PE000013</t>
  </si>
  <si>
    <t>339047</t>
  </si>
  <si>
    <t>23006.015618/2023-14</t>
  </si>
  <si>
    <t>154503263522024PE000038</t>
  </si>
  <si>
    <t>EDITAL 14/2023 - BOLSISTA PARA ATUACAO NA MODALIDADE DE TREINAMENTO E APOIO TECNICO EM PESQUISA (TATP) JUNTO A CENTRAL MULTIUSUARIO DE BIODIVERSIDADE E CONSERVACAO (CMBC)</t>
  </si>
  <si>
    <t>23006.015671/2023-15</t>
  </si>
  <si>
    <t>154503263522024PE000037</t>
  </si>
  <si>
    <t>EDITAL 15/2023 - BOLSA DE TREINAMENTO E APOIO TECNICO EM PESQUISA (TATP), CENTRAL EXPERIMENTAL MULTIUSUARIO DE SANTO ANDRE (CEM-SA)</t>
  </si>
  <si>
    <t>23006.018869/2023-51</t>
  </si>
  <si>
    <t>154503263522024PE000036</t>
  </si>
  <si>
    <t>EDITAL 16/2023 - TATP NEAB E NEG</t>
  </si>
  <si>
    <t>11/01/2024</t>
  </si>
  <si>
    <t>23006.000024/2024-90</t>
  </si>
  <si>
    <t>154503263522024PE000005</t>
  </si>
  <si>
    <t>PAGAMENTO DE ENCARGO DE CURSO E CONCURSO DOCENTE FEDERAL 2024</t>
  </si>
  <si>
    <t>339036</t>
  </si>
  <si>
    <t>23006.024788/2023-90</t>
  </si>
  <si>
    <t>154503263522024PE000006</t>
  </si>
  <si>
    <t>CONTRIBUICAO PARA O PSS POR SERVIDOR AFASTADO SEM REMUNERACAO - DANNY HIDEKI ITOKAZU</t>
  </si>
  <si>
    <t>319113</t>
  </si>
  <si>
    <t>22/01/2024</t>
  </si>
  <si>
    <t>23006.003032/2021-45</t>
  </si>
  <si>
    <t>154503263522024PE000017</t>
  </si>
  <si>
    <t>CONTRIBUICAO PARA O PSS POR SERVIDOR AFASTADO SEM REMUNERACAO - FLAVIO EDUARDO AOKI HORITA</t>
  </si>
  <si>
    <t>23006.025814/2023-05</t>
  </si>
  <si>
    <t>154503263522024PE000003</t>
  </si>
  <si>
    <t>REPASSE MENSAL DE VALORES PER CAPITA A GEAP - NOVEMBRO/2023</t>
  </si>
  <si>
    <t>339093</t>
  </si>
  <si>
    <t>23006.001455/2024-73</t>
  </si>
  <si>
    <t>154503263522024PE000028</t>
  </si>
  <si>
    <t>REPASSE MENSAL DE VALORES PER CAPITA A GEAP - JANEIRO/2024</t>
  </si>
  <si>
    <t>30/01/2024</t>
  </si>
  <si>
    <t>23006.027225/2023-53</t>
  </si>
  <si>
    <t>154503263522024PE000048</t>
  </si>
  <si>
    <t>PAGAMENTO DE INSCRICAO PARA PARTICIPACAO DO REITOR NO EVENTO INTERNACIONAL CONGRESSO UNIVERSIDAD 2024 - 14º CONGRESSO INTERNACIONAL DE EDUCACAO SUPERIOR</t>
  </si>
  <si>
    <t>23/01/2024</t>
  </si>
  <si>
    <t>23006.000709/2024-36</t>
  </si>
  <si>
    <t>154503263522024PE000019</t>
  </si>
  <si>
    <t>INSCRICAO NO 14º CONGRESSO INTERNACIONAL DE EDUCACAO SUPERIOR - UNIVERSIDAD 2024 - DALMO MANDELLI</t>
  </si>
  <si>
    <t>23006.009465/2023-76</t>
  </si>
  <si>
    <t>154503263522024PE000044</t>
  </si>
  <si>
    <t>AQUISICAO DE CAFE, ACUCAR E COPOS DESCARTAVEIS</t>
  </si>
  <si>
    <t>339030</t>
  </si>
  <si>
    <t>29/01/2024</t>
  </si>
  <si>
    <t>23006.007431/2021-85</t>
  </si>
  <si>
    <t>154503263522024PE000045</t>
  </si>
  <si>
    <t>CONTRATACAO DE EMPRESA ESPECIALIZADA NA PRESTACAO DE SERVICO DE COLETA, TRANSPORTE, TRATAMENTO E DESTINACAO FINAL DE RESIDUOS INFECTANTES DAS CATEGORIAS ¿A¿ E ¿E¿ PARA O CAMPUS SAO BERNARDO DO CAMPO DA FUNDACAO UNIVERSIDADE FEDERAL DO ABC</t>
  </si>
  <si>
    <t>23006.001295/2024-62</t>
  </si>
  <si>
    <t>154503263522024PE000030</t>
  </si>
  <si>
    <t>CONTRATACAO DE SERVICOS DE REGENCIA INCLUINDO UM PIANISTA CORREPETIDOR PARA ATENDIMENTO DO PROJETO CULTURAL CORO DA UFABC DA PRO-REITORIA DE EXTENSAO E CULTURA - PROEC</t>
  </si>
  <si>
    <t>23006.013032/2023-15</t>
  </si>
  <si>
    <t>154503263522024PE000042</t>
  </si>
  <si>
    <t>AQUISICAO DE CADEADOS, CHAVEIROS E CORRELATOS</t>
  </si>
  <si>
    <t>23006.013882/2023-13</t>
  </si>
  <si>
    <t>154503263522024PE000041</t>
  </si>
  <si>
    <t>AQUISICAO DE INSUMOS DE PISCINA</t>
  </si>
  <si>
    <t>23006.015830/2021-10</t>
  </si>
  <si>
    <t>154503263522024PE000046</t>
  </si>
  <si>
    <t>CONTRATACAO DE SERVICOS CONTINUOS DE MANUTENCAO PREVENTIVA E CORRETIVA EM GMGS (GRUPOS MOTOR GERADOR) INSTALADOS NAS UNIDADES DA FUNDACAO UNIVERSIDADE FEDERAL DO ABC.</t>
  </si>
  <si>
    <t>19/01/2024</t>
  </si>
  <si>
    <t>'-8</t>
  </si>
  <si>
    <t>154503263522024PE000016</t>
  </si>
  <si>
    <t>CONTRATACAO DE SERVICOS DE FORNECIMENTO DE LICENCA CORPORATIVA (ASSINATURA) DE SOFTWARE PARA ELABORACAO DE ORCAMENTOS DE REFERENCIA DE OBRAS E SERVICOS DE ENGENHARIA, EM PLATAFORMA WEB.</t>
  </si>
  <si>
    <t>339040</t>
  </si>
  <si>
    <t>G21</t>
  </si>
  <si>
    <t>15/01/2024</t>
  </si>
  <si>
    <t>23006.000320/2024-91</t>
  </si>
  <si>
    <t>154503263522024NE400107</t>
  </si>
  <si>
    <t>CONCESSAO DE BOLSAS PARA A ACAO ESCOLA PREPARATORIA 2024 - EDITAL Nº 101/2023 - PROEC.</t>
  </si>
  <si>
    <t>0001</t>
  </si>
  <si>
    <t>CONCESSAO DE BOLSAS DE PESQUISA, EXTENSAO E MONITORIA AOS ESTUDANTES</t>
  </si>
  <si>
    <t>33901801</t>
  </si>
  <si>
    <t>BOLSAS DE ESTUDO NO PAIS</t>
  </si>
  <si>
    <t>12/01/2024</t>
  </si>
  <si>
    <t>154503263522024NE000003</t>
  </si>
  <si>
    <t>23006.003233/2023-12</t>
  </si>
  <si>
    <t>154503263522024NE000026</t>
  </si>
  <si>
    <t>ACORDO DE PARCERIA ENTRE SESC E UFABC NA MODALIDADE MIS (MATRICULA DE INTERESSE SOCIAL)</t>
  </si>
  <si>
    <t>SERVICO SOCIAL DO COMERCIO - SESC - ADMINISTRACAO REGIO</t>
  </si>
  <si>
    <t>23006.000027/2024-23</t>
  </si>
  <si>
    <t>154503263522024NE000011</t>
  </si>
  <si>
    <t>PAGAMENTO DE ENCARGO DE CURSO E CONCURSO DOCENTE NAO FEDERAL 2024</t>
  </si>
  <si>
    <t>33903628</t>
  </si>
  <si>
    <t>GRATIFICACAO POR ENCARGO DE CURSO E CONCURSO - GECC</t>
  </si>
  <si>
    <t>23006.023390/2023-36</t>
  </si>
  <si>
    <t>154503263522024NE000027</t>
  </si>
  <si>
    <t>LINHA BRANCA</t>
  </si>
  <si>
    <t>PRIMER SOLUCOES LTDA</t>
  </si>
  <si>
    <t>8282</t>
  </si>
  <si>
    <t>REESTRUTURACAO E MODERNIZACAO DAS INSTITUICOES FEDERAIS DE ENSINO SUPERIOR</t>
  </si>
  <si>
    <t>231249</t>
  </si>
  <si>
    <t>44905234</t>
  </si>
  <si>
    <t>MAQUINAS, UTENSILIOS E EQUIPAMENTOS  DIVERSOS</t>
  </si>
  <si>
    <t>16/01/2024</t>
  </si>
  <si>
    <t>23006.013668/2022-86</t>
  </si>
  <si>
    <t>154503263522024NE000010</t>
  </si>
  <si>
    <t>CONTRIBUICAO PARA O PSS POR SERVIDOR AFASTADO SEM REMUNERACAO -DIOGO COUTINHO SORIANO</t>
  </si>
  <si>
    <t>CONTRIBUICAO DA UNIAO, DE SUAS AUTARQUIAS E FUNDACOES PARA O CUSTEIO DO REGIME DE PREVIDENCIA DOS SERVIDORES PUBLICOS FEDERAIS</t>
  </si>
  <si>
    <t>0</t>
  </si>
  <si>
    <t>31911303</t>
  </si>
  <si>
    <t>CONTRIBUICAO PATRONAL PARA O RPPS</t>
  </si>
  <si>
    <t>23006.020708/2023-27</t>
  </si>
  <si>
    <t>154503263522024NE000009</t>
  </si>
  <si>
    <t>CONTRIBUICAO PARA O PSS POR SERVIDOR AFASTADO SEM REMUNERACAO - MARIA TERESA CARTHERY GOULART</t>
  </si>
  <si>
    <t>23006.028129/2023-22</t>
  </si>
  <si>
    <t>154503263522024NE700001</t>
  </si>
  <si>
    <t>FOLHA DE PAGAMENTO - DEZEMBRO 2023</t>
  </si>
  <si>
    <t>ATIVOS CIVIS DA UNIAO</t>
  </si>
  <si>
    <t>1</t>
  </si>
  <si>
    <t>31901101</t>
  </si>
  <si>
    <t>VENCIMENTOS E SALARIOS</t>
  </si>
  <si>
    <t>154503263522024NE700002</t>
  </si>
  <si>
    <t>COORD.GERAL DE ORCAMENTO, FINANCAS E CONTAB.</t>
  </si>
  <si>
    <t>31911302</t>
  </si>
  <si>
    <t>CONTRIBUICOES PREVIDENCIARIAS - INSS</t>
  </si>
  <si>
    <t>31911309</t>
  </si>
  <si>
    <t>SEGUROS DE ACIDENTES DO TRABALHO</t>
  </si>
  <si>
    <t>154503263522024NE700007</t>
  </si>
  <si>
    <t>23006.001283/2024-38</t>
  </si>
  <si>
    <t>154503263522024NE700003</t>
  </si>
  <si>
    <t>FOLHA DE PAGAMENTO DE JANEIRO/2024</t>
  </si>
  <si>
    <t>APOSENTADORIAS E PENSOES CIVIS DA UNIAO</t>
  </si>
  <si>
    <t>1056000000</t>
  </si>
  <si>
    <t>31900101</t>
  </si>
  <si>
    <t>PROVENTOS - PESSOAL CIVIL</t>
  </si>
  <si>
    <t>31900109</t>
  </si>
  <si>
    <t>ADICIONAL POR TEMPO DE SERVICO PESSOAL CIVIL</t>
  </si>
  <si>
    <t>31900187</t>
  </si>
  <si>
    <t>COMPLEMENTACAO DE APOSENTADORIAS - PES CIVIL</t>
  </si>
  <si>
    <t>154503263522024NE700004</t>
  </si>
  <si>
    <t>31900301</t>
  </si>
  <si>
    <t>PENSOES CIVIS</t>
  </si>
  <si>
    <t>154503263522024NE700005</t>
  </si>
  <si>
    <t>31900401</t>
  </si>
  <si>
    <t>SALARIO CONTRATO TEMPORARIO</t>
  </si>
  <si>
    <t>154503263522024NE700006</t>
  </si>
  <si>
    <t>31901104</t>
  </si>
  <si>
    <t>ADICIONAL NOTURNO</t>
  </si>
  <si>
    <t>31901105</t>
  </si>
  <si>
    <t>INCORPORACOES</t>
  </si>
  <si>
    <t>31901106</t>
  </si>
  <si>
    <t>VANTAGENS PERM.SENT.JUD.TRANS.JULGADO - CIVIL</t>
  </si>
  <si>
    <t>31901107</t>
  </si>
  <si>
    <t>ABONO DE PERMANENCIA</t>
  </si>
  <si>
    <t>31901110</t>
  </si>
  <si>
    <t>ADICIONAL DE INSALUBRIDADE</t>
  </si>
  <si>
    <t>31901131</t>
  </si>
  <si>
    <t>GRATIFICACAO POR EXERCICIO DE CARGO EFETIVO</t>
  </si>
  <si>
    <t>31901133</t>
  </si>
  <si>
    <t>GRAT POR EXERCICIO DE FUNCOES COMISSIONADAS</t>
  </si>
  <si>
    <t>31901136</t>
  </si>
  <si>
    <t>GRATIFICACAO P/EXERCICIO DE CARGO EM COMISSAO</t>
  </si>
  <si>
    <t>31901137</t>
  </si>
  <si>
    <t>GRATIFICACAO DE TEMPO DE SERVICO</t>
  </si>
  <si>
    <t>31901142</t>
  </si>
  <si>
    <t>FERIAS VENCIDAS E PROPORCIONAIS</t>
  </si>
  <si>
    <t>31901143</t>
  </si>
  <si>
    <t>13º SALARIO</t>
  </si>
  <si>
    <t>31901145</t>
  </si>
  <si>
    <t>FERIAS - 1/3 CONSTITUCIONAL</t>
  </si>
  <si>
    <t>31901146</t>
  </si>
  <si>
    <t>FERIAS - PAGAMENTO ANTECIPADO</t>
  </si>
  <si>
    <t>154503263522024NE700008</t>
  </si>
  <si>
    <t>31901632</t>
  </si>
  <si>
    <t>SUBSTITUICOES</t>
  </si>
  <si>
    <t>154503263522024NE700009</t>
  </si>
  <si>
    <t>31909114</t>
  </si>
  <si>
    <t>SENT.JUD.NAO TRANS JULG CARAT CONT AT CIVIL</t>
  </si>
  <si>
    <t>154503263522024NE700010</t>
  </si>
  <si>
    <t>31909211</t>
  </si>
  <si>
    <t>VENCIMENTOS E VANTAGENS FIXAS - PESSOAL CIVIL</t>
  </si>
  <si>
    <t>154503263522024NE700011</t>
  </si>
  <si>
    <t>31909416</t>
  </si>
  <si>
    <t>INDENIZACAO EM DECORRENCIA DE ADESAO AO PDV - PROGRAMA DE DESLIGAMENTO E/OU DEMISSAO VOLUNTARIA</t>
  </si>
  <si>
    <t>154503263522024NE700021</t>
  </si>
  <si>
    <t>PLANO EXECUTIVO FEDERAL</t>
  </si>
  <si>
    <t>31900706</t>
  </si>
  <si>
    <t>CONTRIBUICAO PATRONAL - FUNPRESP LEI 12618/12</t>
  </si>
  <si>
    <t>154503263522024NE700022</t>
  </si>
  <si>
    <t>SECRET. ESPECIAL DA RECEITA FEDERAL DO BRASIL</t>
  </si>
  <si>
    <t>154503263522024NE700023</t>
  </si>
  <si>
    <t>SECRETARIA DO TESOURO NACIONAL/CGTES/STN</t>
  </si>
  <si>
    <t>33914712</t>
  </si>
  <si>
    <t>CONTRIBUICAO P/ O PIS/PASEP</t>
  </si>
  <si>
    <t>154503263522024NE700017</t>
  </si>
  <si>
    <t>33903607</t>
  </si>
  <si>
    <t>ESTAGIARIOS</t>
  </si>
  <si>
    <t>24/01/2024</t>
  </si>
  <si>
    <t>23006.000310/2024-55</t>
  </si>
  <si>
    <t>154503263522024NE000022</t>
  </si>
  <si>
    <t>REPASSE MENSAL DE VALORES PER CAPITA A GEAP - DEZEMBRO/2023</t>
  </si>
  <si>
    <t>GEAP AUTOGESTAO EM SAUDE</t>
  </si>
  <si>
    <t>ASSISTENCIA MEDICA E ODONTOLOGICA DE CIVIS - COMPLEMENTACAO DA UNIAO</t>
  </si>
  <si>
    <t>33909308</t>
  </si>
  <si>
    <t>RESSARCIMENTO ASSISTENCIA MEDICA/ODONTOLOGICA</t>
  </si>
  <si>
    <t>154503263522024NE700012</t>
  </si>
  <si>
    <t>0005</t>
  </si>
  <si>
    <t>AUXILIO-ALIMENTACAO DE CIVIS ATIVOS</t>
  </si>
  <si>
    <t>33900421</t>
  </si>
  <si>
    <t>AUXILIO-ALIMENTACAO</t>
  </si>
  <si>
    <t>154503263522024NE700013</t>
  </si>
  <si>
    <t>ASSISTENCIA PRE-ESCOLAR AOS DEPENDENTES DE SERVIDORES CIVIS E DE EMPREGADOS</t>
  </si>
  <si>
    <t>33900422</t>
  </si>
  <si>
    <t>AUXILIO-CRECHE</t>
  </si>
  <si>
    <t>154503263522024NE700014</t>
  </si>
  <si>
    <t>0003</t>
  </si>
  <si>
    <t>AUXILIO-TRANSPORTE DE CIVIS ATIVOS</t>
  </si>
  <si>
    <t>33900423</t>
  </si>
  <si>
    <t>AUXILIO-TRANSPORTE</t>
  </si>
  <si>
    <t>154503263522024NE700015</t>
  </si>
  <si>
    <t>0009</t>
  </si>
  <si>
    <t>AUXILIO-FUNERAL E NATALIDADE DE CIVIS</t>
  </si>
  <si>
    <t>33900805</t>
  </si>
  <si>
    <t>AUXILIO NATALIDADE ATIVO CIVIL</t>
  </si>
  <si>
    <t>154503263522024NE700016</t>
  </si>
  <si>
    <t>33900809</t>
  </si>
  <si>
    <t>AUXILIO-CRECHE CIVIL</t>
  </si>
  <si>
    <t>154503263522024NE700018</t>
  </si>
  <si>
    <t>33904601</t>
  </si>
  <si>
    <t>AUXILIO-ALIMENTACAO CIVIS</t>
  </si>
  <si>
    <t>154503263522024NE700019</t>
  </si>
  <si>
    <t>33904901</t>
  </si>
  <si>
    <t>AUXILIO-TRANSPORTE CIVIS</t>
  </si>
  <si>
    <t>33904903</t>
  </si>
  <si>
    <t>AUXILIO-TRANSPORTE ESTAGIARIOS</t>
  </si>
  <si>
    <t>154503263522024NE700020</t>
  </si>
  <si>
    <t>23006.000280/2024-87</t>
  </si>
  <si>
    <t>154503263522024NE600006</t>
  </si>
  <si>
    <t>GABINETE DA REITORIA- DIARIAS INTERNACIONAIS PARA SERVIDORES</t>
  </si>
  <si>
    <t>154503263522024NE000002</t>
  </si>
  <si>
    <t>23006.000179/2024-26</t>
  </si>
  <si>
    <t>154503263522024NE600002</t>
  </si>
  <si>
    <t>ARI - DIARIAS INTERNACIONAL PARA SERVIDORES</t>
  </si>
  <si>
    <t>18/01/2024</t>
  </si>
  <si>
    <t>23006.000833/2024-00</t>
  </si>
  <si>
    <t>154503263522024NE600012</t>
  </si>
  <si>
    <t>DIARIAS 2024 - NETEL</t>
  </si>
  <si>
    <t>31/01/2024</t>
  </si>
  <si>
    <t>23006.009464/2023-21</t>
  </si>
  <si>
    <t>154503263522024NE000029</t>
  </si>
  <si>
    <t>AQUISICAO DE PAPEL HIGIENICO E PAPEL TOALHA</t>
  </si>
  <si>
    <t>QUALITY MAX INDUSTRIA E COMERCIO DE PRODUTOS DE LIMPEZA</t>
  </si>
  <si>
    <t>33903022</t>
  </si>
  <si>
    <t>MATERIAL DE LIMPEZA E PROD. DE HIGIENIZACAO</t>
  </si>
  <si>
    <t>23006.011036/2023-69</t>
  </si>
  <si>
    <t>154503263522024NE000028</t>
  </si>
  <si>
    <t>AQUISICAO DE FITAS E CORRELATOS</t>
  </si>
  <si>
    <t>EAR MIX DISTRIBUIDORA LTDA</t>
  </si>
  <si>
    <t>33903016</t>
  </si>
  <si>
    <t>MATERIAL DE EXPEDIENTE</t>
  </si>
  <si>
    <t>23006.000287/2019-31</t>
  </si>
  <si>
    <t>154503263522024NE000013</t>
  </si>
  <si>
    <t>CONTRATACAO DE EMPRESA PARA PRESTACAO DE SERVICOS DE JARDINAGEM</t>
  </si>
  <si>
    <t>RCA PRODUTOS E SERVICOS LTDA.</t>
  </si>
  <si>
    <t>23006.004338/2022-08</t>
  </si>
  <si>
    <t>154503263522024NE000012</t>
  </si>
  <si>
    <t>CONTRATACAO DE EMPRESA ESPECIALIZADA NA PRESTACAO DE SERVICOS CONTINUADOS DE MANUTENCAO PREVENTIVA E CORRETIVA NOS APARELHOS DE AR CONDICIONADO DA FUNDACAO UNIVERSIDADE FEDERAL DO ABC - UFABC.</t>
  </si>
  <si>
    <t>AIRTEMP CENTRAL DE SERVICOS E COMERCIO DE REFRIGERACAO</t>
  </si>
  <si>
    <t>33903917</t>
  </si>
  <si>
    <t>MANUT. E CONSERV. DE MAQUINAS E EQUIPAMENTOS</t>
  </si>
  <si>
    <t>23006.013560/2022-93</t>
  </si>
  <si>
    <t>154503263522024NE000023</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</si>
  <si>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UFABC.</t>
  </si>
  <si>
    <t>ALPR - ELEVADORES LTDA</t>
  </si>
  <si>
    <t>33903916</t>
  </si>
  <si>
    <t>MANUTENCAO E CONSERV. DE BENS IMOVEIS</t>
  </si>
  <si>
    <t>154503263522024NE000021</t>
  </si>
  <si>
    <t>JUROS/MULTA - CONTRATACAO DE EMPRESA PARA PRESTACAO DE SERVICOS DE JARDINAGEM</t>
  </si>
  <si>
    <t>MUNICIPIO DE SAO BERNARDO DO CAMPO</t>
  </si>
  <si>
    <t>33903937</t>
  </si>
  <si>
    <t>154503263522024NE000016</t>
  </si>
  <si>
    <t>JUROS/MULTA - 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</si>
  <si>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23006.007293/2020-53</t>
  </si>
  <si>
    <t>154503263522024NE000020</t>
  </si>
  <si>
    <t>JUROS/MULTA - PRESTACAO DE SERVICOS CONTINUOS DE MANUTENCAO PREVENTIVA, CORRETIVA E PREDITIVA PREDIAL COM FORNECIMENTO DE MAO-DE-OBRA NOS CAMPUS DA FUNDACAO UNIVERSIDADE FEDERAL DO ABC</t>
  </si>
  <si>
    <t>23006.007369/2023-93</t>
  </si>
  <si>
    <t>154503263522024NE000017</t>
  </si>
  <si>
    <t>CONTRATACAO DE EMPRESA DE VIGILANCIA PATRIMONIAL DESARMADA - JUROS/MULTA</t>
  </si>
  <si>
    <t>23006.012894/2022-40</t>
  </si>
  <si>
    <t>154503263522024NE000019</t>
  </si>
  <si>
    <t>JUROS/MULTA CONTRATACAO DE EMPRESA PARA PRESTACAO DE SERVICOS DE ZELADORIA E AJUDANTES GERAIS NA UFABC</t>
  </si>
  <si>
    <t>23006.018111/2021-51</t>
  </si>
  <si>
    <t>154503263522024NE000015</t>
  </si>
  <si>
    <t>JUROS/MULTA - PRESTACAO DE SERVICOS CONTINUOS DE PORTARIA</t>
  </si>
  <si>
    <t>23006.027615/2022-42</t>
  </si>
  <si>
    <t>154503263522024NE000014</t>
  </si>
  <si>
    <t>PRESTACAO DE SERVICOS DE COPEIRAGEM NAS DEPENDENCIAS DA UFABC</t>
  </si>
  <si>
    <t>23006.027773/2022-01</t>
  </si>
  <si>
    <t>154503263522024NE000018</t>
  </si>
  <si>
    <t>JUROS/MULTA - CONTRATACAO DE EMPRESA ESPECIALIZADA PARA PRESTACAO DE SERVICOS DE LIMPEZA, ASSEIO E CONSERVACAO NAS DEPENDENCIAS DA UFABC</t>
  </si>
  <si>
    <t>154503263522024NE000024</t>
  </si>
  <si>
    <t>154503263522024NE000025</t>
  </si>
  <si>
    <t>CONTRATACAO DE PESSOA JURIDICA ESPECIALIZADA PARA PRESTACAO DOS SERVICOS DE TRANSPORTEDE PASSAGEIROS, TRANSPORTE UNIVERSITARIO, DE FORMA CONTINUA, PARA ATENDIMENTO DOSDESLOCAMENTOS DA COMUNIDADE ACADEMICA DA FUNDACAO UNIVERSIDADE FEDERAL DO ABC - UFABC</t>
  </si>
  <si>
    <t>23006.000369/2024-4</t>
  </si>
  <si>
    <t>154503263522024NE600015</t>
  </si>
  <si>
    <t>DIARIAS NACIONAIS - PROPES</t>
  </si>
  <si>
    <t>23006.000369/2024-43</t>
  </si>
  <si>
    <t>154503263522024NE600016</t>
  </si>
  <si>
    <t>23006.000371/2024-12</t>
  </si>
  <si>
    <t>154503263522024NE600003</t>
  </si>
  <si>
    <t>NUCLEOS ESTRATEGICOS DE PESQUISA- DIARIA NACIONAL PARA SERVIDORES</t>
  </si>
  <si>
    <t>154503263522024NE600004</t>
  </si>
  <si>
    <t>NUCLEOS ESTRATEGICOS DE PESQUISA- DIARIA NACIONAL PARA COLABORADORES</t>
  </si>
  <si>
    <t>154503263522024NE600005</t>
  </si>
  <si>
    <t>GABINETE DA REITORIA - DIARIAS NACIONAIS PARA SERVIDORES</t>
  </si>
  <si>
    <t>23006.001093/2024-11</t>
  </si>
  <si>
    <t>154503263522024NE600018</t>
  </si>
  <si>
    <t>PROEC - DIARIAS NACIONAL PARA SERVIDORES</t>
  </si>
  <si>
    <t>154503263522024NE600019</t>
  </si>
  <si>
    <t>PROEC - DIARIAS NACIONAL PARA COLABORADORES</t>
  </si>
  <si>
    <t>154503263522024NE000001</t>
  </si>
  <si>
    <t>23006.000808/2024-18</t>
  </si>
  <si>
    <t>154503263522024NE600009</t>
  </si>
  <si>
    <t>DIARIAS 2024 - PROPLADI</t>
  </si>
  <si>
    <t>154503263522024NE600001</t>
  </si>
  <si>
    <t>ARI - DIARIAS NACIONAIS PARA SERVIDORES</t>
  </si>
  <si>
    <t>23006.000934/2024-72</t>
  </si>
  <si>
    <t>154503263522024NE600007</t>
  </si>
  <si>
    <t>DIARIAS 2024 - PROPG</t>
  </si>
  <si>
    <t>154503263522024NE600008</t>
  </si>
  <si>
    <t>23006.001117/2024-31</t>
  </si>
  <si>
    <t>154503263522024NE600017</t>
  </si>
  <si>
    <t>DIARIAS 2024 - SPO</t>
  </si>
  <si>
    <t>154503263522024NE600010</t>
  </si>
  <si>
    <t>154503263522024NE600011</t>
  </si>
  <si>
    <t>23006.000707/2024-47</t>
  </si>
  <si>
    <t>154503263522024NE600013</t>
  </si>
  <si>
    <t>154503263522024NE600014</t>
  </si>
  <si>
    <t>'</t>
  </si>
  <si>
    <t>G19</t>
  </si>
  <si>
    <t>G23</t>
  </si>
  <si>
    <t>T19</t>
  </si>
  <si>
    <t>U19</t>
  </si>
  <si>
    <t>G01</t>
  </si>
  <si>
    <t>O19</t>
  </si>
  <si>
    <t>G22</t>
  </si>
  <si>
    <t>G60</t>
  </si>
  <si>
    <t>O</t>
  </si>
  <si>
    <t>U23</t>
  </si>
  <si>
    <t>N21</t>
  </si>
  <si>
    <t>N22</t>
  </si>
  <si>
    <t>N95</t>
  </si>
  <si>
    <t>COM0</t>
  </si>
  <si>
    <t>E</t>
  </si>
  <si>
    <t>N43</t>
  </si>
  <si>
    <t>N41</t>
  </si>
  <si>
    <t>N19</t>
  </si>
  <si>
    <t>TICO</t>
  </si>
  <si>
    <t>18/11/2022</t>
  </si>
  <si>
    <t>01245.001021/2022-56</t>
  </si>
  <si>
    <t>240133000012022NE000081</t>
  </si>
  <si>
    <t>PAGAMENTO DE GRATIFICACAO POR ENCARGO DE CURSO E CONCURSO.</t>
  </si>
  <si>
    <t>MUCIO AMADO CONTINENTINO</t>
  </si>
  <si>
    <t>240133</t>
  </si>
  <si>
    <t>COORDENACAO-GERAL DE GESTAO DE PESSOAS</t>
  </si>
  <si>
    <t>08/12/2023</t>
  </si>
  <si>
    <t>154503263522023NE400082</t>
  </si>
  <si>
    <t>EDITAL 04/2023 - PROGRAMA DE INICIACAO CIENTIFICA ENSINO MEDIO - PIC EM</t>
  </si>
  <si>
    <t>170588</t>
  </si>
  <si>
    <t>20/06/2023</t>
  </si>
  <si>
    <t>23006.008151/2023-56</t>
  </si>
  <si>
    <t>154503263522023NE400036</t>
  </si>
  <si>
    <t>SELECAO BOLSISTAS PARA PET-AF.</t>
  </si>
  <si>
    <t>4002</t>
  </si>
  <si>
    <t>PNAES - DECRETO N. 7.234/2010 - AUXILIO FINANCEIRO A ESTUDANTE</t>
  </si>
  <si>
    <t>170589</t>
  </si>
  <si>
    <t>12/12/2023</t>
  </si>
  <si>
    <t>23006.020094/2023-83</t>
  </si>
  <si>
    <t>154503263522023NE400090</t>
  </si>
  <si>
    <t>EDITAL Nº 03/2023 - PROAP (23006.012634/2023-55). PROGRAMA AUXILIO MONITORIA INCLUSIVA 2023.</t>
  </si>
  <si>
    <t>PROGRAMA INCLUIR - ACESSIBILIDADE NA EDUCACAO SUPERIOR</t>
  </si>
  <si>
    <t>204238</t>
  </si>
  <si>
    <t>04/09/2023</t>
  </si>
  <si>
    <t>154503263522023NE400063</t>
  </si>
  <si>
    <t>ED. 08/2023 - PESQUISANDO DESDE O PRIMEIRO DIA ACOES AFIRMATIVAS - PDPD AF</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</si>
  <si>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</si>
  <si>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</si>
  <si>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</si>
  <si>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</si>
  <si>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ASSISTENCIA AO ESTUDANTE DE ENSINO SUPERIOR - DESPESAS DIVERSAS</t>
  </si>
  <si>
    <t>170586</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</si>
  <si>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</si>
  <si>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</si>
  <si>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</si>
  <si>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</si>
  <si>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</si>
  <si>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</si>
  <si>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</si>
  <si>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</si>
  <si>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</si>
  <si>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</si>
  <si>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</si>
  <si>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</si>
  <si>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</si>
  <si>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</si>
  <si>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</si>
  <si>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</si>
  <si>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196730</t>
  </si>
  <si>
    <t>18/02/2022</t>
  </si>
  <si>
    <t>23006.002439/2022-36</t>
  </si>
  <si>
    <t>154503263522022NE400004</t>
  </si>
  <si>
    <t>EDITAL PROAP Nº 01/2022 - AUXILIO ALIMENTACAO EMERGENCIAL.</t>
  </si>
  <si>
    <t>23006.025973/2022-11</t>
  </si>
  <si>
    <t>154503263522023NE000101</t>
  </si>
  <si>
    <t>PROGRAMAS DE AUXILIOS SOCIOECONOMICOS 2022 - AUXILIO ALIMENTACAO</t>
  </si>
  <si>
    <t>REAL FOOD ALIMENTACAO LTDA</t>
  </si>
  <si>
    <t>33903941</t>
  </si>
  <si>
    <t>FORNECIMENTO DE ALIMENTACAO</t>
  </si>
  <si>
    <t>154503263522023NE000102</t>
  </si>
  <si>
    <t>154503263522023NE000103</t>
  </si>
  <si>
    <t>154503263522023NE000104</t>
  </si>
  <si>
    <t>154503263522023NE000105</t>
  </si>
  <si>
    <t>154503263522023NE000106</t>
  </si>
  <si>
    <t>25/07/2023</t>
  </si>
  <si>
    <t>23006.013987/2023-72</t>
  </si>
  <si>
    <t>154503263522023NE400039</t>
  </si>
  <si>
    <t>PAGAMENTOS REFERENTES AO EDITAL Nº1/2023 - PROAP - (23006.004284/2023-53). PROGRAMAS DE AUXILIOS SOCIOECONOMICOS 2023 - MODALIDADE AUXILIO PERMANENCIA.</t>
  </si>
  <si>
    <t>23006.014064/2023-38</t>
  </si>
  <si>
    <t>154503263522023NE400038</t>
  </si>
  <si>
    <t>PAGAMENTOS REFERENTES AO EDITAL Nº1/2023 - PROAP - (23006.004284/2023-53). PROGRAMAS DE AUXILIOS SOCIOECONOMICOS 2023 - MODALIDADE AUXILIO CRECHE.</t>
  </si>
  <si>
    <t>27/07/2023</t>
  </si>
  <si>
    <t>23006.014059/2023-25</t>
  </si>
  <si>
    <t>154503263522023NE400044</t>
  </si>
  <si>
    <t>PAGAMENTOS REFERENTES AO EDITAL Nº1/2023 - PROAP - (23006.004284/2023-53). PROGRAMAS DE AUXILIOS SOCIOECONOMICOS 2023 - MODALIDADE AUXILIO MORADIA.</t>
  </si>
  <si>
    <t>11/12/2023</t>
  </si>
  <si>
    <t>154503263522023NE400088</t>
  </si>
  <si>
    <t>154503263522023NE400089</t>
  </si>
  <si>
    <t>27/12/2023</t>
  </si>
  <si>
    <t>154503263522023NE400099</t>
  </si>
  <si>
    <t>PAGAMENTOS REFERENTES AO EDITAL Nº1/2023 - PROAP - (23006.004284/2023-53). PROGRAMAS DE AUXILIOS SOCIOECONOMICOS 2023 - MODALIDADE AUXILIO PERMANENCIA</t>
  </si>
  <si>
    <t>154503263522023NE400100</t>
  </si>
  <si>
    <t>03/12/2021</t>
  </si>
  <si>
    <t>23006.015595/2021-86</t>
  </si>
  <si>
    <t>154503263522021NE400118</t>
  </si>
  <si>
    <t>BOLSA EDITAL 02/2021 (PIBIC-EM).</t>
  </si>
  <si>
    <t>29/04/2022</t>
  </si>
  <si>
    <t>23006.015594/2021-31</t>
  </si>
  <si>
    <t>154503263522022NE400026</t>
  </si>
  <si>
    <t>BOLSA EDITAL 01/2021 (PIC/PIBIC/PIBITI/PIBIC-AF).</t>
  </si>
  <si>
    <t>170584</t>
  </si>
  <si>
    <t>154503263522022NE400025</t>
  </si>
  <si>
    <t>BOLSA - EDITAL 02/2021 (PIBIC-EM).</t>
  </si>
  <si>
    <t>23006.015990/2021-69</t>
  </si>
  <si>
    <t>154503263522022NE400024</t>
  </si>
  <si>
    <t>EDITAL 04/2021 - PDPD.</t>
  </si>
  <si>
    <t>26/01/2023</t>
  </si>
  <si>
    <t>23006.000805/2023-01</t>
  </si>
  <si>
    <t>154503263522023NE400002</t>
  </si>
  <si>
    <t>GESTAO DE BOLSAS DA MODALIDADE TATP I E II, PROVENIENTES DO TCTC 04/22.</t>
  </si>
  <si>
    <t>1050000107</t>
  </si>
  <si>
    <t>154503263522023NE400011</t>
  </si>
  <si>
    <t>PAGAMENTO DE BOLSISTAS PARA ATUACAO NA MODALIDADE DE BOLSA DE TREINAMENTO E APOIO TECNICO EM PESQUISA (TATP), DESTINADO AO PREENCHIMENTO DE VAGAS PARA ATENDIMENTO AOS BIOTERIOS DA PROPES/UFABC.</t>
  </si>
  <si>
    <t>154503263522023NE400049</t>
  </si>
  <si>
    <t>23/08/2023</t>
  </si>
  <si>
    <t>154503263522023NE400051</t>
  </si>
  <si>
    <t>EDITAL 03/2023 - PROGRAMA DE INICIACAO CIENTIFICA - PIC.</t>
  </si>
  <si>
    <t>154503263522023NE400084</t>
  </si>
  <si>
    <t>154503263522023NE400085</t>
  </si>
  <si>
    <t>GESTAO DE BOLSA DE TREINAMENTO E APOIO TECNICO A PESQUISA PARA A DIVISAO DE ADMINISTRACAO DOS PROGRAMAS DE INICIACAO CIENTIFICA - DAPIC - ED. 01/2023 - TATP IC</t>
  </si>
  <si>
    <t>154503263522023NE400087</t>
  </si>
  <si>
    <t>154503263522023NE400094</t>
  </si>
  <si>
    <t>154503263522023NE400095</t>
  </si>
  <si>
    <t>22/09/2023</t>
  </si>
  <si>
    <t>154503263522023NE400071</t>
  </si>
  <si>
    <t>23006.007119/2023-53</t>
  </si>
  <si>
    <t>154503263522023NE400022</t>
  </si>
  <si>
    <t>CONCESSAO DE BOLSAS PARA A ACAO CORO DA UFABC - EDITAL Nº 17/2023 - PROEC.</t>
  </si>
  <si>
    <t>12/06/2023</t>
  </si>
  <si>
    <t>23006.005044/2023-76</t>
  </si>
  <si>
    <t>154503263522023NE400032</t>
  </si>
  <si>
    <t>CONCESSAO DE BOLSAS PARA A ACAO ESCOLA PREPARATORIA DA UFABC - INSTRUTORES- EDITAL Nº 3/2023 - PROEC. - REFORCO</t>
  </si>
  <si>
    <t>23006.011264/2023-39</t>
  </si>
  <si>
    <t>154503263522023NE400033</t>
  </si>
  <si>
    <t>CONCESSAO DE BOLSAS PARA AS ACOES DE EXTENSAO E CULTURA - EDITAL Nº 54/2023 - PROEC.</t>
  </si>
  <si>
    <t>14/08/2023</t>
  </si>
  <si>
    <t>23006.016682/2023-12</t>
  </si>
  <si>
    <t>154503263522023NE400047</t>
  </si>
  <si>
    <t>CONCESSAO DE BOLSAS PARA AS ACOES DE EXTENSAO E CULTURA - EDITAL Nº 64/2023 - PROEC.</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</si>
  <si>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</si>
  <si>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</si>
  <si>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</si>
  <si>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</si>
  <si>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</si>
  <si>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</si>
  <si>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</si>
  <si>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</si>
  <si>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19/04/2023</t>
  </si>
  <si>
    <t>154503263522023NE400024</t>
  </si>
  <si>
    <t>19/06/2023</t>
  </si>
  <si>
    <t>23006.011503/2023-51</t>
  </si>
  <si>
    <t>154503263522023NE400035</t>
  </si>
  <si>
    <t>PROCESSO DE GESTAO DAS BOLSAS DO PEAT.</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</si>
  <si>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</si>
  <si>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</si>
  <si>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</si>
  <si>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</si>
  <si>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</si>
  <si>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</si>
  <si>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</si>
  <si>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</si>
  <si>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</si>
  <si>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</si>
  <si>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</si>
  <si>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</si>
  <si>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</si>
  <si>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</si>
  <si>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</si>
  <si>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</si>
  <si>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</si>
  <si>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</si>
  <si>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</si>
  <si>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</si>
  <si>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</si>
  <si>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</si>
  <si>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</si>
  <si>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</si>
  <si>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</si>
  <si>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</si>
  <si>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</si>
  <si>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</si>
  <si>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</si>
  <si>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23006.027292/2022-97</t>
  </si>
  <si>
    <t>154503263522022NE400096</t>
  </si>
  <si>
    <t>CONCESSAO DE BOLSAS PARA DISCENTES DA POS-GRADUACAO DA UFABC (PROPG).</t>
  </si>
  <si>
    <t>29/12/2023</t>
  </si>
  <si>
    <t>154503263522023NE400104</t>
  </si>
  <si>
    <t>CONCESSAO DE BOLSAS PARA DISCENTES DA POS-GRADUACAO DA UFABC (PROPG)</t>
  </si>
  <si>
    <t>154503263522023NE400105</t>
  </si>
  <si>
    <t>154503263522023NE400106</t>
  </si>
  <si>
    <t>154503263522022NE400031</t>
  </si>
  <si>
    <t>CONCESSAO DE BOLSAS PARA DISCENTES DA POS-GRADUACAO DA UFABC - DOUTORADO.</t>
  </si>
  <si>
    <t>154503263522022NE400095</t>
  </si>
  <si>
    <t>21/03/2023</t>
  </si>
  <si>
    <t>154503263522023NE400015</t>
  </si>
  <si>
    <t>24/10/2023</t>
  </si>
  <si>
    <t>154503263522023NE400075</t>
  </si>
  <si>
    <t>CONCESSAO DE BOLSAS PARA DISCENTES DA POS-GRADUACAO DA UFABC (PROPG) - MESTRADO</t>
  </si>
  <si>
    <t>154503263522023NE400076</t>
  </si>
  <si>
    <t>CONCESSAO DE BOLSAS PARA DISCENTES DA POS-GRADUACAO DA UFABC (PROPG) - DOUTORADO</t>
  </si>
  <si>
    <t>154503263522023NE400102</t>
  </si>
  <si>
    <t>154503263522023NE400103</t>
  </si>
  <si>
    <t>04/12/2023</t>
  </si>
  <si>
    <t>23006.016512/2022-57</t>
  </si>
  <si>
    <t>154503263522023NE000560</t>
  </si>
  <si>
    <t>CONCESSAO DE SUBSIDIO PARA PAGAMENTO DE REFEICOES NO RESTAURANTE UNIVERSITARIO PARA ALUNOS DA GRADUACAO DA UFABC.</t>
  </si>
  <si>
    <t>154503263522023NE000638</t>
  </si>
  <si>
    <t>26/12/2023</t>
  </si>
  <si>
    <t>154503263522023NE000689</t>
  </si>
  <si>
    <t>19/07/2023</t>
  </si>
  <si>
    <t>23006.021538/2022-17</t>
  </si>
  <si>
    <t>154503263522023NE000277</t>
  </si>
  <si>
    <t>CONCESSAO DE SUBSIDIO PARA PAGAMENTO DE REFEICOES NO RESTAURANTE UNIVERSITARIO PARA ALUNOS DA POS_x0002_GRADUACAO DA UFABC. DECORRENTE DO PROCESSO 23006.003721/2022-31, QUE TRATA DA CONTRATACAO DE EMPRESA PARA PREPARO E FORNECIMENTO DE REFEICAO</t>
  </si>
  <si>
    <t>154503263522023NE000585</t>
  </si>
  <si>
    <t>CONCESSAO DE SUBSIDIO PARA PAGAMENTO DE REFEICOES NO RESTAURANTE UNIVERSITARIO PARA ALUNOS DA POS-GRADUACAO DA UFABC. DECORRENTE DO PROCESSO 23006.003721/2022-31, QUE TRATA DA CONTRATACAO DE EMPRESA PARA PREPARO E FORNECIMENTO DE REFEICAO.</t>
  </si>
  <si>
    <t>22/12/2023</t>
  </si>
  <si>
    <t>154503263522023NE000685</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</si>
  <si>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</si>
  <si>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</si>
  <si>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</si>
  <si>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</si>
  <si>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</si>
  <si>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23006.015947/2023-65</t>
  </si>
  <si>
    <t>154503263522023NE000614</t>
  </si>
  <si>
    <t>AQUISICAO DE MATERIAIS PERMANENTES PARA UTILIZACAO EM AULAS PRATICAS DOS CURSOS DE GRADUACAO DO CECS</t>
  </si>
  <si>
    <t>ACARVE COMERCIO E LICITACOES EIRELI</t>
  </si>
  <si>
    <t>170587</t>
  </si>
  <si>
    <t>44905239</t>
  </si>
  <si>
    <t>EQUIP. E UTENSILIOS HIDRAULICOS E ELETRICOS</t>
  </si>
  <si>
    <t>154503263522023NE000615</t>
  </si>
  <si>
    <t>COMERCIAL VANGUARDEIRA LTDA</t>
  </si>
  <si>
    <t>44905208</t>
  </si>
  <si>
    <t>APAR.EQUIP.UTENS.MED.,ODONT,LABOR.HOSPIT.</t>
  </si>
  <si>
    <t>154503263522023NE000616</t>
  </si>
  <si>
    <t>FEDLMANN WILD LEITZ COMERCIO IMPORTACAO E EXPORTACAO L</t>
  </si>
  <si>
    <t>154503263522023NE000617</t>
  </si>
  <si>
    <t>SUNRISE CSE COMERCIO, SERVICOS E ENGENHARIA LTDA</t>
  </si>
  <si>
    <t>44905204</t>
  </si>
  <si>
    <t>APARELHOS DE MEDICAO E ORIENTACAO</t>
  </si>
  <si>
    <t>154503263522023NE000618</t>
  </si>
  <si>
    <t>IDM SOLUCOES PUBLICAS LTDA</t>
  </si>
  <si>
    <t>154503263522023NE000620</t>
  </si>
  <si>
    <t>ALCRISA COMERCIO DE MAQUINAS E LOCACOES LTDA</t>
  </si>
  <si>
    <t>44905238</t>
  </si>
  <si>
    <t>MAQ., FERRAMENTAS  E  UTENSILIOS  DE  OFICINA</t>
  </si>
  <si>
    <t>23/10/2023</t>
  </si>
  <si>
    <t>23006.018018/2023-16</t>
  </si>
  <si>
    <t>154503263522023NE000438</t>
  </si>
  <si>
    <t>AQUISICAO POR IMPORTACAO DE CAMARA PARA ESTUDO DO POTENCIAL HIDRICO DAS PLANTAS COM CAPACIDADE DE 100 BAR, PARA UTILIZACAO NO PROJETO DE PESQUISA INTITULADO APOIANDO A PESQUISA, O ENSINO E A EXTENSAO COM FOCO EM PLANTAS, SOB A COORDENACAO DO PROF. ANSELMO NOGUEIRA.</t>
  </si>
  <si>
    <t>PMS INSTRUMENT COMPANY</t>
  </si>
  <si>
    <t>23006.001226/2019-91</t>
  </si>
  <si>
    <t>154503263522022NE400002</t>
  </si>
  <si>
    <t>PAGAMENTO DE BOLSA DE MONITORIA PARA DISCENTES NA ATUACAO NOS CURSOS DE LINGUAS.</t>
  </si>
  <si>
    <t>23/03/2023</t>
  </si>
  <si>
    <t>23006.026351/2022-18</t>
  </si>
  <si>
    <t>154503263522023NE400016</t>
  </si>
  <si>
    <t>PAGAMENTO DE BOLSAS PARA DISCENTES PARTICIPANTES DO PROGRAMA DE BOLSISTAS NOS CURSOS DE LINGUAS DA DIVISAO DE IDIOMAS DA UFABC.</t>
  </si>
  <si>
    <t>11/09/2023</t>
  </si>
  <si>
    <t>23006.017112/2023-40</t>
  </si>
  <si>
    <t>154503263522023NE400064</t>
  </si>
  <si>
    <t>PAGAMENTO DE BOLSA NA MODALIDADE BOLSA MOBILIDADE INTERNACIONAL DE GRADUACAO INCOMING, NO AMBITO DO PROGRAMA ESCALA PARA ESTUDANTES DE GRADUACAO, DA ASSOCIACAO DE UNIVERSIDADES DO GRUPO MONTEVIDEU.</t>
  </si>
  <si>
    <t>23006.005196/2023-79</t>
  </si>
  <si>
    <t>154503263522023NE400017</t>
  </si>
  <si>
    <t>BOLSAS DE TUTORIA PARA OS CURSOS DE CAPACITACAO DO NETEL</t>
  </si>
  <si>
    <t>23/11/2023</t>
  </si>
  <si>
    <t>23006.024081/2023-83</t>
  </si>
  <si>
    <t>154503263522023NE400080</t>
  </si>
  <si>
    <t>BOLSAS E AUXILIOS PARA MOBILIDADE ACADEMICA INTERNACIONAL - AUXILIO MOBILIDADE INTERNACIONAL DE GRADUACAO OUTGOING, EXCETO AMERICA LATINA E CARIBE - 2024/1</t>
  </si>
  <si>
    <t>154503263522023NE400081</t>
  </si>
  <si>
    <t>23006.019315/2023-71</t>
  </si>
  <si>
    <t>154503263522023NE000455</t>
  </si>
  <si>
    <t>AQUISICAO POR IMPORTACAO DE CILINDRO CAPTURADOR DE VAPOR DE OLEO DE CARVAO MINERAL .</t>
  </si>
  <si>
    <t>QUANTUM DESIGN</t>
  </si>
  <si>
    <t>33903618</t>
  </si>
  <si>
    <t>MANUTENCAO E CONSERV. DE EQUIPAMENTOS</t>
  </si>
  <si>
    <t>23006.003082/2023-94</t>
  </si>
  <si>
    <t>154503263522023NE000632</t>
  </si>
  <si>
    <t>AQUISICAO DE SWITCH SAN</t>
  </si>
  <si>
    <t>LTA-RH INFORMATICA, COMERCIO, REPRESENTACOES LTDA</t>
  </si>
  <si>
    <t>44905235</t>
  </si>
  <si>
    <t>MATERIAL DE TIC (PERMANENTE)</t>
  </si>
  <si>
    <t>02/08/2023</t>
  </si>
  <si>
    <t>23006.024849/2022-38</t>
  </si>
  <si>
    <t>154503263522023NE400046</t>
  </si>
  <si>
    <t>GESTAO DE BOLSA DE POS-DOUTORADO PARA PESQUISADOR DOUTOR COLABORADOR, VINCULADO AO TCTC 11/2022, PROCESSO 23006.006160/2022-11 - TNC.</t>
  </si>
  <si>
    <t>18/06/2021</t>
  </si>
  <si>
    <t>23006.009301/2021-87</t>
  </si>
  <si>
    <t>154503263522021NE000104</t>
  </si>
  <si>
    <t>AQUISICAO POR IMPORTACAO DE INSUMO FARMACEUTICO ATIVO HIDROCLORETO DE MELFALANO.</t>
  </si>
  <si>
    <t>FARMABIOS SPA - ITALIA</t>
  </si>
  <si>
    <t>33903011</t>
  </si>
  <si>
    <t>MATERIAL QUIMICO</t>
  </si>
  <si>
    <t>30/03/2022</t>
  </si>
  <si>
    <t>23006.003218/2022-85</t>
  </si>
  <si>
    <t>154503263522022NE000047</t>
  </si>
  <si>
    <t>PAGAMENTO DE ANUIDADE DA ASSOCIACAO NACIONAL DOS DIRIGENTES DAS INSTITUICOES FEDERAIS DE ENSINO SUPERIOR (ANDIFES) - EXERCICIO 2022.</t>
  </si>
  <si>
    <t>ASSOC NAC DIRIGENTES DAS INST FED DE ENSINO SUPERIOR</t>
  </si>
  <si>
    <t>00PW</t>
  </si>
  <si>
    <t>000A</t>
  </si>
  <si>
    <t>CONTRIBUICAO A ASSOCIACAO NACIONAL DOS DIRIGENTES DAS INSTITUICOES FEDERAIS DE ENSINO SUPERIOR (ANDIFES)</t>
  </si>
  <si>
    <t>138514</t>
  </si>
  <si>
    <t>33503908</t>
  </si>
  <si>
    <t>ENTIDADES REPRESENTATIVAS DE CLASSE</t>
  </si>
  <si>
    <t>05/10/2022</t>
  </si>
  <si>
    <t>23006.015241/2022-12</t>
  </si>
  <si>
    <t>154503263522022NE000345</t>
  </si>
  <si>
    <t>CONTRATACAO DE EMPRESA ESPECIALIZADA PARA A PRESTACAO DE SERVICOS DE MONITORAMENTO EM REDES SOCIAIS, PROPRIAS OU NAO</t>
  </si>
  <si>
    <t>R.M. AUAR VIDEO TECH</t>
  </si>
  <si>
    <t>33903905</t>
  </si>
  <si>
    <t>SERVICOS TECNICOS PROFISSIONAIS</t>
  </si>
  <si>
    <t>23006.001616/2021-86</t>
  </si>
  <si>
    <t>154503263522021NE000298</t>
  </si>
  <si>
    <t>CONTRATACAO DE SERVICOS POSTAIS</t>
  </si>
  <si>
    <t>EMPRESA BRASILEIRA DE CORREIOS E TELEGRAFOS</t>
  </si>
  <si>
    <t>33903947</t>
  </si>
  <si>
    <t>SERVICOS DE COMUNICACAO EM GERAL</t>
  </si>
  <si>
    <t>20/04/2022</t>
  </si>
  <si>
    <t>23006.001863/2022-63</t>
  </si>
  <si>
    <t>154503263522022NE000067</t>
  </si>
  <si>
    <t>CONCESSAO DE SUPRIMENTO DE FUNDOS.</t>
  </si>
  <si>
    <t>ANDREIA SILVA</t>
  </si>
  <si>
    <t>33903096</t>
  </si>
  <si>
    <t>MATERIAL DE CONSUMO - PAGTO ANTECIPADO</t>
  </si>
  <si>
    <t>11/10/2023</t>
  </si>
  <si>
    <t>23006.002202/2023-36</t>
  </si>
  <si>
    <t>154503263522023NE000419</t>
  </si>
  <si>
    <t>WANDERLEI SOARES DOS SANTOS</t>
  </si>
  <si>
    <t>13/07/2022</t>
  </si>
  <si>
    <t>23006.004565/2020-63</t>
  </si>
  <si>
    <t>154503263522022NE000208</t>
  </si>
  <si>
    <t>CONTRATACAO DE EMPRESA ESPECIALIZADA PARA PROMOVER A PUBLICACAO DE MATERIAS LEGAIS EM JORNAIS DE CIRCULACAO NACIONAL PARA A FUNDACAO UNIVERSIDADE FEDERAL DO ABC - UFABC.</t>
  </si>
  <si>
    <t>EMPRESA BRASIL DE COMUNICACAO S.A</t>
  </si>
  <si>
    <t>33913990</t>
  </si>
  <si>
    <t>SERVICOS DE PUBLICIDADE LEGAL</t>
  </si>
  <si>
    <t>23006.001270/2019-00</t>
  </si>
  <si>
    <t>154503263522023NE000093</t>
  </si>
  <si>
    <t>CONTRATACAO DE SERVICO DE SEGURO PARA AS CARGAS IMPORTADAS PELA UFABC.</t>
  </si>
  <si>
    <t>SOMPO SEGUROS S.A.</t>
  </si>
  <si>
    <t>154503263522023NE000120</t>
  </si>
  <si>
    <t>04/07/2023</t>
  </si>
  <si>
    <t>23006.012703/2020-88</t>
  </si>
  <si>
    <t>154503263522023NE000232</t>
  </si>
  <si>
    <t>CONTRATACAO DE EMPRESA PARA AGENCIAMENTO DE TRANSPORTE INTERNACIONAL PARA AS CARGAS IMPORTADAS PELA UFABC.</t>
  </si>
  <si>
    <t>DHUAN COMISSARIA DE DESPACHOS ADUANEIROS LTDA</t>
  </si>
  <si>
    <t>33903974</t>
  </si>
  <si>
    <t>FRETES E TRANSPORTES DE ENCOMENDAS</t>
  </si>
  <si>
    <t>23006.005439/2023-79</t>
  </si>
  <si>
    <t>154503263522023NE000246</t>
  </si>
  <si>
    <t>SOLICITACAO DE CONTRATACAO DE SERVICO DE TRANSPORTE RODOVIARIO PARA AS CARGAS IMPORTADAS PELA UFABC.</t>
  </si>
  <si>
    <t>CDR TRANSPORTES E LOGISTICA INTEGRADA LTDA</t>
  </si>
  <si>
    <t>07/08/2023</t>
  </si>
  <si>
    <t>23006.000870/2019-42</t>
  </si>
  <si>
    <t>154503263522023NE000308</t>
  </si>
  <si>
    <t>CONTRATACAO DE SERVICO DE DESEMBARACO ADUANEIRO PARA AS CARGAS IMPORTADAS PELA UFABC.</t>
  </si>
  <si>
    <t>ARGUS DESPACHOS ADUANEIROS E LOGISTICA LTDA</t>
  </si>
  <si>
    <t>33903903</t>
  </si>
  <si>
    <t>COMISSOES E CORRETAGENS</t>
  </si>
  <si>
    <t>17/11/2023</t>
  </si>
  <si>
    <t>154503263522023NE000518</t>
  </si>
  <si>
    <t>28/11/2023</t>
  </si>
  <si>
    <t>154503263522023NE000551</t>
  </si>
  <si>
    <t>29/11/2023</t>
  </si>
  <si>
    <t>23006.017114/2023-39</t>
  </si>
  <si>
    <t>154503263522023NE000554</t>
  </si>
  <si>
    <t>PAGAMENTO DE ANUIDADE DO EXERCICIO DE 2023 A ASSOCIACAO BRASILEIRA DE EDUCACAO INTERNACIONAL (FAUBAI)</t>
  </si>
  <si>
    <t>ASSOCIACAO DE ASSESSORIAS DE INSTITUCOES DE ENSINO SUPE</t>
  </si>
  <si>
    <t>0002</t>
  </si>
  <si>
    <t>CONTRIBUICAO A ASSOCIACAO BRASILEIRA DE EDUCACAO INTERNACIONAL (FAUBAI)</t>
  </si>
  <si>
    <t>148803</t>
  </si>
  <si>
    <t>23006.028446/2022-68</t>
  </si>
  <si>
    <t>154503263522023NE000688</t>
  </si>
  <si>
    <t>PAGAMENTO DE COTA ASSOCIATIVA REFERENTE AO EXERCICIO DE 2023 AO GRUPO DE COOPERACAO INTERNACIONAL DE UNIVERSIDADES BRASILEIRAS (GCUB)</t>
  </si>
  <si>
    <t>ASSOCIACAO BRASILEIRA DE DIRIGENTES DE INSTITUICOES DE</t>
  </si>
  <si>
    <t>CONTRIBUICAO A ASSOCIACAO GRUPO COIMBRA DE UNIVERSIDADES BRASILEIRAS (GCUB)</t>
  </si>
  <si>
    <t>148804</t>
  </si>
  <si>
    <t>05/07/2021</t>
  </si>
  <si>
    <t>23006.000016/2021-09</t>
  </si>
  <si>
    <t>154503263522021NE000115</t>
  </si>
  <si>
    <t>PAGAMENTO DE TAXAS AO INSTITUTO NACIONAL DA PROPRIEDADE INDUSTRIAL - INPI.</t>
  </si>
  <si>
    <t>INSTITUTO NACIONAL DA PROPRIEDADE INDUSTRIAL</t>
  </si>
  <si>
    <t>33913905</t>
  </si>
  <si>
    <t>25/01/2022</t>
  </si>
  <si>
    <t>23006.002332/2020-26</t>
  </si>
  <si>
    <t>154503263522022NE000012</t>
  </si>
  <si>
    <t>CONTRATACAO DE CONSULTORIA ESPECIALIZADA EM PROPRIEDADE INTELECTUAL</t>
  </si>
  <si>
    <t>KASZNAR LEONARDOS BARBOSA COLONNA ROSMAN VIANNA AGENTES</t>
  </si>
  <si>
    <t>28/06/2022</t>
  </si>
  <si>
    <t>23006.010522/2022-89</t>
  </si>
  <si>
    <t>154503263522022NE000192</t>
  </si>
  <si>
    <t>PAGAMENTO DE TAXAS AO INPI - INSTITUTO NACIONAL DA PROPRIEDADE INDUSTRIAL</t>
  </si>
  <si>
    <t>33913904</t>
  </si>
  <si>
    <t>MARCAS, PATENTES E DIREITOS AUTORAIS</t>
  </si>
  <si>
    <t>06/06/2023</t>
  </si>
  <si>
    <t>23006.001106/2023-71</t>
  </si>
  <si>
    <t>154503263522023NE000199</t>
  </si>
  <si>
    <t>PAGAMENTO DE TAXAS AO INPI.</t>
  </si>
  <si>
    <t>03/06/2020</t>
  </si>
  <si>
    <t>23006000722202061</t>
  </si>
  <si>
    <t>154503263522020NE800127</t>
  </si>
  <si>
    <t>PROT:110128  ANOTACAO DE RESPONSABILIDADE TECNICA - ART  PROC ORIGEM: 2020IN00012</t>
  </si>
  <si>
    <t>CONSELHO REGIONAL DE ENGENHARIA E AGRONOMIA DO ESTADO D</t>
  </si>
  <si>
    <t>23006.023514/2022-01</t>
  </si>
  <si>
    <t>154503263522023NE000047</t>
  </si>
  <si>
    <t>CONTRATACAO DE EMPRESA ESPECIALIZADA PARA A PRESTACAO DE SERVICOS NAO CONTINUADOS DE PLANEJAMENTO, ORGANIZACAO E EXECUCAO DE CONCURSO PUBLICO PARA OS CARGOS TECNICO-ADMINISTRATIVOS DA UFABC.</t>
  </si>
  <si>
    <t>FUNDACAO PARA O VESTIBULAR DA UNIVERSIDADE ESTADUAL PAU</t>
  </si>
  <si>
    <t>33903948</t>
  </si>
  <si>
    <t>SERVICO DE SELECAO E TREINAMENTO</t>
  </si>
  <si>
    <t>16/03/2022</t>
  </si>
  <si>
    <t>154503263522022NE000037</t>
  </si>
  <si>
    <t>ELETROPAULO METROPOLITANA ELETRICIDADE DE SAO PAULO S.</t>
  </si>
  <si>
    <t>33903943</t>
  </si>
  <si>
    <t>SERVICOS DE ENERGIA ELETRICA</t>
  </si>
  <si>
    <t>25/05/2022</t>
  </si>
  <si>
    <t>23006.002034/2013-15</t>
  </si>
  <si>
    <t>154503263522022NE000126</t>
  </si>
  <si>
    <t>CONTRATACAO DE PESSOA JURIDICA PARA FORNECIMENTO DE ENERGIA ELETRICA PARA AS UNIDADES DE SAO BERNARDO DO CAMPO DA UFABC</t>
  </si>
  <si>
    <t>154503263522023NE000039</t>
  </si>
  <si>
    <t>154503263522023NE000040</t>
  </si>
  <si>
    <t>33904722</t>
  </si>
  <si>
    <t>CONTRIBUICAO P/ CUSTEIO DE ILUMINACAO PUBLICA</t>
  </si>
  <si>
    <t>154503263522023NE000041</t>
  </si>
  <si>
    <t>03/05/2023</t>
  </si>
  <si>
    <t>23006.006679/2023-91</t>
  </si>
  <si>
    <t>154503263522023NE000122</t>
  </si>
  <si>
    <t>CONTRATACAO DA CONCESSIONARIA DE DISTRIBUICAO DE ENERGIA ELETRICA ENEL DISTRIBUICAO SAO PAULO PARA O FORNECIMENTO DE ENERGIA ELETRICA, ASSIM COMO, PARA O USO DO SISTEMA DE DISTRIBUICAO, EM ATENDIMENTO AS DEMANDAS DA UNIDADE TAMANDUATEHY DA UFABC.</t>
  </si>
  <si>
    <t>10/07/2023</t>
  </si>
  <si>
    <t>23006.001876/2013-41</t>
  </si>
  <si>
    <t>154503263522023NE000256</t>
  </si>
  <si>
    <t>CONTRATACAO DE PESSOA JURIDICA PARA FORNECIMENTO DE AGUA E SERVICO DE COLETA DE ESGOTO PARA AS UNIDADES DE SAO BERNARDO DO CAMPO</t>
  </si>
  <si>
    <t>CIA DE SANEAMENTO BASICO DO ESTADO DE SAO PAULO SABESP</t>
  </si>
  <si>
    <t>33903944</t>
  </si>
  <si>
    <t>SERVICOS DE AGUA E ESGOTO</t>
  </si>
  <si>
    <t>154503263522023NE000255</t>
  </si>
  <si>
    <t>23006.001848/2019-10</t>
  </si>
  <si>
    <t>154503263522023NE000260</t>
  </si>
  <si>
    <t>FORNECIMENTO DE AGUA, COLETA DE ESGOTO, TAXA DE DRENAGEM E DE RESIDUOS SOLIDOS (LIXO) PARA O CAMPUS E UNIDADES DA UFABC EM SANTO ANDRE</t>
  </si>
  <si>
    <t>154503263522023NE000309</t>
  </si>
  <si>
    <t>154503263522023NE000410</t>
  </si>
  <si>
    <t>154503263522023NE000437</t>
  </si>
  <si>
    <t>07/12/2023</t>
  </si>
  <si>
    <t>154503263522023NE000570</t>
  </si>
  <si>
    <t>217881</t>
  </si>
  <si>
    <t>154503263522023NE000571</t>
  </si>
  <si>
    <t>154503263522023NE000573</t>
  </si>
  <si>
    <t>154503263522023NE000613</t>
  </si>
  <si>
    <t>154503263522023NE000645</t>
  </si>
  <si>
    <t>154503263522023NE000647</t>
  </si>
  <si>
    <t>154503263522023NE000650</t>
  </si>
  <si>
    <t>154503263522023NE000651</t>
  </si>
  <si>
    <t>154503263522023NE000652</t>
  </si>
  <si>
    <t>154503263522023NE000653</t>
  </si>
  <si>
    <t>154503263522023NE000654</t>
  </si>
  <si>
    <t>21/12/2023</t>
  </si>
  <si>
    <t>3006.001848/2019-10</t>
  </si>
  <si>
    <t>154503263522023NE000678</t>
  </si>
  <si>
    <t>154503263522023NE400045</t>
  </si>
  <si>
    <t>PROCESSO SELETIVO DE BOLSISTA PARA ATUACAO NA MODALIDADE DE TREINAMENTO E APOIO TECNICO EM PESQUISA (TATP) JUNTO A CENTRAL MULTIUSUARIO DE BIODIVERSIDADE E CONSERVACAO (CMBC) - EDITAL 14/2023</t>
  </si>
  <si>
    <t>154503263522023NE400048</t>
  </si>
  <si>
    <t>PAGAMENTO DE BOLSISTA PARA ATUACAO NA MODALIDADE DE BOLSA DE TREINAMENTO E APOIO TECNICO EM PESQUISA (TATP), CENTRAL EXPERIMENTAL MULTIUSUARIO DE SANTO ANDRE (CEM-SA). EDITAL 15/2023.</t>
  </si>
  <si>
    <t>154503263522023NE400052</t>
  </si>
  <si>
    <t>17/10/2023</t>
  </si>
  <si>
    <t>154503263522023NE400072</t>
  </si>
  <si>
    <t>EDITAL 16/2023 - TATP NEAB E NEG - BOLSA TATP-II</t>
  </si>
  <si>
    <t>154503263522023NE400073</t>
  </si>
  <si>
    <t>EDITAL 16/2023 - TATP NEAB E NEG - BOLSA TATP-III</t>
  </si>
  <si>
    <t>154503263522023NE400074</t>
  </si>
  <si>
    <t>EDITAL 16/2023 - TATP NEAB E NEG - BOLSA TATP-IV</t>
  </si>
  <si>
    <t>154503263522023NE400083</t>
  </si>
  <si>
    <t>154503263522023NE400086</t>
  </si>
  <si>
    <t xml:space="preserve"> 23006.028380/2022-1</t>
  </si>
  <si>
    <t>154503263522023NE400008</t>
  </si>
  <si>
    <t>PAGAMENTO DE BOLSISTAS PARA ATUACAO NA MODALIDADE DE BOLSA DE TREINAMENTO E APOIO TECNICO EM PESQUISA (TATP) PARA ATENDIMENTO AOS NUCLEOS ESTRATEGICOS DE PESQUISA DA UFABC.</t>
  </si>
  <si>
    <t>23006.005262/2023-19</t>
  </si>
  <si>
    <t>154503263522023NE400013</t>
  </si>
  <si>
    <t>PAGAMENTO DE BOLSISTAS PARA ATUACAO NA MODALIDADE DE BOLSA DE TREINAMENTO E APOIO TECNICO EM PESQUISA (TATP), DESTINADO AO PREENCHIMENTO DE VAGAS PARA ATENDIMENTO AOS NUCLEOS ESTRATEGICOS DE PESQUISA DA UFABC - ED. 01/2023.</t>
  </si>
  <si>
    <t>20/05/2022</t>
  </si>
  <si>
    <t>23006.009837/2022-83</t>
  </si>
  <si>
    <t>154503263522022NE000115</t>
  </si>
  <si>
    <t>CONTRATACAO DE INSCRICAO PARA PARTICIPACAO NO PREMIO JABUTI 2022</t>
  </si>
  <si>
    <t>CAMARA BRASILEIRA DO LIVRO</t>
  </si>
  <si>
    <t>33903965</t>
  </si>
  <si>
    <t>SERVICOS DE APOIO AO ENSINO</t>
  </si>
  <si>
    <t>15/03/2023</t>
  </si>
  <si>
    <t>23006.005043/2023-21</t>
  </si>
  <si>
    <t>154503263522023NE400005</t>
  </si>
  <si>
    <t>CONCESSAO DE BOLSAS PARA A ACAO REVISTA CONECTADAS - EDITAL Nº 7/2023 - PROEC.</t>
  </si>
  <si>
    <t>20/09/2023</t>
  </si>
  <si>
    <t>23006.019275/2023-67</t>
  </si>
  <si>
    <t>154503263522023NE400065</t>
  </si>
  <si>
    <t>GESTAO DE BOLSAS DE TUTORIA DO NETEL - CURSOS DA UAB, VAGAS DA UFABC.</t>
  </si>
  <si>
    <t>23006.022523/2023-57</t>
  </si>
  <si>
    <t>154503263522023NE500284</t>
  </si>
  <si>
    <t>PAGAMENTO DE AUXILIO FINANCEIRO - XXV SIMPOSIO INTERNACIONAL DE INFORMATICA EDUCATIVA (SIIE 2023)DOCENTE CARLA LOPES RODRIGUEZ - CPF 171.526.148-81</t>
  </si>
  <si>
    <t>CARLA LOPES RODRIGUEZ</t>
  </si>
  <si>
    <t>33902001</t>
  </si>
  <si>
    <t>AUXILIO A PESQUISADORES</t>
  </si>
  <si>
    <t>23006.019125/2021-91</t>
  </si>
  <si>
    <t>154503263522022NE000066</t>
  </si>
  <si>
    <t>CONTRATACAO DE EMPRESA ESPECIALIZADA PARA PRESTAR SERVICO DE HIGIENIZACAO E LIMPEZA DE MATERIAIS BIBLIOGRAFICOS</t>
  </si>
  <si>
    <t>JOSUE CRISTIAN VIEIRA VAZ</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</si>
  <si>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</si>
  <si>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</si>
  <si>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</si>
  <si>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</si>
  <si>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PRIMASOFT INFORMATICA LTDA.</t>
  </si>
  <si>
    <t>33904007</t>
  </si>
  <si>
    <t>MANUTENCAO CORRETIVA/ADAPTATIVA E SUSTENTACAO SOFTWARES</t>
  </si>
  <si>
    <t>10/11/2022</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</si>
  <si>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</si>
  <si>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</si>
  <si>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</si>
  <si>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SK DISTRIBUIDORA E COMERCIO DE LIVROS LTDA</t>
  </si>
  <si>
    <t>44905218</t>
  </si>
  <si>
    <t>COLECOES E MATERIAIS BIBLIOGRAFICOS</t>
  </si>
  <si>
    <t>02/06/2023</t>
  </si>
  <si>
    <t>23006.001220/2023-09</t>
  </si>
  <si>
    <t>154503263522023NE000192</t>
  </si>
  <si>
    <t>CONSTITUI OBJETO DO PRESENTE INSTRUMENTO A RENOVACAO DA CONTRATACAO DE SERVICO DE EMPRESA ESPECIALIZADA PARA A PRESTACAO DE SERVICOS DE ASSISTENCIA TECNICA, SUPORTE E ATUALIZACAO DE VERSOES DO SOFTWARE SOPHIA BIBLIOTECA PARA O SISTEMA DE BIBLIOTECAS DA UFABC (SISBI UFABC).</t>
  </si>
  <si>
    <t>16/06/2023</t>
  </si>
  <si>
    <t>23006.001264/2023-21</t>
  </si>
  <si>
    <t>154503263522023NE000205</t>
  </si>
  <si>
    <t>CONTRATACAO DE SERVICO PARA OBTENCAO DO DIGITAL OBJECT IDENTIFIER (DOI) EM ARTIGOS CIENTIFICOS DE PERIODICOS DA UFABC</t>
  </si>
  <si>
    <t>ASSOCIACAO BRASILEIRA DE EDITORES CIENTIFICOS</t>
  </si>
  <si>
    <t>20/10/2023</t>
  </si>
  <si>
    <t>23006.001258/2023-73</t>
  </si>
  <si>
    <t>154503263522023NE000435</t>
  </si>
  <si>
    <t>CONTRATACAO DE EMPRESA(S) PARA FORNECIMENTO DE MATERIAIS BIBLIOGRAFICOS NACIONAIS (LIVROS, PUBLICACOES TECNICAS, FOLHETOS, DENTRE OUTROS) PARA COMPOSICAO DOS ACERVOS BIBLIOGRAFICOS DAS BIBLIOTECAS DA FUNDACAO UNIVERSIDADE FEDERAL DO ABC</t>
  </si>
  <si>
    <t>30/11/2023</t>
  </si>
  <si>
    <t>23006.001263/2023-86</t>
  </si>
  <si>
    <t>154503263522023NE000555</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</si>
  <si>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</si>
  <si>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TARGET ENGENHARIA E CONSULTORIA LTDA.</t>
  </si>
  <si>
    <t>33903901</t>
  </si>
  <si>
    <t>ASSINATURAS DE PERIODICOS E ANUIDADES</t>
  </si>
  <si>
    <t>154503263522023NE000556</t>
  </si>
  <si>
    <t>19/12/2023</t>
  </si>
  <si>
    <t>23006.001294/2023-37</t>
  </si>
  <si>
    <t>154503263522023NE000663</t>
  </si>
  <si>
    <t>CONTRATACAO DE EMPRESA ESPECIALIZADA PARA PRESTACAO DE SERVICO DE ACESSO AOS E-BOOKS DA EDITORA SPRINGER-NATURE</t>
  </si>
  <si>
    <t>SPRINGER NATURE CUSTOMER SERVICE CENTER, LLC</t>
  </si>
  <si>
    <t>24/11/2022</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</si>
  <si>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</si>
  <si>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</si>
  <si>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</si>
  <si>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</si>
  <si>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23006.001257/2023-29</t>
  </si>
  <si>
    <t>154503263522023NE000579</t>
  </si>
  <si>
    <t>CONTRATACAO DE EMPRESA(S) PARA FORNECIMENTO DE MATERIAIS BIBLIOGRAFICOS ESTRANGEIROS (LIVROS, PUBLICACOES TECNICAS, FOLHETOS, DENTRE OUTROS) PARA COMPOSICAO DOS ACERVOS BIBLIOGRAFICOS DAS BIBLIOTECAS DA FUNDACAO UNIVERSIDADE FEDERAL DO ABC  UFABC.</t>
  </si>
  <si>
    <t>MORENO BOOKSTORE LIVRARIA LTDA</t>
  </si>
  <si>
    <t>154503263522023NE000580</t>
  </si>
  <si>
    <t>LIVRARIA HAG LTDA</t>
  </si>
  <si>
    <t>154503263522023NE000581</t>
  </si>
  <si>
    <t>DELMOCO DISTRIBUIDORA DE LIVROS LTDA</t>
  </si>
  <si>
    <t>23006.005040/2023-98</t>
  </si>
  <si>
    <t>154503263522023NE000582</t>
  </si>
  <si>
    <t>RENOVACAO DE ANTIVIRUS E ANTISPAM</t>
  </si>
  <si>
    <t>BRASOFTWARE INFORMATICA LTDA</t>
  </si>
  <si>
    <t>23006.013305/2023-21</t>
  </si>
  <si>
    <t>154503263522023NE000642</t>
  </si>
  <si>
    <t>REGISTRO DE PRECOS PARA A EVENTUAL CONTRATACAO DE EMPRESA ESPECIALIZADA PARA PRESTACAO DE SERVICOS DE CAPACITACAO PARA A BRIGADA DE INCENDIO</t>
  </si>
  <si>
    <t>DOUGLAS NOGUEIRA PIRES 21926051882</t>
  </si>
  <si>
    <t>23/09/2022</t>
  </si>
  <si>
    <t>23006.003763/2022-71</t>
  </si>
  <si>
    <t>154503263522022NE000309</t>
  </si>
  <si>
    <t>4572</t>
  </si>
  <si>
    <t>CAPACITACAO DE SERVIDORES PUBLICOS FEDERAIS EM PROCESSO DE QUALIFICACAO E REQUALIFICACAO</t>
  </si>
  <si>
    <t>170583</t>
  </si>
  <si>
    <t>26/07/2023</t>
  </si>
  <si>
    <t>23006.006753/2023-79</t>
  </si>
  <si>
    <t>154503263522023NE000284</t>
  </si>
  <si>
    <t>CONTRATACAO DE CURSO PREPARATORIO PARA CERTIFICACAO CBPP VERSAO 3.0 (ON-LINE)</t>
  </si>
  <si>
    <t>ASSOCIATION OF BUSINESS PROCESS MANAGEMENT PROFESSIONAL</t>
  </si>
  <si>
    <t>02/05/2022</t>
  </si>
  <si>
    <t>23006.007863/2022-77</t>
  </si>
  <si>
    <t>154503263522022NE000078</t>
  </si>
  <si>
    <t>PROCESSO PARA PAGAMENTO DE INSS PARTE PATRONAL</t>
  </si>
  <si>
    <t>33914718</t>
  </si>
  <si>
    <t>CONTRIB.PREVIDENCIARIAS-SERVICOS DE TERCEIROS</t>
  </si>
  <si>
    <t>23006.001552/2023-85</t>
  </si>
  <si>
    <t>154503263522023NE000019</t>
  </si>
  <si>
    <t>PAGAMENTO A TERCEIROS INSS PATRONAL</t>
  </si>
  <si>
    <t>11/04/2022</t>
  </si>
  <si>
    <t>23006.000290/2022-51</t>
  </si>
  <si>
    <t>154503263522022NE000058</t>
  </si>
  <si>
    <t>PAGAMENTO DE ENCARGO DE CURSO E CONCURSO - DOCENTE FEDERAL 2022</t>
  </si>
  <si>
    <t>23006.028455/2022-59</t>
  </si>
  <si>
    <t>154503263522023NE000687</t>
  </si>
  <si>
    <t>PAGAMENTO DE ENCARGO DE CURSO E CONCURSO DOCENTE FEDERAL 2023</t>
  </si>
  <si>
    <t>21/10/2022</t>
  </si>
  <si>
    <t>23006.013980/2022-70</t>
  </si>
  <si>
    <t>154503263522022NE000369</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</si>
  <si>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</si>
  <si>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FUNDACAO DE DESENVOLVIMENTO DA PESQUISA</t>
  </si>
  <si>
    <t>206425</t>
  </si>
  <si>
    <t>23006.019400/2023-39</t>
  </si>
  <si>
    <t>154503263522023NE000612</t>
  </si>
  <si>
    <t>CONTRATACAO DE SERVICOS DA FUNDACAO DE APOIO PARA GESTAO ADMINISTRATIVA E FINANCEIRA DO PROJETO - CONSTRUCAO DO CONHECIMENTO AGROECOLOGICO NO GRANDE ABC PAULISTA: SABERES, MOVIMENTOS E PRATICAS PARA A TRANSICAO AGROECOLOGICA NO CINTURAO VERDE DO ESTADO DE SP (PARTE II)</t>
  </si>
  <si>
    <t>15/12/2023</t>
  </si>
  <si>
    <t>154503263522023NE000662</t>
  </si>
  <si>
    <t>05/05/2022</t>
  </si>
  <si>
    <t>23006.007622/2022-28</t>
  </si>
  <si>
    <t>154503263522022NE000087</t>
  </si>
  <si>
    <t>ACORDO MIS SESC-UFABC 2022</t>
  </si>
  <si>
    <t>23006.017799/2023-13</t>
  </si>
  <si>
    <t>154503263522023NE000619</t>
  </si>
  <si>
    <t>CONTRATACAO DE EMPRESA ESPECIALIZADA PARA A PRESTACAO DE SERVICOS DE MONITORAMENTO DA MARCA DA UFABC EM REDES SOCIAIS, E EM OUTROS SITES DA INTERNET.</t>
  </si>
  <si>
    <t>2KS AGENCIA DIGITAL PUBLICIDADE LTDA</t>
  </si>
  <si>
    <t>09/11/2023</t>
  </si>
  <si>
    <t>23006.013297/2023-13</t>
  </si>
  <si>
    <t>154503263522023NE000499</t>
  </si>
  <si>
    <t>CONTRATACAO DE SERVICOS GRAFICOS - OFFSET</t>
  </si>
  <si>
    <t>GRAFICA EDITORA FORMULARIOS CONTINUOS E ETIQUETAS F &amp; F</t>
  </si>
  <si>
    <t>33903963</t>
  </si>
  <si>
    <t>SERVICOS GRAFICOS E EDITORIAIS</t>
  </si>
  <si>
    <t>23006.016163/2023-54</t>
  </si>
  <si>
    <t>154503263522023NE000517</t>
  </si>
  <si>
    <t>CONTRATACAO DE EMPRESA ESPECIALIZADA PARA CONFECCAO DE BANNERS E FAIXAS, INCLUINDO ACABAMENTO, TODO MATERIAL DE SUPRIMENTO E ENTREGA.</t>
  </si>
  <si>
    <t>A BALLESTA</t>
  </si>
  <si>
    <t>33903059</t>
  </si>
  <si>
    <t>MATERIAL PARA DIVULGACAO</t>
  </si>
  <si>
    <t>23006.012952/2022-35</t>
  </si>
  <si>
    <t>154503263522023NE000501</t>
  </si>
  <si>
    <t>AQUISICAO DE MOBILIARIO GERAL</t>
  </si>
  <si>
    <t>MILANFLEX INDUSTRIA E COMERCIO DE MOVEIS E EQUIPAMENTOS</t>
  </si>
  <si>
    <t>44905242</t>
  </si>
  <si>
    <t>MOBILIARIO EM GERAL</t>
  </si>
  <si>
    <t>154503263522023NE000502</t>
  </si>
  <si>
    <t>BALI COMERCIAL LTDA</t>
  </si>
  <si>
    <t>23006.014925/2022-05</t>
  </si>
  <si>
    <t>154503263522023NE000500</t>
  </si>
  <si>
    <t>AQUISICAO DE CORTINAS</t>
  </si>
  <si>
    <t>PERSIANAS NOVA AMERICA LTDA</t>
  </si>
  <si>
    <t>44905251</t>
  </si>
  <si>
    <t>PECAS NAO INCORPORAVEIS A IMOVEIS</t>
  </si>
  <si>
    <t>23006.015383/2023-61</t>
  </si>
  <si>
    <t>154503263522023NE000602</t>
  </si>
  <si>
    <t>AQUISICAO DE NOBREAKS</t>
  </si>
  <si>
    <t>ECCOPOWER SISTEMAS DE ENERGIA IMPORTACAO, EXPORTACAO LT</t>
  </si>
  <si>
    <t>44905230</t>
  </si>
  <si>
    <t>MAQUINAS E EQUIPAMENTOS ENERGETICOS</t>
  </si>
  <si>
    <t>154503263522023NE000605</t>
  </si>
  <si>
    <t>154503263522023NE000606</t>
  </si>
  <si>
    <t>20/12/2023</t>
  </si>
  <si>
    <t>23006.012282/2023-38</t>
  </si>
  <si>
    <t>154503263522023NE000669</t>
  </si>
  <si>
    <t>AQUISICAO DE ITENS DIVERSOS</t>
  </si>
  <si>
    <t>52.071.749 MARILENE FONSECA E SILVA</t>
  </si>
  <si>
    <t>06/12/2023</t>
  </si>
  <si>
    <t>23006.019607/2023-11</t>
  </si>
  <si>
    <t>154503263522023NE000565</t>
  </si>
  <si>
    <t>AQUISICAO DE RADIO COMUNICADOR</t>
  </si>
  <si>
    <t>MATHEUS FERREIRA DE PAULA XAVIER 02896212086</t>
  </si>
  <si>
    <t>44905206</t>
  </si>
  <si>
    <t>APARELHOS E EQUIPAMENTOS DE COMUNICACAO</t>
  </si>
  <si>
    <t>06/11/2023</t>
  </si>
  <si>
    <t>23006.014880/2023-41</t>
  </si>
  <si>
    <t>154503263522023NE000476</t>
  </si>
  <si>
    <t>MATERIAIS PERMANENTES PARA ATENDER O CURSO DE BACHARELADO EM FILOSOFIA</t>
  </si>
  <si>
    <t>M &amp; B COMERCIO E DISTRIBUICAO LTDA</t>
  </si>
  <si>
    <t>44905233</t>
  </si>
  <si>
    <t>EQUIPAMENTOS PARA AUDIO, VIDEO E FOTO</t>
  </si>
  <si>
    <t>23006.011096/2023-8</t>
  </si>
  <si>
    <t>154503263522023NE000424</t>
  </si>
  <si>
    <t>AQUISICAO DE MATERIAIS PERMANENTES PARA UTILIZACAO EM AULAS PRATICAS DOS CURSOS DE GRADUACAO DO CENTRO DE  ENGENHARIA, MODELAGEM E CIENCIAS SOCIAIS APLICADAS - CECS DA FUNDACAO UNIVERSIDADE FEDERAL DO ABC - UFABC</t>
  </si>
  <si>
    <t>SOLAB CIENTIFICA EQUIPAMENTOS PARA LABORATORIOS LTDA</t>
  </si>
  <si>
    <t>23006.011096/2023-81</t>
  </si>
  <si>
    <t>154503263522023NE000425</t>
  </si>
  <si>
    <t>AQUISICAO DE MATERIAIS PERMANENTES PARA UTILIZACAO EM AULAS PRATICAS DOS CURSOS DE GRADUACAO DO CECS.</t>
  </si>
  <si>
    <t>CIANOTEC EQUIPAMENTOS CIENTIFICOS LTDA</t>
  </si>
  <si>
    <t>154503263522023NE000427</t>
  </si>
  <si>
    <t>INOVACAO TESTE E MEDICAO LTDA</t>
  </si>
  <si>
    <t>154503263522023NE000428</t>
  </si>
  <si>
    <t>R. C. ROMANO IMPORTACAO DE ELETRO</t>
  </si>
  <si>
    <t>23006.021254/2023-10</t>
  </si>
  <si>
    <t>154503263522023NE000572</t>
  </si>
  <si>
    <t>AQUISICAO DE MATERIAIS PERMANENTES PARA UTILIZACAO EM AULAS PRATICAS DOS CURSOS DE GRADUACAO DO CECS - ITENS DESERTO E FRACASSADOS NOS PREGOES ELETRONICOS 53/2023 E 67/2023.</t>
  </si>
  <si>
    <t>FERGAVI COMERCIAL LTDA</t>
  </si>
  <si>
    <t>154503263522023NE000574</t>
  </si>
  <si>
    <t>VOLTCOM DO BRASIL LTDA</t>
  </si>
  <si>
    <t>18/08/2022</t>
  </si>
  <si>
    <t>23006.009610/2022-38</t>
  </si>
  <si>
    <t>154503263522022NE000256</t>
  </si>
  <si>
    <t>CONTRATACAO DE SERVICO DE MANUTENCAO CORRETIVA DO ULTRAPURIFICADOR DE AGUA MILLIQ E AQUISICAO DAS PECAS PARA A MANUTENCAO</t>
  </si>
  <si>
    <t>MERCK S/A</t>
  </si>
  <si>
    <t>33903025</t>
  </si>
  <si>
    <t>MATERIAL P/ MANUTENCAO DE BENS MOVEIS</t>
  </si>
  <si>
    <t>23006.013920/2023-38</t>
  </si>
  <si>
    <t>154503263522023NE000503</t>
  </si>
  <si>
    <t>DOCUMENTO DE FORMALIZACAO DA DEMANDA PARA AQUISICAO DE MATERIAIS PERMANENTES - AUTOCLAVE, BOMBA DE VACUO E MAQUINA LAVA-LOUCAS.</t>
  </si>
  <si>
    <t>REDNOV FERRAMENTAS LTDA.</t>
  </si>
  <si>
    <t>154503263522023NE000504</t>
  </si>
  <si>
    <t>LABTEK COMERCIO DE PRODUTOS LABORATORIAIS LTDA</t>
  </si>
  <si>
    <t>23006.020453/2023-01</t>
  </si>
  <si>
    <t>154503263522023NE000589</t>
  </si>
  <si>
    <t>AQUISICAO DE MATERIAIS PERMANENTES CANCELADOS EM 2023- PARA OS CURSOS DE LICENCIATURA EM FILOSOFIA , LICENCIATURA EM QUIMICA E BACHARELADO EM FISICA</t>
  </si>
  <si>
    <t>MAPE COMERCIALIZACAO E REPRESENTACAO LTDA</t>
  </si>
  <si>
    <t>154503263522023NE000590</t>
  </si>
  <si>
    <t>18/09/2023</t>
  </si>
  <si>
    <t>23006.007614/2023-62</t>
  </si>
  <si>
    <t>154503263522023NE000392</t>
  </si>
  <si>
    <t>AQUISICAO DE EQUIPAMENTOS PARA OS LABORATORIOS DIDATICOS UMIDOS.</t>
  </si>
  <si>
    <t>ALFER SCIENTIFIC EQUIPAMENTOS PARA LABORATORIOS LTDA</t>
  </si>
  <si>
    <t>23006.013998/2022-71</t>
  </si>
  <si>
    <t>154503263522023NE000489</t>
  </si>
  <si>
    <t>AQUISICAO DE EQUIPAMENTOS PARA ATENDER AS NECESSIDADES DOS LABORATORIOS DIDATICOS SECOS.</t>
  </si>
  <si>
    <t>154503263522023NE000490</t>
  </si>
  <si>
    <t>WEBLABOR SAO PAULO MATERIAIS DIDATICOS LTDA</t>
  </si>
  <si>
    <t>154503263522023NE000491</t>
  </si>
  <si>
    <t>INFANTARIA COMERCIAL EIRELI</t>
  </si>
  <si>
    <t>44905212</t>
  </si>
  <si>
    <t>APARELHOS E UTENSILIOS DOMESTICOS</t>
  </si>
  <si>
    <t>154503263522023NE000492</t>
  </si>
  <si>
    <t>LANCA PRODUTOS - COMERCIO E SERVICOS LTDA</t>
  </si>
  <si>
    <t>154503263522023NE000493</t>
  </si>
  <si>
    <t>RI EMPREENDIMENTO COMERCIAL LTDA</t>
  </si>
  <si>
    <t>154503263522023NE000494</t>
  </si>
  <si>
    <t>ITEC INFORMATICA E TECNOLOGIA LTDA</t>
  </si>
  <si>
    <t>154503263522023NE000495</t>
  </si>
  <si>
    <t>KYNSAN COMERCIO IMPORTACAO E EXPORTACAO DE PRODUTOS OD</t>
  </si>
  <si>
    <t>154503263522023NE000496</t>
  </si>
  <si>
    <t>154503263522023NE000497</t>
  </si>
  <si>
    <t>GTMAX TECNOLOGIA EM ELETRONICA LTDA</t>
  </si>
  <si>
    <t>28/12/2020</t>
  </si>
  <si>
    <t>23006012718202046</t>
  </si>
  <si>
    <t>154503263522020NE800531</t>
  </si>
  <si>
    <t>PROT:110123  AQUISICAO DE CAMERAS E ACESSORIOS PARA GRAVACAO DE AULAS E       EVENTOS  PROC ORIGEM: 2020PR00105</t>
  </si>
  <si>
    <t>PRISMA COMERCIO VAREJISTA E ATACADISTA EIRELI</t>
  </si>
  <si>
    <t>1014000000</t>
  </si>
  <si>
    <t>16/12/2022</t>
  </si>
  <si>
    <t>23006.019071/2022-45</t>
  </si>
  <si>
    <t>154503263522022NE000501</t>
  </si>
  <si>
    <t>AQUISICAO DE CAMERAS, LENTES, MICROFONES, TRIPES, MIDIAS DE GRAVACAO E ACESSORIOS PARA O ESTUDIO DO NETEL.</t>
  </si>
  <si>
    <t>G2B COMERCIO E REPRESENTACOES LTDA</t>
  </si>
  <si>
    <t>23006.014784/2021-31</t>
  </si>
  <si>
    <t>154503263522023NE000462</t>
  </si>
  <si>
    <t>CONTRATACAO DE SERVICOS DE TRADUCAO DE TEXTOS E INTERPRETACAO SIMULTANEA</t>
  </si>
  <si>
    <t>NETLINGUAE - IDIOMAS E PESQUISA LTDA</t>
  </si>
  <si>
    <t>24/08/2020</t>
  </si>
  <si>
    <t>23006001864202046</t>
  </si>
  <si>
    <t>154503263522020NE800258</t>
  </si>
  <si>
    <t>PROT:110127  CONTRATACAO DE EMPRESA ESPECIALIZADA PARA PRESTACAO DE SERVICOS  DE LAVANDERIA  PROC ORIGEM: 2020PR00048</t>
  </si>
  <si>
    <t>LAVANDERIA PAULISTA LTDA</t>
  </si>
  <si>
    <t>33903946</t>
  </si>
  <si>
    <t>SERVICOS DOMESTICOS</t>
  </si>
  <si>
    <t>22/09/2021</t>
  </si>
  <si>
    <t>23006.001864/2020-46</t>
  </si>
  <si>
    <t>154503263522021NE000196</t>
  </si>
  <si>
    <t>CONTRATACAO DE EMPRESA ESPECIALIZADA PARA PRESTACAO DE SERVICOS DE LAVANDERIA</t>
  </si>
  <si>
    <t>15/08/2022</t>
  </si>
  <si>
    <t>154503263522022NE000251</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</si>
  <si>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</si>
  <si>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</si>
  <si>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</si>
  <si>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</si>
  <si>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</si>
  <si>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33903912</t>
  </si>
  <si>
    <t>LOCACAO DE MAQUINAS E EQUIPAMENTOS</t>
  </si>
  <si>
    <t>01/11/2022</t>
  </si>
  <si>
    <t>154503263522022NE000396</t>
  </si>
  <si>
    <t>PMA-PRODUCOES E MONTAGENS ARTISTICAS LTDA</t>
  </si>
  <si>
    <t>154503263522022NE000397</t>
  </si>
  <si>
    <t>EXPANSOM PROMOCOES E EVENTOS LTDA</t>
  </si>
  <si>
    <t>12/09/2023</t>
  </si>
  <si>
    <t>23006.005228/2023-36</t>
  </si>
  <si>
    <t>154503263522023NE000369</t>
  </si>
  <si>
    <t>CONTRATACAO EVENTUAL DE SERVICOS DE ESTRUTURA, LOCACAO DE EQUIPAMENTOS E MOBILIARIOS PARA A REALIZACAO DE EVENTOS, A FIM DE ATENDER AS NECESSIDADES DA UNIVERSIDADE FEDERAL DO ABC, CONFORME CONDICOES, QUANTIDADES E EXIGENCIAS ESTABELECIDAS NO TERMO DE REFERENCIA</t>
  </si>
  <si>
    <t>EVENTUAL LIVE MARKETING LTDA</t>
  </si>
  <si>
    <t>154503263522023NE000471</t>
  </si>
  <si>
    <t>33903923</t>
  </si>
  <si>
    <t>FESTIVIDADES E HOMENAGENS</t>
  </si>
  <si>
    <t>29/09/2022</t>
  </si>
  <si>
    <t>23006.002362/2022-02</t>
  </si>
  <si>
    <t>154503263522022NE000328</t>
  </si>
  <si>
    <t>CONTRATACAO DE SERVICOS DE TRADUCAO/INTERPRETACAO DE LIBRAS</t>
  </si>
  <si>
    <t>EDUCATV - PRODUCAO INDEPENDENTE DE RADIO E TV LTDA</t>
  </si>
  <si>
    <t>206422</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</si>
  <si>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</si>
  <si>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</si>
  <si>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</si>
  <si>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</si>
  <si>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</si>
  <si>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</si>
  <si>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</si>
  <si>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24/10/2022</t>
  </si>
  <si>
    <t>23006.020749/2022-32</t>
  </si>
  <si>
    <t>154503263522022NE000373</t>
  </si>
  <si>
    <t>CONTRIBUICAO PARA O PSS POR SERVIDOR AFASTADO SEM REMUNERACAO - LAIS REGINA RIBEIRO VAROTTO.</t>
  </si>
  <si>
    <t>27/12/2022</t>
  </si>
  <si>
    <t>23006.022563/2022-18</t>
  </si>
  <si>
    <t>154503263522022NE700239</t>
  </si>
  <si>
    <t>FOLHA DE DEZEMBRO DE 2022</t>
  </si>
  <si>
    <t>31900303</t>
  </si>
  <si>
    <t>13 SALARIO - PENSOES CIVIS</t>
  </si>
  <si>
    <t>154503263522022NE700240</t>
  </si>
  <si>
    <t>154503263522022NE700241</t>
  </si>
  <si>
    <t>154503263522022NE700243</t>
  </si>
  <si>
    <t>154503263522022NE700244</t>
  </si>
  <si>
    <t>25/01/2023</t>
  </si>
  <si>
    <t>154503263522023NE000006</t>
  </si>
  <si>
    <t>PSS PATRONAL DE FLAVIO EDUARDO AOKI HORITA.</t>
  </si>
  <si>
    <t>24/11/2023</t>
  </si>
  <si>
    <t>23006.025299/2023-55</t>
  </si>
  <si>
    <t>154503263522023NE700220</t>
  </si>
  <si>
    <t>FOLHA DE PAGAMENTO DE NOVEMBRO/2023</t>
  </si>
  <si>
    <t>154503263522023NE700239</t>
  </si>
  <si>
    <t>FOLHA DE PAGAMENTO DE DEZEMBRO DE 2023</t>
  </si>
  <si>
    <t>154503263522022NE700250</t>
  </si>
  <si>
    <t>154503263522022NE700245</t>
  </si>
  <si>
    <t>193436</t>
  </si>
  <si>
    <t>154503263522022NE700246</t>
  </si>
  <si>
    <t>193433</t>
  </si>
  <si>
    <t>154503263522022NE700247</t>
  </si>
  <si>
    <t>193435</t>
  </si>
  <si>
    <t>154503263522022NE700249</t>
  </si>
  <si>
    <t>154503263522022NE700251</t>
  </si>
  <si>
    <t>154503263522022NE700252</t>
  </si>
  <si>
    <t>154503263522022NE700253</t>
  </si>
  <si>
    <t>170578</t>
  </si>
  <si>
    <t>23006.001057/2023-76</t>
  </si>
  <si>
    <t>154503263522023NE000018</t>
  </si>
  <si>
    <t>REPASSE MENSAL DE VALORES PER CAPITA A GEAP - JANEIRO  DE 2023</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</si>
  <si>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</si>
  <si>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</si>
  <si>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</si>
  <si>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</si>
  <si>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</si>
  <si>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154503263522023NE000593</t>
  </si>
  <si>
    <t>23006.024083/2023-72</t>
  </si>
  <si>
    <t>154503263522023NE400092</t>
  </si>
  <si>
    <t>BOLSAS E AUXILIOS PARA MOBILIDADE ACADEMICA INTERNACIONAL - AUXILIO MOBILIDADE INTERNACIONAL DE GRADUACAO OUTGOING NA AMERICA LATINA E CARIBE.</t>
  </si>
  <si>
    <t>23006.027990/2023-73</t>
  </si>
  <si>
    <t>154503263522023NE400091</t>
  </si>
  <si>
    <t>AUXILIO PARA MOBILIDADE ACADEMICA INTERNACIONAL DE ESTUDANTES DE GRADUACAO NO AMBITO DO PROGRAMA ESCALA DA ASSOCIACAO DE UNIVERSIDADES GRUPO MONTEVIDEO (AUGM) - PRIMEIRO SEMESTRE/2024</t>
  </si>
  <si>
    <t>23006.024082/2023-28</t>
  </si>
  <si>
    <t>154503263522023NE400093</t>
  </si>
  <si>
    <t>BOLSAS E AUXILIOS PARA MOBILIDADE ACADEMICA INTERNACIONAL - BOLSA MOBILIDADE INTERNACIONAL DE GRADUACAO OUTGOING, EXCETO AMERICA LATINA E CARIBE - 2024/1</t>
  </si>
  <si>
    <t>23006.027988/2023-02</t>
  </si>
  <si>
    <t>154503263522023NE400096</t>
  </si>
  <si>
    <t>28/12/2023</t>
  </si>
  <si>
    <t>23006.024084/2023-17</t>
  </si>
  <si>
    <t>154503263522023NE400101</t>
  </si>
  <si>
    <t>BOLSAS E AUXILIOS PARA MOBILIDADE ACADEMICA INTERNACIONAL - BOLSA MOBILIDADE INTERNACIONAL DE GRADUACAO OUTGOING NA AMERICA LATINA E CARIBE.</t>
  </si>
  <si>
    <t>23006.028071/2023-17</t>
  </si>
  <si>
    <t>154503263522023NE500307</t>
  </si>
  <si>
    <t>PROGRAMA ESCOLAS DE VERAO-INVERNO AUGM - ESCOLA DE VERAO PROCOAS 2024</t>
  </si>
  <si>
    <t>23006.028228/2023-12</t>
  </si>
  <si>
    <t>154503263522023NE500306</t>
  </si>
  <si>
    <t>PAGAMENTO DE BOLSA/AUXILIO NA MODALIDADE - AUXILIO MOBILIDADE INTERNACIONAL DOCENTE INCOMING - ESCOLA DE VERAO PROCOAS</t>
  </si>
  <si>
    <t>26/10/2023</t>
  </si>
  <si>
    <t>23006.017047/2023-52</t>
  </si>
  <si>
    <t>154503263522023NE400077</t>
  </si>
  <si>
    <t>PAGAMENTO DE BOLSAS DO PROJETO IDIOMAS SEM FRONTEIRAS - CAPES/ANDIFES.</t>
  </si>
  <si>
    <t>0008</t>
  </si>
  <si>
    <t>IDIOMAS SEM FRONTEIRAS</t>
  </si>
  <si>
    <t>204239</t>
  </si>
  <si>
    <t>154503263522023NE400078</t>
  </si>
  <si>
    <t>26/03/2020</t>
  </si>
  <si>
    <t>23006001714201575</t>
  </si>
  <si>
    <t>154503263522020NE800048</t>
  </si>
  <si>
    <t>PROT:110107  SERVICO DE COLETA DE RESIDUOS INFECTANTES DO BIOTERIO DO CAMPUS DE SAO BERNARDO.  PROC ORIGEM: 2016DI00005</t>
  </si>
  <si>
    <t>33903978</t>
  </si>
  <si>
    <t>LIMPEZA E CONSERVACAO</t>
  </si>
  <si>
    <t>26/03/2021</t>
  </si>
  <si>
    <t>23006.001714/2015-75</t>
  </si>
  <si>
    <t>154503263522021NE000027</t>
  </si>
  <si>
    <t>CONTRATACAO DE SERVICO DE COLETA DE RESIDUO INFECTANTE DO BIOTERIO DE SAO BERNADO DO CAMPO</t>
  </si>
  <si>
    <t>24/05/2022</t>
  </si>
  <si>
    <t>23006.004798/2020-66</t>
  </si>
  <si>
    <t>154503263522022NE000120</t>
  </si>
  <si>
    <t>CONTRATACAO DE PESSOA JURIDICA PARA PRESTACAO DE SERVICOS DE COPEIRAGEM NOS CAMPI DA UFABC.</t>
  </si>
  <si>
    <t>CASTRO SILVA SERVICOS TERCEIRIZADOS LTDA</t>
  </si>
  <si>
    <t>33903705</t>
  </si>
  <si>
    <t>SERVICOS DE COPA E COZINHA</t>
  </si>
  <si>
    <t>07/06/2022</t>
  </si>
  <si>
    <t>23006.002461/2021-03</t>
  </si>
  <si>
    <t>154503263522022NE000139</t>
  </si>
  <si>
    <t>AQUISICAO DE ITENS PARA COLETA DE RESIDUOS QUIMICOS E BIOLOGICOS.</t>
  </si>
  <si>
    <t>ADONAI COMERCIO DE MAQUINAS E EQUIPAMENTOS EIRELI</t>
  </si>
  <si>
    <t>29/06/2022</t>
  </si>
  <si>
    <t>23006.000896/2020-24</t>
  </si>
  <si>
    <t>154503263522022NE000194</t>
  </si>
  <si>
    <t>CONTRATACAO DE SERVICO DE COLETA DE LIXO INFECTANTE DOS LABORATORIOS E BIOTERIO PARA O CAMPUS SANTO ANDRE</t>
  </si>
  <si>
    <t>SERVICO MUNICIPAL DE SANEAMENTO AMBIENTAL DE SANTO ANDR</t>
  </si>
  <si>
    <t>23006.004792/2020-99</t>
  </si>
  <si>
    <t>154503263522023NE000062</t>
  </si>
  <si>
    <t>CONTRATACAO DE EMPRESA ESPECIALIZADA NA PRESTACAO DE SERVICOS DE ACONDICIONAMENTO, COLETA, TRANSPORTE, TRATAMENTO E DESTINACAO FINAL DE RESIDUOS QUIMICOS PRODUZIDOS NAS DEPENDENCIAS DOS CAMPI DA UFABC</t>
  </si>
  <si>
    <t>RECINTEC TECNOLOGIAS AMBIENTAIS LTDA</t>
  </si>
  <si>
    <t>33903975</t>
  </si>
  <si>
    <t>SERVICO DE INCINERACAO,DESTRUICAO E DEMOLICAO</t>
  </si>
  <si>
    <t>27/03/2023</t>
  </si>
  <si>
    <t>154503263522023NE000069</t>
  </si>
  <si>
    <t>CONTRATACAO DE EMPRESA ESPECIALIZADA NA PRESTACAO DE SERVICO DE COLETA, TRANSPORTE, TRATAMENTO E DESTINACAO FINAL DE RESIDUOS INFECTANTES DAS CATEGORIAS A E E PARA O CAMPUS SAO BERNARDO DO CAMPO DA FUNDACAO UNIVERSIDADE FEDERAL DO ABC</t>
  </si>
  <si>
    <t>154503263522023NE000119</t>
  </si>
  <si>
    <t>POLYVALENTE SERVICOS E APOIO ADMINISTRATIVO LTDA</t>
  </si>
  <si>
    <t>16/05/2023</t>
  </si>
  <si>
    <t>154503263522023NE000139</t>
  </si>
  <si>
    <t>CONTRATACAO DE EMPRESA ESPECIALIZADA PARA PRESTACAO DE SERVICOS DE LIMPEZA, ASSEIO E CONSERVACAO NAS DEPENDENCIAS DA UFABC</t>
  </si>
  <si>
    <t>VIVA SERVICOS LTDA</t>
  </si>
  <si>
    <t>33903702</t>
  </si>
  <si>
    <t>26/06/2023</t>
  </si>
  <si>
    <t>154503263522023NE000215</t>
  </si>
  <si>
    <t>23006.010978/2023-20</t>
  </si>
  <si>
    <t>154503263522023NE000444</t>
  </si>
  <si>
    <t>AQUISICAO DE INSUMOS DE LIMPEZA.</t>
  </si>
  <si>
    <t>MULTISUL COMERCIO E DISTRIBUICAO LTDA</t>
  </si>
  <si>
    <t>154503263522023NE000446</t>
  </si>
  <si>
    <t>SAMARA VASCONCELOS ROSAS LTDA</t>
  </si>
  <si>
    <t>154503263522023NE000473</t>
  </si>
  <si>
    <t>CLNA7 COMERCIAL LTDA</t>
  </si>
  <si>
    <t>33903021</t>
  </si>
  <si>
    <t>MATERIAL DE COPA E COZINHA</t>
  </si>
  <si>
    <t>08/11/2023</t>
  </si>
  <si>
    <t>23006.013619/2023-24</t>
  </si>
  <si>
    <t>154503263522023NE000485</t>
  </si>
  <si>
    <t>AQUISICAO DE INSUMOS PARA COLETA DE RESIDUOS</t>
  </si>
  <si>
    <t>ICP CIENTIFICA PRODUTOS PARA LABORATORIOS LTDA</t>
  </si>
  <si>
    <t>16/11/2023</t>
  </si>
  <si>
    <t>23006.004464/2023-35</t>
  </si>
  <si>
    <t>154503263522023NE000513</t>
  </si>
  <si>
    <t>AQUISICAO DE INSUMOS DE COPA E COZINHA</t>
  </si>
  <si>
    <t>COMERCIAL TXV COMERCIO E SERVICO LTDA</t>
  </si>
  <si>
    <t>154503263522023NE000514</t>
  </si>
  <si>
    <t>SUPREME COMERCIAL EIRELI</t>
  </si>
  <si>
    <t>154503263522023NE000553</t>
  </si>
  <si>
    <t>154503263522023NE000576</t>
  </si>
  <si>
    <t>154503263522023NE000604</t>
  </si>
  <si>
    <t>154503263522023NE000640</t>
  </si>
  <si>
    <t>154503263522023NE000686</t>
  </si>
  <si>
    <t>VF TECH STORE LTDA</t>
  </si>
  <si>
    <t>23006.003180/2023-21</t>
  </si>
  <si>
    <t>154503263522023NE000569</t>
  </si>
  <si>
    <t>AQUISICAO DE BOMBONA PARA SECAO DE ENGENHARIA DE SEGURANCA DO TRABALHO</t>
  </si>
  <si>
    <t>FABRICIO RACHADEL COSTA</t>
  </si>
  <si>
    <t>33903019</t>
  </si>
  <si>
    <t>MATERIAL DE ACONDICIONAMENTO E EMBALAGEM</t>
  </si>
  <si>
    <t>23006.012998/2023-35</t>
  </si>
  <si>
    <t>154503263522023NE000667</t>
  </si>
  <si>
    <t>DOCUMENTO DE FORMALIZACAO DA DEMANDA PARA CONTRATACAO DE EMPRESA ESPECIALIZADA EM MANUTENCAO PREVENTIVA DE MICROSCOPIO LEICA - DM5500.</t>
  </si>
  <si>
    <t>MM COMERCIO DE EQUIPAMENTOS E SERVICOS LTDA</t>
  </si>
  <si>
    <t>23006.013908/2023-23</t>
  </si>
  <si>
    <t>154503263522023NE000621</t>
  </si>
  <si>
    <t>DOCUMENTO DE FORMALIZACAO DA DEMANDA PARA AQUISICAO DE PLASTICOS E VIDRARIAS</t>
  </si>
  <si>
    <t>FASTLABOR COMERCIAL EIRELI</t>
  </si>
  <si>
    <t>33903026</t>
  </si>
  <si>
    <t>MATERIAL ELETRICO E ELETRONICO</t>
  </si>
  <si>
    <t>33903035</t>
  </si>
  <si>
    <t>MATERIAL LABORATORIAL</t>
  </si>
  <si>
    <t>154503263522023NE000622</t>
  </si>
  <si>
    <t>AWKALAB PRODUTOS PARA LABORATORIO LTDA</t>
  </si>
  <si>
    <t>154503263522023NE000623</t>
  </si>
  <si>
    <t>154503263522023NE000624</t>
  </si>
  <si>
    <t>LAB VISION - COMERCIO DE PRODUTOS LABORATORIAIS LTDA</t>
  </si>
  <si>
    <t>154503263522023NE000625</t>
  </si>
  <si>
    <t>AMR SOLUCOES LABORATORIAIS LTDA</t>
  </si>
  <si>
    <t>154503263522023NE000626</t>
  </si>
  <si>
    <t>AMBARLAB PRODUTOS LABORATORIAIS LTDA</t>
  </si>
  <si>
    <t>154503263522023NE000627</t>
  </si>
  <si>
    <t>SA CONSUMIVEIS PRODUTOS DE LABORATORIO LTDA</t>
  </si>
  <si>
    <t>154503263522023NE000628</t>
  </si>
  <si>
    <t>E-LABCOMMERCE LTDA</t>
  </si>
  <si>
    <t>154503263522023NE000629</t>
  </si>
  <si>
    <t>PRODLAC PRODS MEDICOS HOSPITALARES LTDA</t>
  </si>
  <si>
    <t>21/11/2023</t>
  </si>
  <si>
    <t>23006.009405/2023-53</t>
  </si>
  <si>
    <t>154503263522023NE000532</t>
  </si>
  <si>
    <t>AQUISICAO DE MATERIAL DE CONSUMO - REAGENTES - PARA A COORDENACAO DOS LABORATORIOS DIDATICOS E PARA OS CURSOS DE BACHARELADO EM CIENCIAS BIOLOGICAS, BACHARELADO EM QUIMICA E BACHARELADO EM BIOTECNOLOGIA DA FUNDACAO UNIVERSIDADE FEDERAL DO ABC - UFABC</t>
  </si>
  <si>
    <t>SOLABOR PRODUTOS PARA LABORATORIOS LTDA</t>
  </si>
  <si>
    <t>154503263522023NE000533</t>
  </si>
  <si>
    <t>ADONEX COMERCIO DE PRODUTOS PARA LABORATORIO LTDA</t>
  </si>
  <si>
    <t>154503263522023NE000534</t>
  </si>
  <si>
    <t>33903040</t>
  </si>
  <si>
    <t>MATERIAL BIOLOGICO</t>
  </si>
  <si>
    <t>154503263522023NE000535</t>
  </si>
  <si>
    <t>154503263522023NE000536</t>
  </si>
  <si>
    <t>BIOCELL BIOTECNOLOGIA LTDA</t>
  </si>
  <si>
    <t>154503263522023NE000537</t>
  </si>
  <si>
    <t>FRFA PRODUTOS PARA LABORATORIO LTDA</t>
  </si>
  <si>
    <t>154503263522023NE000538</t>
  </si>
  <si>
    <t>LUDWIG BIOTECNOLOGIA LTDA</t>
  </si>
  <si>
    <t>154503263522023NE000539</t>
  </si>
  <si>
    <t>CELLCO BIOTEC DO BRASIL LTDA.</t>
  </si>
  <si>
    <t>154503263522023NE000540</t>
  </si>
  <si>
    <t>154503263522023NE000541</t>
  </si>
  <si>
    <t>ORBITAL PRODUTOS PARA LABORATORIOS LTDA</t>
  </si>
  <si>
    <t>154503263522023NE000542</t>
  </si>
  <si>
    <t>REY-GLASS COMERCIAL E SERVICOS LTDA</t>
  </si>
  <si>
    <t>23006.009586/2023-18</t>
  </si>
  <si>
    <t>154503263522023NE000596</t>
  </si>
  <si>
    <t>AQUISICAO DE MATERIAL DE CONSUMO - TIRAS REAGENTES - PARA O CURSO DE BACHARELADO EM CIENCIAS BIOLOGICAS DA FUNDACAO UNIVERSIDADE FEDERAL DO ABC - UFABC</t>
  </si>
  <si>
    <t>NET MEDICAL COMERCIO DE CORRELATOS MEDICOS E HOSPITALAR</t>
  </si>
  <si>
    <t>154503263522023NE000597</t>
  </si>
  <si>
    <t>DOBBER COMERCIO E REPRESENTACOES LTDA</t>
  </si>
  <si>
    <t>18/05/2023</t>
  </si>
  <si>
    <t>23006.014670/2022-72</t>
  </si>
  <si>
    <t>154503263522023NE000152</t>
  </si>
  <si>
    <t>REGISTRO DE PRECOS PARA AQUISICAO DE REAGENTES PARA OS CURSOS DE GRADUACAO DA FUNDACAO UNIVERSIDADE FEDERAL DO ABC ¿ UFABC.</t>
  </si>
  <si>
    <t>LIFE TECHNOLOGIES BRASIL COMERCIO E INDUSTRIA DE PRODUT</t>
  </si>
  <si>
    <t>154503263522023NE000154</t>
  </si>
  <si>
    <t>REGISTRO DE PRECOS PARA AQUISICAO DE REAGENTES PARA OS CURSOS DE GRADUACAO DA FUNDACAO UNIVERSIDADE FEDERAL DO ABC ¿ UFABC</t>
  </si>
  <si>
    <t>FOX SCIENCE COMERCIO &amp; PRODUTOS LTDA</t>
  </si>
  <si>
    <t>23006.001676/2023-61</t>
  </si>
  <si>
    <t>154503263522023NE000206</t>
  </si>
  <si>
    <t>AQUISICAO DE REAGENTES (ITENS CANCELADOS DE 2022) PARA OS CURSOS DE GRADUACAO DA FUNDACAO UNIVERSIDADE FEDERAL DO ABC  UFABC.</t>
  </si>
  <si>
    <t>SIGMA-ALDRICH BRASIL LTDA</t>
  </si>
  <si>
    <t>154503263522023NE000208</t>
  </si>
  <si>
    <t>154503263522023NE000526</t>
  </si>
  <si>
    <t>NOVA BIOTECNOLOGIA LTDA.</t>
  </si>
  <si>
    <t>154503263522023NE000527</t>
  </si>
  <si>
    <t>154503263522023NE000528</t>
  </si>
  <si>
    <t>154503263522023NE000598</t>
  </si>
  <si>
    <t>AQUISICAO DE MATERIAL DE CONSUMO - TIRAS REAGENTES - PARA O CURSO DE BACHARELADO EM CIENCIAS BIOLOGICAS DA FUNDACAO UNIVERSIDADE FEDERAL DO ABC ¿ UFABC</t>
  </si>
  <si>
    <t>154503263522023NE000599</t>
  </si>
  <si>
    <t>154503263522023NE000174</t>
  </si>
  <si>
    <t>154503263522023NE000529</t>
  </si>
  <si>
    <t>154503263522023NE000530</t>
  </si>
  <si>
    <t>154503263522023NE000531</t>
  </si>
  <si>
    <t>09/02/2021</t>
  </si>
  <si>
    <t>23006.000882/2020-19</t>
  </si>
  <si>
    <t>154503263522021NE000014</t>
  </si>
  <si>
    <t>AQUISICAO DE HELIO LIQUIDO PARA O ESPECTROMETRO DE RESSONANCIA MAGNETICA NUCLEAR - RMN - DA CEM</t>
  </si>
  <si>
    <t>WHITE MARTINS GASES INDUSTRIAIS LTDA</t>
  </si>
  <si>
    <t>33903004</t>
  </si>
  <si>
    <t>GAS E OUTROS MATERIAIS ENGARRAFADOS</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</si>
  <si>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</si>
  <si>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</si>
  <si>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</si>
  <si>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</si>
  <si>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</si>
  <si>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DEMANUTENCAO PREVENTIVA E CORRETIVA, COM FORNECIMENTO DE PECAS DE REPOSICAO EM AUTOCLAVEHORIZONTAL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</si>
  <si>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</si>
  <si>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</si>
  <si>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</si>
  <si>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</si>
  <si>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</si>
  <si>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</si>
  <si>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</si>
  <si>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12/09/2022</t>
  </si>
  <si>
    <t>23006.006185/2020-63</t>
  </si>
  <si>
    <t>154503263522022NE000287</t>
  </si>
  <si>
    <t>MANUTENCAO PREVENTIVA E CORRETIVA, COM FORNECIMENTO DE PECAS DE REPOSICAO, EM AUTOCLAVE DO BIOTERIO DE SANTO ANDRE</t>
  </si>
  <si>
    <t>JP AUTOMACAO E ASSISTENCIA TECNICA LTDA</t>
  </si>
  <si>
    <t>154503263522022NE000288</t>
  </si>
  <si>
    <t>06/10/2022</t>
  </si>
  <si>
    <t>23006.013377/2022-98</t>
  </si>
  <si>
    <t>154503263522022NE000347</t>
  </si>
  <si>
    <t>AQUISICAO POR IMPORTACAO DIRETA DE FILAMENTO DE EMISSAO DE ELETRONS DO EQUIPAMENTO MEV-FEI.</t>
  </si>
  <si>
    <t>FEI EUROPE B.V.</t>
  </si>
  <si>
    <t>23006.000087/2021-01</t>
  </si>
  <si>
    <t>154503263522023NE000395</t>
  </si>
  <si>
    <t>CARTAO PESQUISADOR - SOLICITACAO Nº 01/2021 PARA ATENDIMENTO AS DEMANDAS DO PROJETO CENTRAL EXPERIMENTAL MULTIUSUARIO - CEM</t>
  </si>
  <si>
    <t>ROOSEVELT DROPPA JUNIOR</t>
  </si>
  <si>
    <t>23006.020485/2022-17</t>
  </si>
  <si>
    <t>154503263522023NE000694</t>
  </si>
  <si>
    <t>CARTAO PESQUISADOR - BIOTERIOS</t>
  </si>
  <si>
    <t>MARCELA SORELLI CARNEIRO RAMOS</t>
  </si>
  <si>
    <t>15/09/2022</t>
  </si>
  <si>
    <t>23006.013376/2022-43</t>
  </si>
  <si>
    <t>154503263522022NE000299</t>
  </si>
  <si>
    <t>AQUISICAO POR IMPORTACAO DIRETA DE DETECTOR H DE TERMOGRAVIMETRICO SHIMADZU E COMPONENTES ACESSORIOS</t>
  </si>
  <si>
    <t>SHIMADZU LATIN AMERICA S.A</t>
  </si>
  <si>
    <t>154503263522022NE000346</t>
  </si>
  <si>
    <t>154503263522023NE000695</t>
  </si>
  <si>
    <t>29/05/2023</t>
  </si>
  <si>
    <t>23006.004320/2023-89</t>
  </si>
  <si>
    <t>154503263522023NE000185</t>
  </si>
  <si>
    <t>CONTRATACAO DE SERVICOS DE MAESTRO PARA REGENCIA DE CORO, PARA ATENDIMENTO DO PROJETO CULTURAL  - CORO DA UFABC 2023</t>
  </si>
  <si>
    <t>17.555.033 ANDRE LUIZ MARTINEZ SANT ANNA</t>
  </si>
  <si>
    <t>03/08/2023</t>
  </si>
  <si>
    <t>23006.010665/2023-71</t>
  </si>
  <si>
    <t>154503263522023NE000303</t>
  </si>
  <si>
    <t>CONTRATACAO DE SERVICO PARA FORNECIMENTO DE KIT LANCHE PARA ATENDIMENTO AS DEMANDAS DA PRO-REITORIA DE EXTENSAO E CULTURA - PROEC</t>
  </si>
  <si>
    <t>THHD COMERCIAL LTDA</t>
  </si>
  <si>
    <t>01/09/2023</t>
  </si>
  <si>
    <t>23006.013779/2023-73</t>
  </si>
  <si>
    <t>154503263522023NE000347</t>
  </si>
  <si>
    <t>CONTRATACAO DE EMPRESA ESPECIALIZADA EM SERVICOS DE PRODUCAO, EDICAO E DISPONIBILIZACAO DE PROGRAMAS DE AUDIO PARA ATENDER AS DEMANDAS DE ACOES DE EXTENSAO.</t>
  </si>
  <si>
    <t>ELIFRANCK CARVALHO GOUVEA</t>
  </si>
  <si>
    <t>23006.009224/2023-27</t>
  </si>
  <si>
    <t>154503263522023NE000402</t>
  </si>
  <si>
    <t>AQUISICAO DE ITENS DIVERSOS PARA DESENVOLVIMENTO DE ACOES DE EXTENSAO E PARA AS AULAS PRATICAS DO CURSO DE BACHARELADO EM FISICA DA UFABC.</t>
  </si>
  <si>
    <t>33903007</t>
  </si>
  <si>
    <t>GENEROS DE ALIMENTACAO</t>
  </si>
  <si>
    <t>33903024</t>
  </si>
  <si>
    <t>MATERIAL P/ MANUT.DE BENS IMOVEIS/INSTALACOES</t>
  </si>
  <si>
    <t>33903036</t>
  </si>
  <si>
    <t>MATERIAL HOSPITALAR</t>
  </si>
  <si>
    <t>33903039</t>
  </si>
  <si>
    <t>MATERIAL P/ MANUTENCAO DE VEICULOS</t>
  </si>
  <si>
    <t>33903043</t>
  </si>
  <si>
    <t>MATERIAL P/ REABILITACAO PROFISSIONAL</t>
  </si>
  <si>
    <t>23006.015933/2023-41</t>
  </si>
  <si>
    <t>154503263522023NE000451</t>
  </si>
  <si>
    <t>CONTRATACAO DE EMPRESA ESPECIALIZADA EM SERVICOS DE PRODUCAO, GRAVACAO E EDICAO DE VIDEOS PARA ATENDER AS DEMANDAS DE ACAO DE EXTENSAO.</t>
  </si>
  <si>
    <t>CLEMENTE VINICIUS LEITE RAMOS 27142819820</t>
  </si>
  <si>
    <t>33903959</t>
  </si>
  <si>
    <t>SERVICOS DE AUDIO, VIDEO E FOTO</t>
  </si>
  <si>
    <t>23006.017076/2023-14</t>
  </si>
  <si>
    <t>154503263522023NE000463</t>
  </si>
  <si>
    <t>AQUISICAO DE REAGENTES E MATERIAIS DE LABORATORIO PARA DESENVOLVIMENTO DE ACOES DE EXTENSAO.</t>
  </si>
  <si>
    <t>23006.013589/2023-56</t>
  </si>
  <si>
    <t>154503263522023NE000600</t>
  </si>
  <si>
    <t>AQUISICAO DE MATERIAIS PARA JARDINAGEM PARA DESENVOLVIMENTO DE ACAO DE EXTENSAO.</t>
  </si>
  <si>
    <t>LEONARDO SANCHOTENE QUINTELA</t>
  </si>
  <si>
    <t>33903031</t>
  </si>
  <si>
    <t>SEMENTES, MUDAS DE PLANTAS E INSUMOS</t>
  </si>
  <si>
    <t>05/12/2023</t>
  </si>
  <si>
    <t>23006.021389/2023-77</t>
  </si>
  <si>
    <t>154503263522023NE000562</t>
  </si>
  <si>
    <t>AQUISICAO DE JOGOS EDUCATIVOS E MATERIAIS PEDAGOGICOS PARA DESENVOLVIMENTO DE ACOES DE EXTENSAO.</t>
  </si>
  <si>
    <t>PALOMA MARTINI MEDEIROS 39890689898</t>
  </si>
  <si>
    <t>33903014</t>
  </si>
  <si>
    <t>MATERIAL EDUCATIVO E ESPORTIVO</t>
  </si>
  <si>
    <t>154503263522023NE000563</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</si>
  <si>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</si>
  <si>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</si>
  <si>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</si>
  <si>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</si>
  <si>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</si>
  <si>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</si>
  <si>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</si>
  <si>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</si>
  <si>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</si>
  <si>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</si>
  <si>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</si>
  <si>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</si>
  <si>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</si>
  <si>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</si>
  <si>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</si>
  <si>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</si>
  <si>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28/09/2021</t>
  </si>
  <si>
    <t>23006.003388/2021-89</t>
  </si>
  <si>
    <t>154503263522021NE000201</t>
  </si>
  <si>
    <t>CONTRATACAO DE EMPRESA PARA CONFECCAO DE BANNERS E FAIXAS.</t>
  </si>
  <si>
    <t>GL EDITORA GRAFICA LTDA</t>
  </si>
  <si>
    <t>03/10/2022</t>
  </si>
  <si>
    <t>23006.001105/2019-40</t>
  </si>
  <si>
    <t>154503263522022NE000337</t>
  </si>
  <si>
    <t>SERVICOS GRAFICOS EM IMPRESSAO OFFSET</t>
  </si>
  <si>
    <t>GDD EDITORA GRAFICA LTDA</t>
  </si>
  <si>
    <t>23006.010405/2022-15</t>
  </si>
  <si>
    <t>154503263522022NE000370</t>
  </si>
  <si>
    <t>CONTRATACAO DE EMPRESA PARA CONFECCAO DE BANNERS E FAIXAS</t>
  </si>
  <si>
    <t>154503263522023NE000173</t>
  </si>
  <si>
    <t>23006.000577/2023-61</t>
  </si>
  <si>
    <t>154503263522023NE000299</t>
  </si>
  <si>
    <t>AQUISICAO DE REFLETORES LED</t>
  </si>
  <si>
    <t>DGA COMERCIO DE MATERIAIS ELETRICOS LTDA</t>
  </si>
  <si>
    <t>11/08/2022</t>
  </si>
  <si>
    <t>23006.002903/2022-94</t>
  </si>
  <si>
    <t>154503263522022NE000244</t>
  </si>
  <si>
    <t>EVENTUAL AQUISICAO DE CARIMBOS.</t>
  </si>
  <si>
    <t>RIPERS COMERCIO DE MATERIAIS HIDRAULICOS LTDA</t>
  </si>
  <si>
    <t>154503263522022NE000245</t>
  </si>
  <si>
    <t>SOBRAL-CHAVES E CARIMBOS LTDA</t>
  </si>
  <si>
    <t>23006.007926/2021-12</t>
  </si>
  <si>
    <t>154503263522023NE000305</t>
  </si>
  <si>
    <t>CONTRATACAO DE SERVICO DE OUTSOURCING ALMOXARIFADO VIRTUAL</t>
  </si>
  <si>
    <t>AUTOPEL AUTOMACAO COMERCIAL E INFORMATICA LTDA.</t>
  </si>
  <si>
    <t>27/09/2021</t>
  </si>
  <si>
    <t>23006.007115/2021-11</t>
  </si>
  <si>
    <t>154503263522021NE000199</t>
  </si>
  <si>
    <t>AQUISICAO DE EPIS (CONSUMIVEIS) PARA O ATENDIMENTO DAS DEMANDAS DO CENTRO DE MATEMATICA, COMPUTACAO E COGNICAO - CMCC.</t>
  </si>
  <si>
    <t>PGSA COMERCIAL LTDA</t>
  </si>
  <si>
    <t>33903028</t>
  </si>
  <si>
    <t>MATERIAL DE PROTECAO E SEGURANCA</t>
  </si>
  <si>
    <t>10/08/2022</t>
  </si>
  <si>
    <t>23006.000240/2021-92</t>
  </si>
  <si>
    <t>154503263522022NE000241</t>
  </si>
  <si>
    <t>AQUISICAO DE CARTOES DE IDENTIFICACAO PERSONALIZADOS PARA A FUNDACAO UNIVERSIDADE FEDERAL DO ABC - UFABC</t>
  </si>
  <si>
    <t>LEVIT COMERCIO, IMPORTACAO  E EXPORTACAO DE PRODUTOS TE</t>
  </si>
  <si>
    <t>33903044</t>
  </si>
  <si>
    <t>MATERIAL DE SINALIZACAO VISUAL E OUTROS</t>
  </si>
  <si>
    <t>15/12/2022</t>
  </si>
  <si>
    <t>154503263522022NE000498</t>
  </si>
  <si>
    <t>AMARO RIBEIRO SOLUCOES LTDA</t>
  </si>
  <si>
    <t>20/05/2021</t>
  </si>
  <si>
    <t>23006.008406/2020-38</t>
  </si>
  <si>
    <t>154503263522021NE000060</t>
  </si>
  <si>
    <t>REGISTRO DE PRECOS PARA A EVENTUAL AQUISICAO DE LUVAS DE SEGURANCA TERMICA E MASCARAS DE PROTECAO RESPIRATORIA.</t>
  </si>
  <si>
    <t>D RODRIGUES DE OLIVEIRA</t>
  </si>
  <si>
    <t>06/12/2021</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</si>
  <si>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</si>
  <si>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</si>
  <si>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</si>
  <si>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</si>
  <si>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</si>
  <si>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</si>
  <si>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GIACOMO RESENDE SEOLIN</t>
  </si>
  <si>
    <t>154503263522022NE000172</t>
  </si>
  <si>
    <t>23006.019096/2021-68</t>
  </si>
  <si>
    <t>154503263522022NE000415</t>
  </si>
  <si>
    <t>REGISTRO DE PRECOS PARA EVENTUAL AQUISICAO DE EQUIPAMENTOS DE PROTECAO INDIVIDUAL E DE RESPOSTA A EMERGENCIA.</t>
  </si>
  <si>
    <t>AMDA SECURITY IMPORTADORA LTDA</t>
  </si>
  <si>
    <t>28/12/2022</t>
  </si>
  <si>
    <t>154503263522022NE000516</t>
  </si>
  <si>
    <t>ABEX COMERCIAL IMPORTACAO E EXPORTACAO LTDA</t>
  </si>
  <si>
    <t>27/02/2023</t>
  </si>
  <si>
    <t>23006.017856/2022-83</t>
  </si>
  <si>
    <t>154503263522023NE000046</t>
  </si>
  <si>
    <t>REGISTRO DE PRECOS PARA EVENTUAL AQUISICAO DE MATERIAIS PARA SECAO DE ENGENHARIA DE SEGURANCA DO TRABALHO.</t>
  </si>
  <si>
    <t>AZALINI INDUSTRIA E COMERCIO LTDA</t>
  </si>
  <si>
    <t>154503263522023NE000351</t>
  </si>
  <si>
    <t>REGISTRO DE PRECOS PARA EVENTUAL AQUISICAO DE EQUIPAMENTOS DE PROTECAO INDIVIDUAL E DE RESPOSTA A EMERGENCIA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</si>
  <si>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</si>
  <si>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</si>
  <si>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</si>
  <si>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</si>
  <si>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</si>
  <si>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</si>
  <si>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</si>
  <si>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</si>
  <si>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</si>
  <si>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ELEVADORES VILLARTA LTDA</t>
  </si>
  <si>
    <t>11/03/2022</t>
  </si>
  <si>
    <t>23006.001851/2016-91</t>
  </si>
  <si>
    <t>154503263522022NE000031</t>
  </si>
  <si>
    <t>CONTRATACAO DE SERVICOS DE MANUTENCAO DE SISTEMAS DE AR CONDICIONADO E EXAUSTAO.</t>
  </si>
  <si>
    <t>ENCLIMAR ENGENHARIA DE CLIMATIZACAO LTDA</t>
  </si>
  <si>
    <t>01/06/2022</t>
  </si>
  <si>
    <t>154503263522022NE000130</t>
  </si>
  <si>
    <t>UPS TECNOLOGIA LTDA</t>
  </si>
  <si>
    <t>10/06/2022</t>
  </si>
  <si>
    <t>154503263522022NE000157</t>
  </si>
  <si>
    <t>CONTRATACAO DE SERVICO DE OUTSOURCING  - ALMOXARIFADO VIRTUAL</t>
  </si>
  <si>
    <t>26/09/2022</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</si>
  <si>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</si>
  <si>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</si>
  <si>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154503263522023NE000100</t>
  </si>
  <si>
    <t>01/06/2023</t>
  </si>
  <si>
    <t>154503263522023NE000189</t>
  </si>
  <si>
    <t>154503263522023NE000230</t>
  </si>
  <si>
    <t>PRESTACAO DE SERVICOS CONTINUOS DE MANUTENCAO PREVENTIVA, CORRETIVA E PREDITIVA PREDIAL COM FORNECIMENTO DE MAO-DE-OBRA NOS CAMPUS DA FUNDACAO UNIVERSIDADE FEDERAL DO ABC</t>
  </si>
  <si>
    <t>ACTIVE ENGENHARIA LTDA</t>
  </si>
  <si>
    <t>154503263522023NE000231</t>
  </si>
  <si>
    <t>23006.004799/2020-19</t>
  </si>
  <si>
    <t>154503263522023NE000265</t>
  </si>
  <si>
    <t>CONTRATACAO DE EMPRESA ESPECIALIZADA PARA PRESTACAO DE SERVICOS DE CONTROLE DE PRAGAS (DESINSETIZACAO, DESRATIZACAO E DESCUPINIZACAO) NOS CAMPI DA UFABC.</t>
  </si>
  <si>
    <t>COBRA SAUDE AMBIENTAL LTDA</t>
  </si>
  <si>
    <t>23006.014912/2023-17</t>
  </si>
  <si>
    <t>154503263522023NE000348</t>
  </si>
  <si>
    <t>CONTRATACAO DE PESSOA JURIDICA ESPECIALIZADA NA PRESTACAO DE SERVICO DE MANUTENCAO DE ELVADORES PARA O CAMPUS SBC</t>
  </si>
  <si>
    <t>SANTISTA CONSERVACAO DE ELEVADORES LTDA</t>
  </si>
  <si>
    <t>154503263522023NE000352</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</si>
  <si>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</si>
  <si>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23006.000040/2019-15</t>
  </si>
  <si>
    <t>154503263522023NE000387</t>
  </si>
  <si>
    <t>CONTRATACAO DE PESSOA JURIDICA PARA PRESTACAO DE SERVICOS DE GERENCIAMENTO DO ALMOXARIFADO</t>
  </si>
  <si>
    <t>PEDRO REGINALDO DE ALBERNAZ FARIA E FAGUNDES LTDA</t>
  </si>
  <si>
    <t>154503263522023NE000386</t>
  </si>
  <si>
    <t>217880</t>
  </si>
  <si>
    <t>10/11/2023</t>
  </si>
  <si>
    <t>154503263522023NE000505</t>
  </si>
  <si>
    <t>154503263522023NE000648</t>
  </si>
  <si>
    <t>154503263522023NE000696</t>
  </si>
  <si>
    <t>23006.013810/2023-76</t>
  </si>
  <si>
    <t>154503263522023NE000676</t>
  </si>
  <si>
    <t>DOCUMENTO DE FORMALIZACAO DA DEMANDA PARA CONTRATACAO DE MANUTENCAO PREVENTIVA (COM AQUISICAO DE MATERIAIS) DE EQUIPAMENTO ULTRAPURIFICADOR DE AGUA MILLI-Q.</t>
  </si>
  <si>
    <t>PRO ANALISE QUIMICA E DIAGNOSTICA LTDA</t>
  </si>
  <si>
    <t>154503263522023NE000677</t>
  </si>
  <si>
    <t>10/02/2021</t>
  </si>
  <si>
    <t>23006.000077/2020-87</t>
  </si>
  <si>
    <t>154503263522021NE000015</t>
  </si>
  <si>
    <t>CONTRATACAO DE EMPRESA ESPECIALIZADA PARA MANUTENCAO DE EXTINTORES E TESTES EMMANGUEIRAS DE COMBATE A INCENDIO</t>
  </si>
  <si>
    <t>NEW FIRE MANUTENCAO E COMERCIO DE EXTINTORES LTDA.</t>
  </si>
  <si>
    <t>154503263522021NE000016</t>
  </si>
  <si>
    <t>CONTRATACAO DE EMPRESA ESPECIALIZADA PARA MANUTENCAO DE EXTINTORES E TESTES EMMANGUEIRAS DE COMBATE A INCENDIO.</t>
  </si>
  <si>
    <t>UNIAO FORTE CONTRA INCENDIO LTDA</t>
  </si>
  <si>
    <t>154503263522021NE000017</t>
  </si>
  <si>
    <t>28/09/2023</t>
  </si>
  <si>
    <t>23006.012778/2023-10</t>
  </si>
  <si>
    <t>154503263522023NE000406</t>
  </si>
  <si>
    <t>REGISTRO DE PRECOS PARA A EVENTUAL CONTRATACAO DE EMPRESA(S) ESPECIALIZADA(S) PARA RECARGA DE EXTINTORES DE INCENDIO E MANUTENCAO EM MANGUEIRAS DE COMBATE A INCENDIO.</t>
  </si>
  <si>
    <t>23006.011170/2023-60</t>
  </si>
  <si>
    <t>154503263522023NE000423</t>
  </si>
  <si>
    <t>CONTRATACAO DE EMPRESA ESPECIALIZADA PARA AS OBRAS DE ADEQUACOES E COMPLEMENTACOES DOS SISTEMAS DE PROTECAO E COMBATE A INCENDIOS (SPCI) DO CAMPUS SAO BERNARDO DO CAMPO.</t>
  </si>
  <si>
    <t>DANTAS ENGENHARIA E CONSTRUCAO LTDA</t>
  </si>
  <si>
    <t>44905192</t>
  </si>
  <si>
    <t>INSTALACOES</t>
  </si>
  <si>
    <t>23006.018510/2022-01</t>
  </si>
  <si>
    <t>154503263522023NE000588</t>
  </si>
  <si>
    <t>CONTRATACAO DE EMPRESA ESPECIALIZADA PARA SERVICOS DE ADEQUACOES E COMPLEMENTACOES DO SISTEMA DE PROTECAO CONTRA DESCARGAS ATMOSFERICAS (SPDA) DO CAMPUS SAO BERNARDO DO CAMPO.</t>
  </si>
  <si>
    <t>COMERCIAL PRADELA LTDA</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</si>
  <si>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</si>
  <si>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</si>
  <si>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</si>
  <si>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</si>
  <si>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154503263522023NE000401</t>
  </si>
  <si>
    <t>CONTRATACAO DE EMPRESA PARA PRESTACAO DE SERVICOS DE ZELADORIA E AJUDANTES GERAIS NA UFABC</t>
  </si>
  <si>
    <t>154503263522023NE000641</t>
  </si>
  <si>
    <t>23006.001320/2019-41</t>
  </si>
  <si>
    <t>154503263522021NE000300</t>
  </si>
  <si>
    <t>CONTRATACAO DE EMPRESA ESPECIALIZADA NA PRESTACAO DE SERVICOS CONTINUOS DE PORTARIA</t>
  </si>
  <si>
    <t>FORCA E APOIO SERVICOS GERAIS EM MAO DE OBRA LTDA.</t>
  </si>
  <si>
    <t>154503263522022NE000253</t>
  </si>
  <si>
    <t>PRESTACAO DE SERVICOS CONTINUOS DE PORTARIA</t>
  </si>
  <si>
    <t>PROGRIDA - PRESTACAO DE SERVICOS LTDA</t>
  </si>
  <si>
    <t>28/07/2023</t>
  </si>
  <si>
    <t>154503263522023NE000295</t>
  </si>
  <si>
    <t>154503263522023NE000296</t>
  </si>
  <si>
    <t>154503263522023NE000350</t>
  </si>
  <si>
    <t>19/05/2020</t>
  </si>
  <si>
    <t>23006001596201686</t>
  </si>
  <si>
    <t>154503263522020NE800107</t>
  </si>
  <si>
    <t>PROT:110113  CONTRATACAO DE SERVICOS DE VIGILANCIA PATRIMONIAL  PROC ORIGEM: 2017PR00007</t>
  </si>
  <si>
    <t>DUNBAR SERVICOS DE SEGURANCA - EIRELI</t>
  </si>
  <si>
    <t>33903703</t>
  </si>
  <si>
    <t>VIGILANCIA OSTENSIVA</t>
  </si>
  <si>
    <t>23006.010810/2022-33</t>
  </si>
  <si>
    <t>154503263522022NE000190</t>
  </si>
  <si>
    <t>CONTRATACAO EMERGENCIAL DE PESSOA JURIDICA ESPECIALIZADA PARA A PRESTACAO DE SERVICO DE VIGILANCIA DESARMADA NOS CAMPI DA FUNDACAO UNIVERSIDADE FEDERAL DO ABC</t>
  </si>
  <si>
    <t>LOGICA SEGURANCA E VIGILANCIA LTDA</t>
  </si>
  <si>
    <t>23/08/2022</t>
  </si>
  <si>
    <t>23006.001732/2019-81</t>
  </si>
  <si>
    <t>154503263522022NE000262</t>
  </si>
  <si>
    <t>CONTRATACAO DE EMPRESA PARA PRESTACAO DE SERVICOS CONTINUOS DE VIGILANCIA PATRIMONIAL DESARMADA</t>
  </si>
  <si>
    <t>FORCA E APOIO SEGURANCA PRIVADA LTDA</t>
  </si>
  <si>
    <t>154503263522023NE000357</t>
  </si>
  <si>
    <t>CONTRATACAO DE EMPRESA DE VIGILANCIA PATRIMONIAL DESARMADA</t>
  </si>
  <si>
    <t>27/11/2023</t>
  </si>
  <si>
    <t>23006.015660/2023-35</t>
  </si>
  <si>
    <t>154503263522023NE000550</t>
  </si>
  <si>
    <t>AQUISICAO DE LICENCA DE SOFTWARE ADS PARA UTILIZACAO EM AULAS PRATICAS DOS CURSOS DE GRADUACAO DO CECS</t>
  </si>
  <si>
    <t>KEYSIGHT TECHNOLOGIES MEDICAO BRASIL LTDA</t>
  </si>
  <si>
    <t>33904006</t>
  </si>
  <si>
    <t>LOCACAO DE SOFTWARES</t>
  </si>
  <si>
    <t>23006.015523/2023-09</t>
  </si>
  <si>
    <t>154503263522023NE000634</t>
  </si>
  <si>
    <t>AQUISICAO DE NOTEBOOK PARA ATENDER AS NECESSIDADES DO CCNH</t>
  </si>
  <si>
    <t>PUBLIC SHOP ELETRO ELETRONICOS LTDA</t>
  </si>
  <si>
    <t>44905241</t>
  </si>
  <si>
    <t>EQUIPAMENTOS DE TIC - COMPUTADORES</t>
  </si>
  <si>
    <t>23006.000299/2023-42</t>
  </si>
  <si>
    <t>154503263522023NE000124</t>
  </si>
  <si>
    <t>AQUISICAO DE CERTIFICADOS DIGITAIS E FORNECIMENTO DE TOKENS - 2023.</t>
  </si>
  <si>
    <t>AR RP CERTIFICACAO DIGITAL LTDA</t>
  </si>
  <si>
    <t>33904023</t>
  </si>
  <si>
    <t>EMISSAO DE CERTIFICADOS DIGITAIS</t>
  </si>
  <si>
    <t>08/08/2023</t>
  </si>
  <si>
    <t>154503263522023NE000313</t>
  </si>
  <si>
    <t>AQUISICAO DE CERTIFICADOS DIGITAIS E FORNECIMENTO DE TOKENS - 2023</t>
  </si>
  <si>
    <t>23006.017087/2021-32</t>
  </si>
  <si>
    <t>154503263522021NE000281</t>
  </si>
  <si>
    <t>CONTRATACAO DE ENLACE DE DADOS SA - SBC</t>
  </si>
  <si>
    <t>ALGAR SOLUCOES EM TIC S/A</t>
  </si>
  <si>
    <t>33904013</t>
  </si>
  <si>
    <t>COMUNICACAO DE DADOS E REDES EM GERAL</t>
  </si>
  <si>
    <t>10/01/2022</t>
  </si>
  <si>
    <t>23006.021463/2021-93</t>
  </si>
  <si>
    <t>154503263522022NE000003</t>
  </si>
  <si>
    <t>CONTRATACAO DE SERVICOS DE TELEFONIA MOVEL</t>
  </si>
  <si>
    <t>TIM S A</t>
  </si>
  <si>
    <t>33904014</t>
  </si>
  <si>
    <t>TELEFONIA FIXA E MOVEL - PACOTE DE COMUNICACAO DE DADOS</t>
  </si>
  <si>
    <t>23006.001777/2015-21</t>
  </si>
  <si>
    <t>154503263522022NE000011</t>
  </si>
  <si>
    <t>AQUISICAO DE SERVICOS DE TELEFONIA MOVEL</t>
  </si>
  <si>
    <t>33903958</t>
  </si>
  <si>
    <t>SERVICOS DE TELECOMUNICACOES</t>
  </si>
  <si>
    <t>18/03/2022</t>
  </si>
  <si>
    <t>23006.000616/2017-82</t>
  </si>
  <si>
    <t>154503263522022NE000039</t>
  </si>
  <si>
    <t>CONTRATACAO DE LINK DE REDUNDANCIA DO ACESSO A INTERNET DA UFABC</t>
  </si>
  <si>
    <t>VOGEL SOLUCOES EM TELECOMUNICACOES E INFORMATICA S.A.</t>
  </si>
  <si>
    <t>12/08/2022</t>
  </si>
  <si>
    <t>23006.000376/2019-88</t>
  </si>
  <si>
    <t>154503263522022NE000249</t>
  </si>
  <si>
    <t>CONTRATACAO DE SERVICO DE SUPORTE DA CENTRAL TELEFONICA PABX</t>
  </si>
  <si>
    <t>3CORP TECHNOLOGY INFRAESTRUTURA DE TELECOM LTDA.</t>
  </si>
  <si>
    <t>33904011</t>
  </si>
  <si>
    <t>SUPORTE DE INFRAESTRUTURA DE TIC</t>
  </si>
  <si>
    <t>27/10/2022</t>
  </si>
  <si>
    <t>23006.007309/2020-28</t>
  </si>
  <si>
    <t>154503263522022NE000378</t>
  </si>
  <si>
    <t>CONTRATACAO DE EMPRESA ESPECIALIZADA PARA MANUTENCAO DO ICECUBE</t>
  </si>
  <si>
    <t>LCSTECH COMERCIAL LTDA</t>
  </si>
  <si>
    <t>206424</t>
  </si>
  <si>
    <t>26/12/2022</t>
  </si>
  <si>
    <t>23006.000070/2019-21</t>
  </si>
  <si>
    <t>154503263522022NE000507</t>
  </si>
  <si>
    <t>CONTRATACAO DE EMPRESA DE TELEFONIA FIXA</t>
  </si>
  <si>
    <t>WIRELESS COMM SERVICES LTDA</t>
  </si>
  <si>
    <t>23006.007752/2022-61</t>
  </si>
  <si>
    <t>154503263522022NE000506</t>
  </si>
  <si>
    <t>LINK REDUNDANTE COM O PTT</t>
  </si>
  <si>
    <t>ALGAR MULTIMIDIA S/A</t>
  </si>
  <si>
    <t>16/03/2023</t>
  </si>
  <si>
    <t>23006.007205/2020-13</t>
  </si>
  <si>
    <t>154503263522023NE000060</t>
  </si>
  <si>
    <t>LINK DE DADOS REDUNDANTE ENTRE OS CAMPI SANTO ANDRE E SAO BERNARDO</t>
  </si>
  <si>
    <t>MENDEX NETWORKS TELECOMUNICACOES LTDA</t>
  </si>
  <si>
    <t>154503263522023NE000076</t>
  </si>
  <si>
    <t>154503263522023NE000077</t>
  </si>
  <si>
    <t>15/06/2023</t>
  </si>
  <si>
    <t>154503263522023NE000204</t>
  </si>
  <si>
    <t>154503263522023NE000316</t>
  </si>
  <si>
    <t>154503263522023NE000488</t>
  </si>
  <si>
    <t>23006.005703/2023-74</t>
  </si>
  <si>
    <t>154503263522023NE000594</t>
  </si>
  <si>
    <t>CONTRATACAO DE SERVICO DE OUTSOURCING DE IMPRESSAO</t>
  </si>
  <si>
    <t>PASSERTI SERVICOS E COMERCIO DE PRODUTOS DE INFORMATIC</t>
  </si>
  <si>
    <t>33904004</t>
  </si>
  <si>
    <t>LOCACAO DE EQUIPAMENTOS DE TIC - IMPRESSORAS</t>
  </si>
  <si>
    <t>23006.017957/2023-35</t>
  </si>
  <si>
    <t>154503263522023NE000643</t>
  </si>
  <si>
    <t>AQUISICAO DE SSD E MEMORIA RAM.</t>
  </si>
  <si>
    <t>TECHX INFORMATICA LTDA</t>
  </si>
  <si>
    <t>33903017</t>
  </si>
  <si>
    <t>MATERIAL DE TIC - MATERIAL DE CONSUMO</t>
  </si>
  <si>
    <t>154503263522023NE000644</t>
  </si>
  <si>
    <t>L DE A B DANTAS</t>
  </si>
  <si>
    <t>154503263522023NE000646</t>
  </si>
  <si>
    <t>SOS INFORMATICA LTDA</t>
  </si>
  <si>
    <t>154503263522023NE000671</t>
  </si>
  <si>
    <t>AQUISICAO DE SSD E MEMORIA RAM</t>
  </si>
  <si>
    <t>BX DISTRIBUIDORA DE EQUIPAMENTOS LTDA</t>
  </si>
  <si>
    <t>23006.014036/2023-11</t>
  </si>
  <si>
    <t>154503263522023NE000690</t>
  </si>
  <si>
    <t>AQUISICAO DE EQUIPAMENTOS E SUPRIMENTOS PARA SALAS DE AULA E AUDITORIOS</t>
  </si>
  <si>
    <t>25/08/2023</t>
  </si>
  <si>
    <t>23006.020852/2022-82</t>
  </si>
  <si>
    <t>154503263522023NE000333</t>
  </si>
  <si>
    <t>AQUISICAO DE COMPUTADORES</t>
  </si>
  <si>
    <t>NYEDE MARIA DE LIMA MOTA 33989745204</t>
  </si>
  <si>
    <t>18/10/2023</t>
  </si>
  <si>
    <t>23006.028127/2022-52</t>
  </si>
  <si>
    <t>154503263522023NE000431</t>
  </si>
  <si>
    <t>AQUISICAO DE COMPUTADORES E NOTEBOOKS - ADESAO ATA ME PE 08/2022.</t>
  </si>
  <si>
    <t>POSITIVO TECNOLOGIA S.A.</t>
  </si>
  <si>
    <t>154503263522023NE000432</t>
  </si>
  <si>
    <t>AQUISICAO DE COMPUTADORES E NOTEBOOKS - ADESAO ATA ME PE 08/2022</t>
  </si>
  <si>
    <t>154503263522023NE000608</t>
  </si>
  <si>
    <t>AQUISICAO DE COMPUTADORES 2022</t>
  </si>
  <si>
    <t>154503263522023NE000609</t>
  </si>
  <si>
    <t>INOVAWAY TECNOLOGIA LTDA</t>
  </si>
  <si>
    <t>23006.021553/2023-46</t>
  </si>
  <si>
    <t>154503263522023NE000668</t>
  </si>
  <si>
    <t>AQUISICAO DE WORKSTATIONS AVANCADAS</t>
  </si>
  <si>
    <t>GLOBAL DISTRIBUICAO DE BENS DE CONSUMO LTDA.</t>
  </si>
  <si>
    <t>154503263522023NE000670</t>
  </si>
  <si>
    <t>AQUISICAO DE WORKSTATIONS AVANCADAS.</t>
  </si>
  <si>
    <t>154503263522023NE000681</t>
  </si>
  <si>
    <t>REPREMIG REPRESENTACAO E COMERCIO DE MINAS GERAIS LTDA</t>
  </si>
  <si>
    <t>154503263522023NE000682</t>
  </si>
  <si>
    <t>154503263522023NE000683</t>
  </si>
  <si>
    <t>154503263522023NE000684</t>
  </si>
  <si>
    <t>22/12/2020</t>
  </si>
  <si>
    <t>23006007713202000</t>
  </si>
  <si>
    <t>154503263522020NE800520</t>
  </si>
  <si>
    <t>PROT:110123  AQUISICAO DE WORKSTATIONS DE EDICAO E TRANSMISSAO AO VIVO,       COM SOFTWARE E ACESSORIOS  PROC ORIGEM: 2020PR00104</t>
  </si>
  <si>
    <t>TECH SONIC EIRELI</t>
  </si>
  <si>
    <t>44904005</t>
  </si>
  <si>
    <t>AQUISICAO DE SOFTWARE PRONTO</t>
  </si>
  <si>
    <t>23006.015655/2023-22</t>
  </si>
  <si>
    <t>154503263522023NE000649</t>
  </si>
  <si>
    <t>AQUISICAO DE LICENCA DE SOFTWARE AIMSUN PARA UTILIZACAO EM AULAS PRATICAS DOS CURSOS DE GRADUACAO DO CECS</t>
  </si>
  <si>
    <t>FRATAR TECNOLOGIA LTDA</t>
  </si>
  <si>
    <t>23006.020294/2023-36</t>
  </si>
  <si>
    <t>154503263522023NE000578</t>
  </si>
  <si>
    <t>AQUISICAO DE IMPRESSORA 3D PARA BACHARELADO EM FISICA</t>
  </si>
  <si>
    <t>JK LICITACOES EM TECNOLOGIA LTDA</t>
  </si>
  <si>
    <t>44905245</t>
  </si>
  <si>
    <t>EQUIPAMENTOS DE TIC - IMPRESSORAS</t>
  </si>
  <si>
    <t>23006.005040/2023-9</t>
  </si>
  <si>
    <t>154503263522023NE000583</t>
  </si>
  <si>
    <t>154503263522023NE000584</t>
  </si>
  <si>
    <t>23006.020012/2023-09</t>
  </si>
  <si>
    <t>154503263522023NE000639</t>
  </si>
  <si>
    <t>CONTRATACAO DE EMPRESA ESPECIALIZADA PARA PRESTACAO DE SERVICOS, DE TRANSPORTE MOBILIARIO INTERESTADUAL, NA MODALIDADE PORTA A PORTA, COMPREENDENDO O TRANSPORTE DE 200 KITS COMPUTADORES DE BRASILIA/DF A SANTO ANDRE/SP</t>
  </si>
  <si>
    <t>CORSIX NEGOCIOS E DISTRIBUICAO LTDA</t>
  </si>
  <si>
    <t>25/08/2020</t>
  </si>
  <si>
    <t>23006000951201781</t>
  </si>
  <si>
    <t>154503263522020NE800261</t>
  </si>
  <si>
    <t>PROT:110127  CONTRATACAO DE EMPRESA PARA FORNECIMENTO APOLICE DE SEGURO PRE-  DIAL PARA OS CAMPI DA UFABC  PROC ORIGEM: 2017PR00043</t>
  </si>
  <si>
    <t>AIG SEGUROS BRASIL S.A.</t>
  </si>
  <si>
    <t>RO01</t>
  </si>
  <si>
    <t>REGRA DE OURO</t>
  </si>
  <si>
    <t>189564</t>
  </si>
  <si>
    <t>29/07/2021</t>
  </si>
  <si>
    <t>23006.000951/2017-81</t>
  </si>
  <si>
    <t>154503263522021NE000135</t>
  </si>
  <si>
    <t>CONTRATACAO DE EMPRESA PARA FORNECIMENTO APOLICE DE SEGURO PREDIAL PARA OS CAMPI DA UFABC</t>
  </si>
  <si>
    <t>06/07/2023</t>
  </si>
  <si>
    <t>23006.003408/2020-31</t>
  </si>
  <si>
    <t>154503263522023NE000245</t>
  </si>
  <si>
    <t>CONTRATACAO DE PESSOA JURIDICA ESPECIALIZADA PARA FORNECIMENTO DE APOLICE DE SEGURO TOTAL PARA OS VEICULOS PERTENCENTES A FROTA DA FUNDACAO UNIVERSIDADE FEDERAL DO ABC - UFABC.</t>
  </si>
  <si>
    <t>PORTO SEGURO COMPANHIA DE SEGUROS GERAIS</t>
  </si>
  <si>
    <t>23006.002713/2022-77</t>
  </si>
  <si>
    <t>154503263522023NE000679</t>
  </si>
  <si>
    <t>CONTRATACAO DE PESSOA JURIDICA ESPECIALIZADA PARA FORNECIMENTO DE APOLICE DE SEGURO PREDIAL PARA COBERTURA DOS MOBILIARIOS, EQUIPAMENTOS, INSTALACOES E DAS EDIFICACOES PERTENCENTES A UFABC.</t>
  </si>
  <si>
    <t>MAPFRE SEGUROS GERAIS S.A.</t>
  </si>
  <si>
    <t>154503263522023NE000680</t>
  </si>
  <si>
    <t>AXA SEGUROS S.A.</t>
  </si>
  <si>
    <t>14/04/2022</t>
  </si>
  <si>
    <t>23006.026098/2021-11</t>
  </si>
  <si>
    <t>154503263522022NE000061</t>
  </si>
  <si>
    <t>CONTRATACAO DE SEGURO DE VIDA PARA ALUNOS DOS CURSOS DA LICENCIATURA</t>
  </si>
  <si>
    <t>15/09/2023</t>
  </si>
  <si>
    <t>23006.011146/2023-21</t>
  </si>
  <si>
    <t>154503263522023NE000383</t>
  </si>
  <si>
    <t>CONTRATACAO DE SEGUROS PARA DISCENTES COM ESTAGIO NAS LICENCIATURAS</t>
  </si>
  <si>
    <t>154503263522023NE000058</t>
  </si>
  <si>
    <t>27/04/2021</t>
  </si>
  <si>
    <t>154503263522021NE000043</t>
  </si>
  <si>
    <t>18/05/2022</t>
  </si>
  <si>
    <t>154503263522022NE000106</t>
  </si>
  <si>
    <t>27/09/2022</t>
  </si>
  <si>
    <t>154503263522022NE000312</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</si>
  <si>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</si>
  <si>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</si>
  <si>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</si>
  <si>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</si>
  <si>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</si>
  <si>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</si>
  <si>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</si>
  <si>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24/05/2021</t>
  </si>
  <si>
    <t>154503263522021NE000064</t>
  </si>
  <si>
    <t>CONTRATACAO DE EMPRESA ESPECIALIZADA PARA PRESTACAO DE SERVICOS DE AGENCIAMEN-TO DE VIAGENS PARA VOOS REGULARES DOMESTICOS.</t>
  </si>
  <si>
    <t>154503263522021NE000065</t>
  </si>
  <si>
    <t>CONTRATACAO DE EMPRESA ESPECIALIZADA PARA PRESTACAO DE SERVICOS DE AGENCIAMEN-TO DE VIAGENS PARA VOOS REGULARES INTERNACIONAIS.</t>
  </si>
  <si>
    <t>154503263522021NE000066</t>
  </si>
  <si>
    <t>CONTRATACAO DE EMPRESA ESPECIALIZADA PARA PRESTACAO DE SERVICOS DE AGENCIAMEN-TO DE VIAGENS PARA VOOS REGULARES INTERNACIONAIS E DOMESTICOS - SEGURO VIAGEM</t>
  </si>
  <si>
    <t>09/03/2022</t>
  </si>
  <si>
    <t>23006.000048/2017-10</t>
  </si>
  <si>
    <t>154503263522022NE000030</t>
  </si>
  <si>
    <t>PROCESSO PARA PAGAMENTO DE REEMBOLSO RODOVIARIO.</t>
  </si>
  <si>
    <t>28/03/2022</t>
  </si>
  <si>
    <t>154503263522022NE000046</t>
  </si>
  <si>
    <t>24101</t>
  </si>
  <si>
    <t>MINIST. DA CIENCIA, TECNOLOGIA E INOVOVACAO</t>
  </si>
  <si>
    <t>23006.009799/2022-69</t>
  </si>
  <si>
    <t>154503263522023NE400097</t>
  </si>
  <si>
    <t>CELEBRACAO DE TERMO DE EXECUCAO DESCENTRALIZADA - TED - COM O MINISTERIO DA CIENCIA, TECNOLOGIA E INOVACOES - MCTI - E INTERVENIENCIA DA FUNDEP. COORDENADORA: ANAPATRICIA DE OLIVEIRA MORALES VILHA NOTA DE CREDITO  2023NC800070 N° TRANSF. 951857</t>
  </si>
  <si>
    <t>20V6</t>
  </si>
  <si>
    <t>FOMENTO A SERVICOS TECNOLOGICOS E GESTAO DA INOVACAO</t>
  </si>
  <si>
    <t>20V60005-02</t>
  </si>
  <si>
    <t>172611</t>
  </si>
  <si>
    <t>154503263522023NE400098</t>
  </si>
  <si>
    <t>FOMENTO A PESQUISA E DESENVOLVIMENTO VOLTADOS A INOVACAO, A TECNOLOGIAS DIGITAIS E AO PROCESSO PRODUTIVO - DESPESAS DIVERSAS</t>
  </si>
  <si>
    <t>42510002-23</t>
  </si>
  <si>
    <t>219739</t>
  </si>
  <si>
    <t>23006.026522/2023-81</t>
  </si>
  <si>
    <t>154503263522023NE000693</t>
  </si>
  <si>
    <t>CONTRATACAO DE FUNDACAO DE APOIO PARA A GESTAO ADMINISTRATIVA E FINANCEIRA DO TERMO DE EXECUCAO DESCENTRALIZADA N° 04/2023- COORDENADOR: ANAPATRICIA MORALES VILHA. PROCESSO VINCULADO N° 23006.009799/2022-69. NOTA DE CREDITO 2023NC800080 Nº DE TRANSFERENCIA  951857</t>
  </si>
  <si>
    <t>24901</t>
  </si>
  <si>
    <t>FUNDO NACIONAL DE DESENV.CIENT.E TECNOLOGICO</t>
  </si>
  <si>
    <t>23006.004844/2023-70</t>
  </si>
  <si>
    <t>154503263522023NE000268</t>
  </si>
  <si>
    <t>SOLICITACAO DE IMPORTACAO DE DIFRATOMETRO DE RAIOS X STOE STADI-P EQUIPADO COM TUBO DE PRATA E 4 DETECTORES MYTHEN2 4K PROJETO FINEP REFORCO E APRIMORAMENTO DA INFRAESTRUTURA DE PESQUISA DA TRANSVERSAL E MULTIDISCIPLINAR DA UFABC (REFIPENE) REFERENCIA 0349/18 - CONTRATO 04.19.0138.01 COORDENADOR PROFESSOR FABIO FURLAN FERREIRA. Nº DE TRANSFERENCIA: 699853 NOTA DE CREDITO: 2022NC000002</t>
  </si>
  <si>
    <t>STOE &amp; CIE GMBH</t>
  </si>
  <si>
    <t>2095</t>
  </si>
  <si>
    <t>FOMENTO A PROJETOS DE IMPLANTACAO, RECUPERACAO E MODERNIZACAO DA INFRAESTRUTURA DE PESQUISA DAS INSTITUICOES PUBLICAS (CT-INFRA)</t>
  </si>
  <si>
    <t>1118000000</t>
  </si>
  <si>
    <t>2095V007A18</t>
  </si>
  <si>
    <t>172666</t>
  </si>
  <si>
    <t>23006.013435/2023-64</t>
  </si>
  <si>
    <t>154503263522023NE000293</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</si>
  <si>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ACUÑANOTA DE CREDITO: 2023NC000002 Nº DE TRANSFERENCIA: 699853 TED: 04.18.0138.01</t>
  </si>
  <si>
    <t>E. A. FISCHIONE INSTRUMENTS, INC.</t>
  </si>
  <si>
    <t>23006.019463/2023-95</t>
  </si>
  <si>
    <t>154503263522023NE000515</t>
  </si>
  <si>
    <t>AQUISICAO: MANUTENCAO DE SISTEMA DE ALTO DESEMPENHO COM TROCA DE PECAS PROJETO FINEP: MANUTENCAO PREVENTIVA INFRAESTRUTURA MULTIUSUARIA UFABC TC 04.19.0004.02 REF 0185/18 COORDENADOR: PROFESSOR RODRIGO LUIZ OLIVEIRA RODRIGUES CUNHA RESPONSAVEL PELA AQUISICAO: PROFESSOR PEDRO ALVES DA SILVA AUTRETO</t>
  </si>
  <si>
    <t>VERSATUS - SOLUCOES E SUPORTE EM REDES E COMPUTACAO DE</t>
  </si>
  <si>
    <t>23006.018961/2023-11</t>
  </si>
  <si>
    <t>154503263522023NE000522</t>
  </si>
  <si>
    <t>CONTRATACAO DE EMPRESA ESPECIALIZADA EM MANUTENCAO DO LIQUEFATOR DE N2. PROJETO FINEP: MANUTENCAO PREVENTIVA INFRAESTRUTURA MULTIUSUARIA UFABC TC 04.19.0004.02 REF 0185/18. COORDENADOR PROFESSOR RODRIGO LUIZ OLIVEIRA RODRIGUES CUNHA. RESPONSAVEL PELA AQUISICAO ROOSEVELT DROPPA JUNIORNOTA DE CREDITO 2023NC000037 - Nº DE TRANSFERENCIA 697180</t>
  </si>
  <si>
    <t>CRIOTECNICA SERVICOS E PECAS EM CRIOGENIA LTDA</t>
  </si>
  <si>
    <t>23006.019332/2023-16</t>
  </si>
  <si>
    <t>154503263522023NE000577</t>
  </si>
  <si>
    <t>FILTROS SINTETICOS, BIOLOGICOS, DE OSMOSE REVERSA E SENSOR DE VELOCIDADE E TEMPERATURA DE FLUXO DE AGUA PARA RACK ZEBRAFISH DOS BIOTERIOS DOS CAMPI SANTO ANDRE E SAO BERNARDO DO CAMPO. PROJETO FINEP MANUTENCAO PREVENTIVA INFRAESTRUTURA MULTIUSUARIA UFABC TC 04.19.0004.02 REF 0185/18 COORDENADOR PROFESSOR RODRIGO LUIZ OLIVEIRA RODRIGUES CUNHA RESPONSAVEL PELA AQUISICAO ELIZABETH TEODOROV - NOTA DE CREDITO 2023NC000037 Nº DE TRANSFERENCIA 697180</t>
  </si>
  <si>
    <t>ALBR INDUSTRIA E COMERCIO LTDA</t>
  </si>
  <si>
    <t>23006.019449/2023-91</t>
  </si>
  <si>
    <t>154503263522023NE000591</t>
  </si>
  <si>
    <t>CONTRATACAO DE SERVICOS DE MANUTENCAO PREVENTIVA DE RACKS E ESTANTES VENTILADAS DE ROEDORES DOS BIOTERIOS DOS CAMPI SANTO ANDRE E SAO BERNARDO DO CAMPO. PROJETO FINEP: MANUTENCAO PREVENTIVA INFRAESTRUTURA MULTIUSUARIA UFABC TC 04.19.0004.02 REF 0185/18 COORDENADOR: PROFESSOR RODRIGO LUIZ OLIVEIRA RODRIGUES CUNHA RESPONSAVEL PELA AQUISICAO: ELIZABETH TEODOROV NOTA DE CREDITO 2023NC000037 Nº DE TRANSFERENCIA 697180</t>
  </si>
  <si>
    <t>3006.019316/2023-15</t>
  </si>
  <si>
    <t>154503263522023NE000664</t>
  </si>
  <si>
    <t>AQUISICAO: AQUISICAO DE MANUTENCAO DO EQUIPAMENTO SQUID MODELO MPMS3 EC - QUANTUM DESIGN DA UFABC PROJETO FINEP: MANUTENCAO PREVENTIVA INFRAESTRUTURA MULTIUSUARIA UFABC TC 04.19.0004.02 REF 0185/18 COORDENADOR: PROFESSOR RODRIGO LUIZ OLIVEIRA RODRIGUES CUNHA RESPONSAVEL PELA AQUISICAO: THIAGO BRANQUINHO DE QUEIROZ NOTA DE CREDITO 2023NC000037 Nº DE TRANSFERENCIA 697180</t>
  </si>
  <si>
    <t>QUANTUM DESIGN AMERICA DO SUL PARA NEGOCIACAO E PROJETO</t>
  </si>
  <si>
    <t>26101</t>
  </si>
  <si>
    <t>MINISTERIO DA EDUCACAO</t>
  </si>
  <si>
    <t>19/10/2023</t>
  </si>
  <si>
    <t>23006.001382/2014-48</t>
  </si>
  <si>
    <t>154503263522023NE000434</t>
  </si>
  <si>
    <t>CONTRATACAO DE EMPRESA ESPECIALIZADA DE CONSTRUCAO CIVIL PARA EXECUCAO DAS OBRAS DO BLOCO ANEXO DO CAMPUS SANTO ANDRE DA UNIVERSIDADE FEDERAL DO ABC- UFABC NOTA DE CREDITO 2023NC002208</t>
  </si>
  <si>
    <t>MPD ENGENHARIA LTDA.</t>
  </si>
  <si>
    <t>15R3</t>
  </si>
  <si>
    <t>APOIO A CONSOLIDACAO, REESTRUTURACAO E MODERNIZACAO DAS INSTITUICOES FEDERAIS DE ENSINO SUPERIOR - DESPESAS DIVERSAS</t>
  </si>
  <si>
    <t>1000A0008U</t>
  </si>
  <si>
    <t>MSS25G41BU7</t>
  </si>
  <si>
    <t>169146</t>
  </si>
  <si>
    <t>44905191</t>
  </si>
  <si>
    <t>OBRAS EM ANDAMENTO</t>
  </si>
  <si>
    <t>23006.009313/2023-73</t>
  </si>
  <si>
    <t>154503263522023NE000450</t>
  </si>
  <si>
    <t>AQUISICAO DE MATERIAL PERMANENTE PARA UTILIZACAO EM AULAS PRATICAS DOS CURSOS DE GRADUACAO DO CECS.</t>
  </si>
  <si>
    <t>MSS25G1560N</t>
  </si>
  <si>
    <t>217487</t>
  </si>
  <si>
    <t>154503263522023NE000520</t>
  </si>
  <si>
    <t>26262</t>
  </si>
  <si>
    <t>UNIVERSIDADE FEDERAL DE SAO PAULO</t>
  </si>
  <si>
    <t>13/10/2022</t>
  </si>
  <si>
    <t>23006.013645/2022-71</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</si>
  <si>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</si>
  <si>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</si>
  <si>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</si>
  <si>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VOBS0N41S1N</t>
  </si>
  <si>
    <t>205995</t>
  </si>
  <si>
    <t>154503263522022NE000439</t>
  </si>
  <si>
    <t>CONTRATACAO DE EMPRESA ESPECIALIZADA PARA SERVICOS DE ADEQUACOES E COMPLEMENTACOES DO SISTEMA DE PROTECAO CONTRA DESCARGAS ATMOSFERICAS (SPDA) DO CAMPUS SAO BERNARDO DO CAMPO. 2022NC000018</t>
  </si>
  <si>
    <t>154503263522023NE000301</t>
  </si>
  <si>
    <t>CONTRATACAO DE EMPRESA ESPECIALIZADA DE CONSTRUCAO CIVIL PARA EXECUCAO DAS OBRAS DO BLOCO ANEXO DO CAMPUS SANTO ANDRE DA UNIVERSIDADE FEDERAL DO ABC- UFABC</t>
  </si>
  <si>
    <t>M20RKG41BPN</t>
  </si>
  <si>
    <t>217523</t>
  </si>
  <si>
    <t>154503263522023NE000422</t>
  </si>
  <si>
    <t>CONTRATACAO DE EMPRESA ESPECIALIZADA PARA AS OBRAS DE ADEQUACOES E COMPLEMENTACOES DOS SISTEMAS DE PROTECAO E COMBATE A INCENDIOS (SPCI) DO CAMPUS SAO BERNARDO DO CAMPO. 2023NC000038</t>
  </si>
  <si>
    <t>154503263522023NE000429</t>
  </si>
  <si>
    <t>AQUISICAO DE COMPUTADORES.</t>
  </si>
  <si>
    <t>M20RKG60BPN</t>
  </si>
  <si>
    <t>154503263522023NE000631</t>
  </si>
  <si>
    <t>AQUISICAO DE SWITCH SAN - 2023NC000038</t>
  </si>
  <si>
    <t>154503263522023NE000661</t>
  </si>
  <si>
    <t>AQUISICAO DE EQUIPAMENTOS E SUPRIMENTOS PARA SALAS DE AULA E AUDITORIOS NOTA DE CREDITO 2023NC000038</t>
  </si>
  <si>
    <t>AMIGGO BRASIL IMPORTACAO LTDA</t>
  </si>
  <si>
    <t>154503263522023NE000691</t>
  </si>
  <si>
    <t>AQUISICAO DE EQUIPAMENTOS E SUPRIMENTOS PARA SALAS DE AULA E AUDITORIOSNOTA DE CREDITO 2023NC000038</t>
  </si>
  <si>
    <t>26291</t>
  </si>
  <si>
    <t>FUND.COORD.DE APERF.DE PESSOAL NIVEL SUPERIOR</t>
  </si>
  <si>
    <t>11/11/2020</t>
  </si>
  <si>
    <t>23006000009201984</t>
  </si>
  <si>
    <t>154503263522020NE800388</t>
  </si>
  <si>
    <t>PROT:110106  CONTRATACAO DE EMPRESA DE AGENCIAMENTO DE VIAGENS - REPASSE VOOS INTERNACIONAIS - PROAP/CAPES  PROC ORIGEM: 2019PR00006</t>
  </si>
  <si>
    <t>0487</t>
  </si>
  <si>
    <t>CONCESSAO DE BOLSAS DE ESTUDO NO PAIS</t>
  </si>
  <si>
    <t>1000A00237</t>
  </si>
  <si>
    <t>OCCCUO9414N</t>
  </si>
  <si>
    <t>170062</t>
  </si>
  <si>
    <t>154503263522020NE800390</t>
  </si>
  <si>
    <t>PROT:110106  CONTRATACAO DE EMPRESA DE AGENCIAMENTO DE VIAGENS - REPASSE VOOS DOMESTICOS (NACIONAIS) PROAP/CAPES  PROC ORIGEM: 2019PR00006</t>
  </si>
  <si>
    <t>03/11/2021</t>
  </si>
  <si>
    <t>154503263522021NE000239</t>
  </si>
  <si>
    <t>09/11/2021</t>
  </si>
  <si>
    <t>154503263522021NE000242</t>
  </si>
  <si>
    <t>CONTRATACAO DE EMPRESA ESPECIALIZADA PARA PRESTACAO DE SERVICOS DE AGENCIAMENTO DE VIAGENS PARA VOOS REGULARES INTERNACIONAIS E DOMESTICOS NAO ATENDIDOS PELAS COMPANHIAS AEREAS CREDENCIADAS PELO MINISTERIO DO PLANEJAMENTO, DESENVOLVIMENTO E GESTAO</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</si>
  <si>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</si>
  <si>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</si>
  <si>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</si>
  <si>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</si>
  <si>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</si>
  <si>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</si>
  <si>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</si>
  <si>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</si>
  <si>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DIGESTION.2022NC000044              Nº TRANSFERENCIA: 697377.</t>
  </si>
  <si>
    <t>THALITA GOUVEIA CASTILHO</t>
  </si>
  <si>
    <t>33901804</t>
  </si>
  <si>
    <t>AUXILIOS PARA DESENV. DE ESTUDOS E PESQUISAS</t>
  </si>
  <si>
    <t>154503263522023NE600046</t>
  </si>
  <si>
    <t>DIARIAS NACIONAIS PARA COLABORADORES</t>
  </si>
  <si>
    <t>154503263522023NE000202</t>
  </si>
  <si>
    <t>CONTRATACAO DE EMPRESA ESPECIALIZADA PARA PRESTACAO DE SERVICOS DE AGENCIAMENTO DE VIAGENS PARA VOOS REGULARES INTERNACIONAIS E DOMESTICOS NAO ATENDIDOS PELAS COMPANHIAS AEREAS CREDENCIADAS PELO MINISTERIO DO PLANEJAMENTO, DESENVOLVIMENTO E GESTAO. N° DE TRANSFERENCIA 1AAMPE NOTA DE CREDITO 2023NC000082</t>
  </si>
  <si>
    <t>154503263522023NE000203</t>
  </si>
  <si>
    <t>22/08/2023</t>
  </si>
  <si>
    <t>23006.017477/2023-74</t>
  </si>
  <si>
    <t>154503263522023NE500154</t>
  </si>
  <si>
    <t>PUBLICACAO. PROFESSOR FRANCISCO ZAMPIROLLI - PERIODICO IEEE/IAS INTERNATIONAL CONFERENCE ON INDUSTRYAPPLICATIONS (INDUSCON 2023).NOTA DE CREDITO - 2023NC000082 Nº DE TRANSFERENCIA 1AAMPE TED 12171</t>
  </si>
  <si>
    <t>FRANCISCO DE ASSIS ZAMPIROLLI</t>
  </si>
  <si>
    <t>23006.017775/2023-64</t>
  </si>
  <si>
    <t>154503263522023NE500164</t>
  </si>
  <si>
    <t>SOLICITACAO DE AUXILIO-EVENTO - DISCENTE [DIEGO JOSE DA SILVA] - ENE - PARA PARTICIPACAO SIMPOSIO BRASILEIRO DE SISTEMAS ELETRICOS - SBSE NOTA DE CREDITO - 2023NC000082 Nº DE TRANSFERENCIA 1AAMPE TED 12171</t>
  </si>
  <si>
    <t>DIEGO JOSE DA SILVA</t>
  </si>
  <si>
    <t>19/09/2023</t>
  </si>
  <si>
    <t>23006.018031/2023-67</t>
  </si>
  <si>
    <t>154503263522023NE500213</t>
  </si>
  <si>
    <t>SOLICITACAO DE AUXILIO-EVENTO. DISCENTES DE EPR - EVENTO: INDUSCON 2023NOTA DE CREDITO - 2023NC000082 Nº DE TRANSFERENCIA 1AAMPE TED 12171</t>
  </si>
  <si>
    <t>GABRIEL SIMPLICIO LOPES</t>
  </si>
  <si>
    <t>23006.019481/2023-77</t>
  </si>
  <si>
    <t>154503263522023NE500208</t>
  </si>
  <si>
    <t>SOLICITACAO DE AUXILIO-EVENTO - CEM- EVENTO: 10º CONGRESSO BRASILEIRO DE CARBONONOTA DE CREDITO - 2023NC000082 Nº DE TRANSFERENCIA 1AAMPE TED 12171DISCENTE: FELIPE GUIMARAES CARNEIRO - CPF 229.866.608-35</t>
  </si>
  <si>
    <t>FELIPE GUIMARAES CARNEIRO</t>
  </si>
  <si>
    <t>27/09/2023</t>
  </si>
  <si>
    <t>23006.018177/2023-11</t>
  </si>
  <si>
    <t>154503263522023NE500235</t>
  </si>
  <si>
    <t>SOLICITACAO DE AUXILIO EVENTO - DISCENTES DE ENE -- CONGRESSO IBERO-LATINO-AMERICANO DE METODOS COMPUTACIONAIS EM ENGENHARIA (CILAMCE 2023)NOTA DE CREDITO - 2023NC000082 Nº DE TRANSFERENCIA 1AAMPE TED 12171</t>
  </si>
  <si>
    <t>23006.018904/2023-31</t>
  </si>
  <si>
    <t>154503263522023NE500238</t>
  </si>
  <si>
    <t>SOLICITACAO DE AUXILIO EVENTO - EVD - PESQUISA DE CAMPO - 06/11NOTA DE CREDITO - 2023NC000082 Nº DE TRANSFERENCIA 1AAMPE TED 12171</t>
  </si>
  <si>
    <t>JULIO HENRIQUE GARCIA DA SILVA</t>
  </si>
  <si>
    <t>29/09/2023</t>
  </si>
  <si>
    <t>23006.018909/2023-64</t>
  </si>
  <si>
    <t>154503263522023NE500245</t>
  </si>
  <si>
    <t>SOLICITACAO DE AUXILIO EVENTO - EVD - JULIO HENRIQUE GARCIA DA SILVA - XXI SIMPOSIO DE BIOLOGIA MARINHA CEBIMAR-USP (SBM)NOTA DE CREDITO - 2023NC000082 Nº DE TRANSFERENCIA 1AAMPE TED 12171</t>
  </si>
  <si>
    <t>10/10/2023</t>
  </si>
  <si>
    <t>23006.018803/2023-61</t>
  </si>
  <si>
    <t>154503263522023NE500264</t>
  </si>
  <si>
    <t>SOLICITACAO DE AUXILIO-EVENTO - DISCENTE DE CHS- EVENTO: VI SEMINARIO INTERNACIONAL DESFAZENDO GENERONOTA DE CREDITO - 2023NC000082 Nº DE TRANSFERENCIA 1AAMPE TED 12171</t>
  </si>
  <si>
    <t>23006.018172/2023-80</t>
  </si>
  <si>
    <t>154503263522023NE500285</t>
  </si>
  <si>
    <t>SOLICITACAO DE AUXILIO EVENTO - DISCENTES DE FIL - MINI ENCONTRO ANPOF 40 ANOSNOTA DE CREDITO - 2023NC000082 Nº DE TRANSFERENCIA 1AAMPE TED 12171</t>
  </si>
  <si>
    <t>23006.028127</t>
  </si>
  <si>
    <t>154503263522023NE000477</t>
  </si>
  <si>
    <t>20RJ</t>
  </si>
  <si>
    <t>0004</t>
  </si>
  <si>
    <t>EDUCACAO BASICA A DISTANCIA - SISTEMA UNIVERSIDADE ABERTA DO BRASIL (UAB)</t>
  </si>
  <si>
    <t>MCC62G22EDN</t>
  </si>
  <si>
    <t>170067</t>
  </si>
  <si>
    <t>154503263522023NE000478</t>
  </si>
  <si>
    <t>23006.000756/2023-07</t>
  </si>
  <si>
    <t>154503263522023NE000548</t>
  </si>
  <si>
    <t>TED 11833 - DESCENTRALIZACAO DE CREDITOS ORCAMENTARIOS REFERENTES AO CUSTEIO DA OFERTAS DE CURSOS UAB - UNIVERSIDADE ABERTA DO BRASIL (UAB) EDITAL 09/2021 - CIENCIA E 10!, E EXECUTADOS PELA UNIVERSIDADE FEDERAL DO ABC.NOTA DE CREDITO 2023NC000199 - Nº DE TRANSFERENCIA 1AAMVH</t>
  </si>
  <si>
    <t>FUNDACAO DE APOIO A UNIVERSIDADE FEDERAL DE SAO PAULO</t>
  </si>
  <si>
    <t>23006.010796/2023-59</t>
  </si>
  <si>
    <t>154503263522023NE000549</t>
  </si>
  <si>
    <t>TED 11784 - DESCENTRALIZACAO DE CREDITOS ORCAMENTARIOS REFERENTES AO FINANCIAMENTO DOS CURSOS NO AMBITO DO SISTEMA UNIVERSIDADE ABERTA DO BRASIL - UAB EDITAL 09/2021, E EXECUTADOS PELA UNIVERSIDADE FEDERAL DO ABC.NOTA DE CREDITO 2023NC000200 - Nº DE TRANSFERENCIA 1AAMVI</t>
  </si>
  <si>
    <t>23006.014809/2023-69</t>
  </si>
  <si>
    <t>154503263522023NE000546</t>
  </si>
  <si>
    <t>CONTRATACAO DE FUNDACAO DE APOIO PARA GESTAO ADMINISTRATIVA E FINANCEIRA DO TED SIMEC 11784 - TENDO COMO OBJETO A FORMACAO E/OU A CERTIFICACAO DE ESPECIALISTAS, MEDIANTE OS CURSOS SUPERIORES OU PROGRAMAS E PROJETOS ESPECIAIS, EXCLUSIVAMENTE APROVADOS PELO SISTEMA UNIVERSIDADE ABERTA DO BRASIL (UAB) E EXECUTADOS PELA UNIVERSIDADE FEDERAL DO ABC. EDITAL CAPES 09/2022NOTA DE CREDITO 2023NC000200</t>
  </si>
  <si>
    <t>8.959,09</t>
  </si>
  <si>
    <t>154503263522023NE000547</t>
  </si>
  <si>
    <t>CONTRATACAO DE FUNDACAO DE APOIO PARA GESTAO ADMINISTRATIVA E FINANCEIRA DO TED SIMEC 11833 - TENDO COMO OBJETO A FORMACAO E/OU A CERTIFICACAO DE ESPECIALISTAS, MEDIANTE OS CURSOS SUPERIORES OU PROGRAMAS E PROJETOS ESPECIAIS, EXCLUSIVAMENTE APROVADOS PELO SISTEMA UNIVERSIDADE ABERTA DO BRASIL (UAB) - CIENCIA E 10! E EXECUTADOS PELA UNIVERSIDADE FEDERAL DO ABC. EDITAL CAPES 09/2022NOTA DE CREDITO 2023NC000199</t>
  </si>
  <si>
    <t>23006.019473/2023-21</t>
  </si>
  <si>
    <t>154503263522023NE000587</t>
  </si>
  <si>
    <t>DESCENTRALIZACAO DE CREDITOS ORCAMENTARIOS - RECURSOS DE CAPITAL - SISTEMA UAB - IES - CAPES - UFABC - POLOSNOTA DE CREDITO 2023NC000428</t>
  </si>
  <si>
    <t>23006.021783/2023-13</t>
  </si>
  <si>
    <t>154503263522023NE000586</t>
  </si>
  <si>
    <t>CONTRATACAO DE FUNDACAO DE APOIO PARA GESTAO ADMINISTRATIVA E FINANCEIRA DE DESCENTRALIZACAO DE CREDITOS ORCAMENTARIOS - RECURSOS DE CAPITAL - SISTEMA UAB - IES - CAPES - UFABC - POLOS(UAB) E EXECUTADOS PELA UNIVERSIDADE FEDERAL DO ABC. PROCESSO DE DESCENTRALIZACAO Nº 23006.019473/2023-21NOTA DE CREDITO - 2023NC000428</t>
  </si>
  <si>
    <t>44903965</t>
  </si>
  <si>
    <t>154503263522023NE000660</t>
  </si>
  <si>
    <t>AQUISICAO DE EQUIPAMENTOS E SUPRIMENTOS PARA SALAS DE AULA E AUDITORIOSNOTA DE CREDITO 2023NC000428</t>
  </si>
  <si>
    <t>26298</t>
  </si>
  <si>
    <t>FUNDO NACIONAL DE DESENVOLVIMENTO DA EDUCACAO</t>
  </si>
  <si>
    <t>13/11/2023</t>
  </si>
  <si>
    <t>23006.014948/2023-92</t>
  </si>
  <si>
    <t>154503263522023NE000509</t>
  </si>
  <si>
    <t>CONTRATACAO DE FUNDACAO DE APOIO PARA A GESTAO ADMINISTRATIVA E FINANCEIRA DO TERMO DE EXECUCAO DESCENTRALIZADA -TED, CELEBRADO ENTRE A UFABC E MEC - FNDE - SETEC, PARA EXECUCAO DO PROJETO ED-SIMEC QUALIFICA MAIS ENERGIFE - PROGRAMA NACIONAL DE ACESSO AO ENSINO TECNICO E EMPREGO - PRONATEC. COORDENADOR RICARDO DA SILVA BENEDITO. PROCESSO VINCULADO N° 23006.006291-2023-90. NOTA DE CREDITO 2023NC700033. NUMERO DE TRANSFERENCIA 1AAMMX.</t>
  </si>
  <si>
    <t>21B4</t>
  </si>
  <si>
    <t>FOMENTO A MATRICULAS EM CURSOS DE EDUCACAO PROFISSIONAL E TECNOLOGICA</t>
  </si>
  <si>
    <t>1444A0029V</t>
  </si>
  <si>
    <t>LFP07P1901N</t>
  </si>
  <si>
    <t>191589</t>
  </si>
  <si>
    <t>01/12/2023</t>
  </si>
  <si>
    <t>23006.006291/2023-90</t>
  </si>
  <si>
    <t>154503263522023NE000559</t>
  </si>
  <si>
    <t>TED-SIMEC - BOLSA FORMACAO - QUALIFICA MAIS ENERGIFE - PROGRAMA NACIONAL DE ACESSO AO ENSINO TECNICO E EMPREGO - PRONATEC EMPREGO - PRONATECNOTA DE CREDITO 2023NC700033 - Nº DE TRANSFERENCIA 1AAMMX</t>
  </si>
  <si>
    <t>36211</t>
  </si>
  <si>
    <t>FUNDACAO NACIONAL DE SAUDE</t>
  </si>
  <si>
    <t>30/12/2022</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</si>
  <si>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</si>
  <si>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</si>
  <si>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</si>
  <si>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</si>
  <si>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</si>
  <si>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</si>
  <si>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</si>
  <si>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172824</t>
  </si>
  <si>
    <t>154503263522022NE000543</t>
  </si>
  <si>
    <t>33903001</t>
  </si>
  <si>
    <t>COMBUSTIVEIS E LUBRIFICANTES AUTOMOTIVOS</t>
  </si>
  <si>
    <t>154503263522022NE000544</t>
  </si>
  <si>
    <t>33903606</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</si>
  <si>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</si>
  <si>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</si>
  <si>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</si>
  <si>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</si>
  <si>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</si>
  <si>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</si>
  <si>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</si>
  <si>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</si>
  <si>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</si>
  <si>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</si>
  <si>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</si>
  <si>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</si>
  <si>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</si>
  <si>
    <t>40901</t>
  </si>
  <si>
    <t>FUNDO DE AMPARO AO TRABALHADOR - FAT</t>
  </si>
  <si>
    <t>23006.026520/2023-92</t>
  </si>
  <si>
    <t>154503263522023NE000658</t>
  </si>
  <si>
    <t>CONTRATACAO DE FUNDACAO DE APOIO PARA A GESTAO ADMINISTRATIVA E FINANCEIRA DO TERMO DE EXECUCAO DESCENTRALIZADA N° 02/2023- COORDENADOR: ANGELA TERUMI FUSHITA. PROCESSO VINCULADO N° 23006.021819/2023-51. NOTA DE CREDITO 2023NC800006 UG  380908 Nº DE TRANSFERENCIA 950538</t>
  </si>
  <si>
    <t>20Z1</t>
  </si>
  <si>
    <t>QUALIFICACAO SOCIAL E PROFISSIONAL DE TRABALHADORES - DESPESAS DIVERSAS</t>
  </si>
  <si>
    <t>25P26QUALIF</t>
  </si>
  <si>
    <t>204653</t>
  </si>
  <si>
    <t>23006.021820/2023-85</t>
  </si>
  <si>
    <t>154503263522023NE000673</t>
  </si>
  <si>
    <t>CELEBRACAO DE TERMO DE EXECUCAO DESCENTRALIZADA (TED) COM MINISTERIO DO TRABALHO E EMPREGO E CONTRATACAO DE FUNDACAO DE APOIO - COORDENADOR: ACACIO SIDINEI ALMEIDA SANTOS NOTA DE CREDITO 2023NC800011 Nº DE TRANSFERENCIA 951554</t>
  </si>
  <si>
    <t>154503263522023NE000675</t>
  </si>
  <si>
    <t>223209</t>
  </si>
  <si>
    <t>49101</t>
  </si>
  <si>
    <t>MINIST.DO DESENVOLV.AGRARIO E AGRI.FAMILIAR</t>
  </si>
  <si>
    <t>23006.020083/2023-01</t>
  </si>
  <si>
    <t>154503263522023NE000483</t>
  </si>
  <si>
    <t>CONTRATACAO DE FUNDACAO DE APOIO PARA A GESTAO ADMINISTRATIVA E FINANCEIRA DO TERMO DE EXECUCAO DESCENTRALIZADA (TED), CELEBRADO ENTRE O MINISTERIO DO DESENVOLVIMENTO AGRARIO E DA AGRICULTURA FAMILIAR (MDA) E FUNDACAO UNIVERSIDADE FEDERAL DO ABC (UFABC) COORDENADORA ANGELA TERUMI FUSHITA. PROCESSO VINCULADO N° 23006.017992/2023-54NOTA DE CREDITO 2023NC000445</t>
  </si>
  <si>
    <t>21B7</t>
  </si>
  <si>
    <t>PROGRAMA NACIONAL DE CREDITO FUNDIARIO</t>
  </si>
  <si>
    <t>PNCF-MDA</t>
  </si>
  <si>
    <t>226239</t>
  </si>
  <si>
    <t>23006.017992/2023-54</t>
  </si>
  <si>
    <t>154503263522023NE000523</t>
  </si>
  <si>
    <t>CELEBRACAO DE TERMO DE EXECUCAO DESCENTRALIZADA (TED) COM MINISTERIO DE DESENVOLVIMENTO AGRARIO E AGRICULTURA FAMILIAR (MDA). COORDENADORA PROFª ANGELA TERUMI FUSHITA NOTA DE CREDITO 2023NC000445</t>
  </si>
  <si>
    <t>154503263522023NE000524</t>
  </si>
  <si>
    <t>154503263522023NE000525</t>
  </si>
  <si>
    <t>154503263522023NE400079</t>
  </si>
  <si>
    <t>154503263522023NE600055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</si>
</sst>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ont>
    <font>
      <sz val="8"/>
      <name val="Calibri"/>
      <family val="2"/>
      <scheme val="minor"/>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33">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cellStyleXfs>
  <cellXfs count="148">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0" fontId="3" fillId="0" borderId="0" xfId="0" applyFont="1"/>
    <xf numFmtId="43" fontId="3" fillId="20" borderId="3" xfId="0" applyNumberFormat="1" applyFont="1" applyFill="1" applyBorder="1"/>
    <xf numFmtId="43" fontId="0" fillId="19" borderId="3" xfId="0" applyNumberFormat="1" applyFill="1" applyBorder="1"/>
    <xf numFmtId="0" fontId="14"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0" fontId="16" fillId="0" borderId="0" xfId="29"/>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44" fontId="0" fillId="0" borderId="0" xfId="1" applyFont="1" applyBorder="1"/>
    <xf numFmtId="0" fontId="0" fillId="0" borderId="0" xfId="0" applyAlignment="1">
      <alignment horizontal="left"/>
    </xf>
    <xf numFmtId="44" fontId="3" fillId="0" borderId="0" xfId="1" applyFont="1" applyFill="1" applyBorder="1"/>
    <xf numFmtId="0" fontId="3" fillId="0" borderId="0" xfId="0" applyFont="1" applyAlignment="1">
      <alignment horizontal="center"/>
    </xf>
    <xf numFmtId="44" fontId="3" fillId="0" borderId="26" xfId="1" applyFont="1" applyFill="1" applyBorder="1"/>
    <xf numFmtId="0" fontId="3" fillId="0" borderId="26" xfId="0" applyFont="1" applyBorder="1" applyAlignment="1">
      <alignment horizontal="center"/>
    </xf>
    <xf numFmtId="0" fontId="0" fillId="0" borderId="27" xfId="0" applyBorder="1" applyAlignment="1">
      <alignment horizontal="center"/>
    </xf>
    <xf numFmtId="9" fontId="0" fillId="0" borderId="24" xfId="0" applyNumberFormat="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0" fillId="0" borderId="6" xfId="0" applyBorder="1" applyAlignment="1">
      <alignment horizontal="left" wrapText="1"/>
    </xf>
    <xf numFmtId="0" fontId="0" fillId="0" borderId="28" xfId="0" applyBorder="1"/>
    <xf numFmtId="0" fontId="0" fillId="0" borderId="28" xfId="0" applyBorder="1" applyAlignment="1">
      <alignment horizontal="center"/>
    </xf>
    <xf numFmtId="4" fontId="0" fillId="0" borderId="0" xfId="0" applyNumberFormat="1"/>
    <xf numFmtId="4" fontId="0" fillId="0" borderId="28" xfId="0" applyNumberFormat="1" applyBorder="1"/>
    <xf numFmtId="14" fontId="0" fillId="0" borderId="28" xfId="0" applyNumberFormat="1" applyBorder="1"/>
    <xf numFmtId="4" fontId="0" fillId="0" borderId="28" xfId="0" applyNumberFormat="1" applyBorder="1" applyAlignment="1">
      <alignment horizontal="center"/>
    </xf>
    <xf numFmtId="49" fontId="0" fillId="0" borderId="0" xfId="0" applyNumberFormat="1"/>
    <xf numFmtId="0" fontId="0" fillId="0" borderId="0" xfId="0" applyAlignment="1">
      <alignment horizontal="right"/>
    </xf>
    <xf numFmtId="4" fontId="0" fillId="0" borderId="32" xfId="0" applyNumberFormat="1" applyBorder="1"/>
    <xf numFmtId="0" fontId="0" fillId="0" borderId="28" xfId="0" applyFill="1" applyBorder="1" applyAlignment="1">
      <alignment horizontal="center"/>
    </xf>
    <xf numFmtId="0" fontId="2" fillId="2" borderId="0" xfId="0" applyFont="1" applyFill="1" applyAlignment="1">
      <alignment horizontal="center" vertical="center" wrapText="1"/>
    </xf>
    <xf numFmtId="0" fontId="5" fillId="0" borderId="4" xfId="0" applyFont="1" applyBorder="1" applyAlignment="1">
      <alignment horizontal="right"/>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14" fillId="12" borderId="25" xfId="0" applyFont="1" applyFill="1" applyBorder="1" applyAlignment="1">
      <alignment horizontal="center" vertical="center"/>
    </xf>
    <xf numFmtId="3" fontId="3" fillId="0" borderId="25" xfId="0" applyNumberFormat="1" applyFont="1" applyBorder="1" applyAlignment="1">
      <alignment horizontal="center" vertical="center"/>
    </xf>
    <xf numFmtId="44" fontId="14" fillId="12" borderId="29" xfId="1" applyFont="1" applyFill="1" applyBorder="1" applyAlignment="1">
      <alignment horizontal="center" vertical="center" wrapText="1"/>
    </xf>
    <xf numFmtId="44" fontId="14" fillId="12" borderId="30" xfId="1" applyFont="1" applyFill="1" applyBorder="1" applyAlignment="1">
      <alignment horizontal="center" vertical="center" wrapText="1"/>
    </xf>
    <xf numFmtId="44" fontId="14" fillId="12" borderId="31" xfId="1" applyFont="1" applyFill="1" applyBorder="1" applyAlignment="1">
      <alignment horizontal="center" vertical="center" wrapText="1"/>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cellXfs>
  <cellStyles count="32">
    <cellStyle name="Moeda" xfId="1" builtinId="4"/>
    <cellStyle name="Moeda 2" xfId="3" xr:uid="{00000000-0005-0000-0000-000001000000}"/>
    <cellStyle name="Moeda 2 2" xfId="4" xr:uid="{00000000-0005-0000-0000-000002000000}"/>
    <cellStyle name="Moeda 2 3" xfId="5" xr:uid="{00000000-0005-0000-0000-000003000000}"/>
    <cellStyle name="Moeda 3" xfId="6" xr:uid="{00000000-0005-0000-0000-000004000000}"/>
    <cellStyle name="Moeda 3 2" xfId="7" xr:uid="{00000000-0005-0000-0000-000005000000}"/>
    <cellStyle name="Moeda 4" xfId="8" xr:uid="{00000000-0005-0000-0000-000006000000}"/>
    <cellStyle name="Moeda 5" xfId="9" xr:uid="{00000000-0005-0000-0000-000007000000}"/>
    <cellStyle name="Normal" xfId="0" builtinId="0"/>
    <cellStyle name="Normal 10" xfId="10" xr:uid="{00000000-0005-0000-0000-000009000000}"/>
    <cellStyle name="Normal 11" xfId="11" xr:uid="{00000000-0005-0000-0000-00000A000000}"/>
    <cellStyle name="Normal 12" xfId="12" xr:uid="{00000000-0005-0000-0000-00000B000000}"/>
    <cellStyle name="Normal 13" xfId="29" xr:uid="{00000000-0005-0000-0000-00000C000000}"/>
    <cellStyle name="Normal 2" xfId="13" xr:uid="{00000000-0005-0000-0000-00000D000000}"/>
    <cellStyle name="Normal 2 2" xfId="14" xr:uid="{00000000-0005-0000-0000-00000E000000}"/>
    <cellStyle name="Normal 2 2 2" xfId="30"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4 2" xfId="31" xr:uid="{00000000-0005-0000-0000-000014000000}"/>
    <cellStyle name="Normal 5" xfId="19" xr:uid="{00000000-0005-0000-0000-000015000000}"/>
    <cellStyle name="Normal 6" xfId="20" xr:uid="{00000000-0005-0000-0000-000016000000}"/>
    <cellStyle name="Normal 6 2" xfId="21" xr:uid="{00000000-0005-0000-0000-000017000000}"/>
    <cellStyle name="Normal 7" xfId="22" xr:uid="{00000000-0005-0000-0000-000018000000}"/>
    <cellStyle name="Normal 8" xfId="23" xr:uid="{00000000-0005-0000-0000-000019000000}"/>
    <cellStyle name="Normal 9" xfId="24" xr:uid="{00000000-0005-0000-0000-00001A000000}"/>
    <cellStyle name="Porcentagem" xfId="2" builtinId="5"/>
    <cellStyle name="Porcentagem 2" xfId="25" xr:uid="{00000000-0005-0000-0000-00001C000000}"/>
    <cellStyle name="Porcentagem 3" xfId="26" xr:uid="{00000000-0005-0000-0000-00001D000000}"/>
    <cellStyle name="Separador de milhares 2" xfId="27" xr:uid="{00000000-0005-0000-0000-00001E000000}"/>
    <cellStyle name="Vírgula 2" xfId="28" xr:uid="{00000000-0005-0000-0000-00001F000000}"/>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G301" totalsRowShown="0" headerRowDxfId="6" headerRowBorderDxfId="5" tableBorderDxfId="4">
  <autoFilter ref="A1:G301" xr:uid="{00000000-0009-0000-0100-000001000000}"/>
  <tableColumns count="7">
    <tableColumn id="1" xr3:uid="{00000000-0010-0000-0000-000001000000}" name="Status do Lançamento"/>
    <tableColumn id="2" xr3:uid="{00000000-0010-0000-0000-000002000000}" name="DATA (dia/mês)"/>
    <tableColumn id="3" xr3:uid="{00000000-0010-0000-0000-000003000000}" name="DE (ÁREA / ORIGEM)" dataDxfId="3"/>
    <tableColumn id="4" xr3:uid="{00000000-0010-0000-0000-000004000000}" name="PARA (ÁREA / DESTINO)" dataDxfId="2"/>
    <tableColumn id="7" xr3:uid="{00000000-0010-0000-0000-000007000000}" name="CUSTEIO ou INVESTIMENTO?" dataDxfId="1"/>
    <tableColumn id="5" xr3:uid="{00000000-0010-0000-0000-000005000000}" name="JUSTIFICATIVA"/>
    <tableColumn id="6" xr3:uid="{00000000-0010-0000-0000-000006000000}"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28"/>
  <sheetViews>
    <sheetView tabSelected="1" workbookViewId="0">
      <selection activeCell="A6" sqref="A6"/>
    </sheetView>
  </sheetViews>
  <sheetFormatPr defaultRowHeight="15" x14ac:dyDescent="0.25"/>
  <cols>
    <col min="1" max="1" width="62.7109375" customWidth="1"/>
    <col min="2" max="2" width="15" customWidth="1"/>
    <col min="3" max="4" width="5.85546875" customWidth="1"/>
    <col min="5" max="5" width="68.42578125" customWidth="1"/>
    <col min="6" max="6" width="15" customWidth="1"/>
  </cols>
  <sheetData>
    <row r="4" spans="1:6" ht="31.5" x14ac:dyDescent="0.25">
      <c r="A4" s="28" t="s">
        <v>529</v>
      </c>
      <c r="E4" s="28" t="s">
        <v>530</v>
      </c>
    </row>
    <row r="5" spans="1:6" x14ac:dyDescent="0.25">
      <c r="A5" s="29" t="s">
        <v>99</v>
      </c>
      <c r="B5" s="30">
        <v>7904658</v>
      </c>
      <c r="E5" s="31" t="s">
        <v>380</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381</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382</v>
      </c>
      <c r="F10" s="34">
        <v>11328847.109999999</v>
      </c>
    </row>
    <row r="11" spans="1:6" ht="18.75" customHeight="1" x14ac:dyDescent="0.25">
      <c r="A11" s="35" t="s">
        <v>105</v>
      </c>
      <c r="B11" s="36">
        <v>14683753</v>
      </c>
      <c r="E11" s="37" t="s">
        <v>107</v>
      </c>
      <c r="F11" s="38">
        <v>13812259.109999999</v>
      </c>
    </row>
    <row r="12" spans="1:6" x14ac:dyDescent="0.25">
      <c r="A12" s="33" t="s">
        <v>524</v>
      </c>
      <c r="B12" s="34">
        <v>60909765</v>
      </c>
    </row>
    <row r="13" spans="1:6" x14ac:dyDescent="0.25">
      <c r="A13" s="35" t="s">
        <v>106</v>
      </c>
      <c r="B13" s="36">
        <v>8461817</v>
      </c>
    </row>
    <row r="14" spans="1:6" x14ac:dyDescent="0.25">
      <c r="A14" s="37" t="s">
        <v>107</v>
      </c>
      <c r="B14" s="38">
        <v>69371582</v>
      </c>
    </row>
    <row r="16" spans="1:6" x14ac:dyDescent="0.25">
      <c r="E16" s="86"/>
    </row>
    <row r="18" spans="1:6" ht="31.5" x14ac:dyDescent="0.25">
      <c r="A18" s="28" t="s">
        <v>531</v>
      </c>
      <c r="E18" s="28" t="s">
        <v>532</v>
      </c>
    </row>
    <row r="19" spans="1:6" x14ac:dyDescent="0.25">
      <c r="A19" s="29" t="s">
        <v>99</v>
      </c>
      <c r="B19" s="30">
        <v>7904658</v>
      </c>
      <c r="E19" s="31" t="s">
        <v>380</v>
      </c>
      <c r="F19" s="32">
        <v>1933412</v>
      </c>
    </row>
    <row r="20" spans="1:6" x14ac:dyDescent="0.25">
      <c r="A20" s="31" t="s">
        <v>100</v>
      </c>
      <c r="B20" s="32">
        <v>2208248</v>
      </c>
      <c r="E20" s="31" t="s">
        <v>102</v>
      </c>
      <c r="F20" s="32">
        <v>550000</v>
      </c>
    </row>
    <row r="21" spans="1:6" x14ac:dyDescent="0.25">
      <c r="A21" s="31" t="s">
        <v>101</v>
      </c>
      <c r="B21" s="32">
        <v>30977208</v>
      </c>
      <c r="E21" s="33" t="s">
        <v>104</v>
      </c>
      <c r="F21" s="34">
        <v>2483412</v>
      </c>
    </row>
    <row r="22" spans="1:6" ht="30" x14ac:dyDescent="0.25">
      <c r="A22" s="31" t="s">
        <v>102</v>
      </c>
      <c r="B22" s="32">
        <v>1316387</v>
      </c>
      <c r="E22" s="35" t="s">
        <v>381</v>
      </c>
      <c r="F22" s="36">
        <v>10000000</v>
      </c>
    </row>
    <row r="23" spans="1:6" x14ac:dyDescent="0.25">
      <c r="A23" s="31" t="s">
        <v>103</v>
      </c>
      <c r="B23" s="32">
        <v>3819511</v>
      </c>
      <c r="E23" s="117" t="s">
        <v>527</v>
      </c>
      <c r="F23" s="36">
        <v>2917287</v>
      </c>
    </row>
    <row r="24" spans="1:6" ht="30" x14ac:dyDescent="0.25">
      <c r="A24" s="33" t="s">
        <v>104</v>
      </c>
      <c r="B24" s="34">
        <v>46226012</v>
      </c>
      <c r="E24" s="33" t="s">
        <v>528</v>
      </c>
      <c r="F24" s="34">
        <f>F22+F23</f>
        <v>12917287</v>
      </c>
    </row>
    <row r="25" spans="1:6" x14ac:dyDescent="0.25">
      <c r="A25" s="117" t="s">
        <v>525</v>
      </c>
      <c r="B25" s="36">
        <v>9612132</v>
      </c>
      <c r="E25" s="37" t="s">
        <v>107</v>
      </c>
      <c r="F25" s="38">
        <f>F21+F24</f>
        <v>15400699</v>
      </c>
    </row>
    <row r="26" spans="1:6" x14ac:dyDescent="0.25">
      <c r="A26" s="33" t="s">
        <v>526</v>
      </c>
      <c r="B26" s="34">
        <f>B24+B25</f>
        <v>55838144</v>
      </c>
    </row>
    <row r="27" spans="1:6" x14ac:dyDescent="0.25">
      <c r="A27" s="35" t="s">
        <v>106</v>
      </c>
      <c r="B27" s="36">
        <v>8461817</v>
      </c>
    </row>
    <row r="28" spans="1:6" x14ac:dyDescent="0.25">
      <c r="A28" s="37" t="s">
        <v>107</v>
      </c>
      <c r="B28" s="38">
        <f>B26+B27</f>
        <v>64299961</v>
      </c>
    </row>
  </sheetData>
  <sheetProtection algorithmName="SHA-512" hashValue="S1ggfj61KFOPiczQJU5p4Yqqf+0DKckrZHrcHw+zOpPcaVcNfrmDWz0NAO2HpI97Gquvd9awPd+NQU9QCeAwWg==" saltValue="jLxw3qgMAYyFRq5LP0XgnQ==" spinCount="100000" sheet="1" objects="1" scenarios="1"/>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C1001"/>
  <sheetViews>
    <sheetView topLeftCell="J502" workbookViewId="0">
      <selection activeCell="I4" sqref="I4"/>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88" t="s">
        <v>149</v>
      </c>
      <c r="I1" s="89" t="s">
        <v>197</v>
      </c>
      <c r="T1" s="54"/>
      <c r="U1" s="54"/>
      <c r="V1" s="54"/>
      <c r="W1" s="54"/>
      <c r="X1" s="54"/>
    </row>
    <row r="2" spans="1:29" ht="18.75" x14ac:dyDescent="0.3">
      <c r="A2" s="88"/>
      <c r="I2" s="89"/>
      <c r="T2" s="54"/>
      <c r="U2" s="54"/>
      <c r="V2" s="54"/>
      <c r="W2" s="54"/>
      <c r="X2" s="54"/>
      <c r="Z2" s="55" t="s">
        <v>505</v>
      </c>
    </row>
    <row r="3" spans="1:29" s="113" customFormat="1" ht="63" x14ac:dyDescent="0.25">
      <c r="A3" s="111" t="s">
        <v>116</v>
      </c>
      <c r="B3" s="112" t="s">
        <v>260</v>
      </c>
      <c r="C3" s="111" t="s">
        <v>259</v>
      </c>
      <c r="D3" s="112" t="s">
        <v>3</v>
      </c>
      <c r="E3" s="111" t="s">
        <v>117</v>
      </c>
      <c r="F3" s="112" t="s">
        <v>4</v>
      </c>
      <c r="G3" s="112" t="s">
        <v>261</v>
      </c>
      <c r="H3" s="112" t="s">
        <v>377</v>
      </c>
      <c r="I3" s="112" t="s">
        <v>196</v>
      </c>
      <c r="J3" s="112" t="s">
        <v>0</v>
      </c>
      <c r="K3" s="112" t="s">
        <v>156</v>
      </c>
      <c r="L3" s="112" t="s">
        <v>1</v>
      </c>
      <c r="M3" s="112" t="s">
        <v>157</v>
      </c>
      <c r="N3" s="111" t="s">
        <v>158</v>
      </c>
      <c r="O3" s="111" t="s">
        <v>159</v>
      </c>
      <c r="P3" s="111" t="s">
        <v>160</v>
      </c>
      <c r="Q3" s="111" t="s">
        <v>161</v>
      </c>
      <c r="R3" s="111" t="s">
        <v>162</v>
      </c>
      <c r="S3" s="112" t="s">
        <v>122</v>
      </c>
      <c r="T3" s="111" t="s">
        <v>463</v>
      </c>
      <c r="U3" s="111" t="s">
        <v>121</v>
      </c>
      <c r="V3" s="111" t="s">
        <v>445</v>
      </c>
      <c r="W3" s="112" t="s">
        <v>446</v>
      </c>
      <c r="X3" s="111" t="s">
        <v>144</v>
      </c>
      <c r="Y3" s="112" t="s">
        <v>145</v>
      </c>
      <c r="Z3" s="112" t="s">
        <v>251</v>
      </c>
      <c r="AA3" s="112" t="s">
        <v>203</v>
      </c>
      <c r="AB3" s="112" t="s">
        <v>204</v>
      </c>
      <c r="AC3" s="112" t="s">
        <v>205</v>
      </c>
    </row>
    <row r="4" spans="1:29" ht="14.45" customHeight="1" x14ac:dyDescent="0.25">
      <c r="A4" t="s">
        <v>1078</v>
      </c>
      <c r="B4" s="72">
        <v>-8</v>
      </c>
      <c r="C4" s="72"/>
      <c r="F4" s="51" t="str">
        <f>IFERROR(VLOOKUP(D4,'Tabelas auxiliares'!$A$3:$B$61,2,FALSE),"")</f>
        <v/>
      </c>
      <c r="G4" s="51" t="str">
        <f>IFERROR(VLOOKUP($B4,'Tabelas auxiliares'!$A$65:$C$102,2,FALSE),"")</f>
        <v/>
      </c>
      <c r="H4" s="51" t="str">
        <f>IFERROR(VLOOKUP($B4,'Tabelas auxiliares'!$A$65:$C$102,3,FALSE),"")</f>
        <v/>
      </c>
      <c r="I4" t="s">
        <v>1098</v>
      </c>
      <c r="J4" t="s">
        <v>1099</v>
      </c>
      <c r="K4" t="s">
        <v>1100</v>
      </c>
      <c r="L4" t="s">
        <v>1101</v>
      </c>
      <c r="M4" t="s">
        <v>1102</v>
      </c>
      <c r="N4" t="s">
        <v>166</v>
      </c>
      <c r="O4" t="s">
        <v>167</v>
      </c>
      <c r="P4" t="s">
        <v>200</v>
      </c>
      <c r="Q4" t="s">
        <v>1103</v>
      </c>
      <c r="R4" t="s">
        <v>1104</v>
      </c>
      <c r="S4" t="s">
        <v>119</v>
      </c>
      <c r="T4" t="s">
        <v>164</v>
      </c>
      <c r="U4" t="s">
        <v>118</v>
      </c>
      <c r="V4" t="s">
        <v>832</v>
      </c>
      <c r="W4" t="s">
        <v>833</v>
      </c>
      <c r="X4" s="51" t="str">
        <f t="shared" ref="X4:X67" si="0">LEFT(V4,1)</f>
        <v>3</v>
      </c>
      <c r="Y4" s="51" t="str">
        <f>IF(T4="","",IF(AND(T4&lt;&gt;'Tabelas auxiliares'!$B$236,T4&lt;&gt;'Tabelas auxiliares'!$B$237),"FOLHA DE PESSOAL",IF(X4='Tabelas auxiliares'!$A$237,"CUSTEIO",IF(X4='Tabelas auxiliares'!$A$236,"INVESTIMENTO","ERRO - VERIFICAR"))))</f>
        <v>CUSTEIO</v>
      </c>
      <c r="Z4" s="44">
        <v>527.87</v>
      </c>
      <c r="AA4" s="44">
        <v>527.87</v>
      </c>
    </row>
    <row r="5" spans="1:29" ht="14.45" customHeight="1" x14ac:dyDescent="0.25">
      <c r="A5" t="s">
        <v>708</v>
      </c>
      <c r="B5" s="72" t="s">
        <v>269</v>
      </c>
      <c r="C5" s="72" t="s">
        <v>709</v>
      </c>
      <c r="D5" t="s">
        <v>15</v>
      </c>
      <c r="E5" t="s">
        <v>117</v>
      </c>
      <c r="F5" s="51" t="str">
        <f>IFERROR(VLOOKUP(D5,'Tabelas auxiliares'!$A$3:$B$61,2,FALSE),"")</f>
        <v>PROPES - PRÓ-REITORIA DE PESQUISA / CEM</v>
      </c>
      <c r="G5" s="51" t="str">
        <f>IFERROR(VLOOKUP($B5,'Tabelas auxiliares'!$A$65:$C$102,2,FALSE),"")</f>
        <v>Assistência - Pesquisa</v>
      </c>
      <c r="H5" s="51" t="str">
        <f>IFERROR(VLOOKUP($B5,'Tabelas auxiliares'!$A$65:$C$102,3,FALSE),"")</f>
        <v>BOLSAS DE INICIACAO CIENTIFICA / BOLSAS PROJETOS DE PESQUISA E/OU EDITAIS LIGADOS A PESQUISA</v>
      </c>
      <c r="I5" t="s">
        <v>1105</v>
      </c>
      <c r="J5" t="s">
        <v>713</v>
      </c>
      <c r="K5" t="s">
        <v>1106</v>
      </c>
      <c r="L5" t="s">
        <v>1107</v>
      </c>
      <c r="M5" t="s">
        <v>165</v>
      </c>
      <c r="N5" t="s">
        <v>169</v>
      </c>
      <c r="O5" t="s">
        <v>819</v>
      </c>
      <c r="P5" t="s">
        <v>820</v>
      </c>
      <c r="Q5" t="s">
        <v>168</v>
      </c>
      <c r="R5" t="s">
        <v>165</v>
      </c>
      <c r="S5" t="s">
        <v>119</v>
      </c>
      <c r="T5" t="s">
        <v>164</v>
      </c>
      <c r="U5" t="s">
        <v>1108</v>
      </c>
      <c r="V5" t="s">
        <v>821</v>
      </c>
      <c r="W5" t="s">
        <v>822</v>
      </c>
      <c r="X5" s="51" t="str">
        <f t="shared" si="0"/>
        <v>3</v>
      </c>
      <c r="Y5" s="51" t="str">
        <f>IF(T5="","",IF(AND(T5&lt;&gt;'Tabelas auxiliares'!$B$236,T5&lt;&gt;'Tabelas auxiliares'!$B$237),"FOLHA DE PESSOAL",IF(X5='Tabelas auxiliares'!$A$237,"CUSTEIO",IF(X5='Tabelas auxiliares'!$A$236,"INVESTIMENTO","ERRO - VERIFICAR"))))</f>
        <v>CUSTEIO</v>
      </c>
      <c r="Z5" s="44">
        <v>6600</v>
      </c>
      <c r="AB5" s="44">
        <v>6600</v>
      </c>
    </row>
    <row r="6" spans="1:29" ht="14.45" customHeight="1" x14ac:dyDescent="0.25">
      <c r="A6" t="s">
        <v>710</v>
      </c>
      <c r="B6" s="72" t="s">
        <v>266</v>
      </c>
      <c r="C6" s="72" t="s">
        <v>1079</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1109</v>
      </c>
      <c r="J6" t="s">
        <v>1110</v>
      </c>
      <c r="K6" t="s">
        <v>1111</v>
      </c>
      <c r="L6" t="s">
        <v>1112</v>
      </c>
      <c r="M6" t="s">
        <v>165</v>
      </c>
      <c r="N6" t="s">
        <v>1113</v>
      </c>
      <c r="O6" t="s">
        <v>955</v>
      </c>
      <c r="P6" t="s">
        <v>1114</v>
      </c>
      <c r="Q6" t="s">
        <v>168</v>
      </c>
      <c r="R6" t="s">
        <v>165</v>
      </c>
      <c r="S6" t="s">
        <v>119</v>
      </c>
      <c r="T6" t="s">
        <v>164</v>
      </c>
      <c r="U6" t="s">
        <v>1115</v>
      </c>
      <c r="V6" t="s">
        <v>821</v>
      </c>
      <c r="W6" t="s">
        <v>822</v>
      </c>
      <c r="X6" s="51" t="str">
        <f t="shared" si="0"/>
        <v>3</v>
      </c>
      <c r="Y6" s="51" t="str">
        <f>IF(T6="","",IF(AND(T6&lt;&gt;'Tabelas auxiliares'!$B$236,T6&lt;&gt;'Tabelas auxiliares'!$B$237),"FOLHA DE PESSOAL",IF(X6='Tabelas auxiliares'!$A$237,"CUSTEIO",IF(X6='Tabelas auxiliares'!$A$236,"INVESTIMENTO","ERRO - VERIFICAR"))))</f>
        <v>CUSTEIO</v>
      </c>
      <c r="Z6" s="44">
        <v>5600</v>
      </c>
      <c r="AA6" s="44">
        <v>1400</v>
      </c>
      <c r="AB6" s="44">
        <v>4200</v>
      </c>
    </row>
    <row r="7" spans="1:29" ht="14.45" customHeight="1" x14ac:dyDescent="0.25">
      <c r="A7" t="s">
        <v>710</v>
      </c>
      <c r="B7" s="72" t="s">
        <v>266</v>
      </c>
      <c r="C7" s="72" t="s">
        <v>1079</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1116</v>
      </c>
      <c r="J7" t="s">
        <v>1117</v>
      </c>
      <c r="K7" t="s">
        <v>1118</v>
      </c>
      <c r="L7" t="s">
        <v>1119</v>
      </c>
      <c r="M7" t="s">
        <v>165</v>
      </c>
      <c r="N7" t="s">
        <v>1113</v>
      </c>
      <c r="O7" t="s">
        <v>819</v>
      </c>
      <c r="P7" t="s">
        <v>1120</v>
      </c>
      <c r="Q7" t="s">
        <v>168</v>
      </c>
      <c r="R7" t="s">
        <v>165</v>
      </c>
      <c r="S7" t="s">
        <v>119</v>
      </c>
      <c r="T7" t="s">
        <v>164</v>
      </c>
      <c r="U7" t="s">
        <v>1121</v>
      </c>
      <c r="V7" t="s">
        <v>821</v>
      </c>
      <c r="W7" t="s">
        <v>822</v>
      </c>
      <c r="X7" s="51" t="str">
        <f t="shared" si="0"/>
        <v>3</v>
      </c>
      <c r="Y7" s="51" t="str">
        <f>IF(T7="","",IF(AND(T7&lt;&gt;'Tabelas auxiliares'!$B$236,T7&lt;&gt;'Tabelas auxiliares'!$B$237),"FOLHA DE PESSOAL",IF(X7='Tabelas auxiliares'!$A$237,"CUSTEIO",IF(X7='Tabelas auxiliares'!$A$236,"INVESTIMENTO","ERRO - VERIFICAR"))))</f>
        <v>CUSTEIO</v>
      </c>
      <c r="Z7" s="44">
        <v>100800</v>
      </c>
      <c r="AA7" s="44">
        <v>88200</v>
      </c>
      <c r="AB7" s="44">
        <v>12600</v>
      </c>
    </row>
    <row r="8" spans="1:29" ht="14.45" customHeight="1" x14ac:dyDescent="0.25">
      <c r="A8" t="s">
        <v>710</v>
      </c>
      <c r="B8" s="72" t="s">
        <v>266</v>
      </c>
      <c r="C8" s="72" t="s">
        <v>711</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1122</v>
      </c>
      <c r="J8" t="s">
        <v>718</v>
      </c>
      <c r="K8" t="s">
        <v>1123</v>
      </c>
      <c r="L8" t="s">
        <v>1124</v>
      </c>
      <c r="M8" t="s">
        <v>165</v>
      </c>
      <c r="N8" t="s">
        <v>1113</v>
      </c>
      <c r="O8" t="s">
        <v>955</v>
      </c>
      <c r="P8" t="s">
        <v>1114</v>
      </c>
      <c r="Q8" t="s">
        <v>168</v>
      </c>
      <c r="R8" t="s">
        <v>165</v>
      </c>
      <c r="S8" t="s">
        <v>119</v>
      </c>
      <c r="T8" t="s">
        <v>164</v>
      </c>
      <c r="U8" t="s">
        <v>1115</v>
      </c>
      <c r="V8" t="s">
        <v>821</v>
      </c>
      <c r="W8" t="s">
        <v>822</v>
      </c>
      <c r="X8" s="51" t="str">
        <f t="shared" si="0"/>
        <v>3</v>
      </c>
      <c r="Y8" s="51" t="str">
        <f>IF(T8="","",IF(AND(T8&lt;&gt;'Tabelas auxiliares'!$B$236,T8&lt;&gt;'Tabelas auxiliares'!$B$237),"FOLHA DE PESSOAL",IF(X8='Tabelas auxiliares'!$A$237,"CUSTEIO",IF(X8='Tabelas auxiliares'!$A$236,"INVESTIMENTO","ERRO - VERIFICAR"))))</f>
        <v>CUSTEIO</v>
      </c>
      <c r="Z8" s="44">
        <v>24600</v>
      </c>
      <c r="AA8" s="44">
        <v>12000</v>
      </c>
      <c r="AB8" s="44">
        <v>12600</v>
      </c>
    </row>
    <row r="9" spans="1:29" ht="14.45" customHeight="1" x14ac:dyDescent="0.25">
      <c r="A9" t="s">
        <v>710</v>
      </c>
      <c r="B9" s="72" t="s">
        <v>266</v>
      </c>
      <c r="C9" s="72" t="s">
        <v>1080</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1125</v>
      </c>
      <c r="J9" t="s">
        <v>1126</v>
      </c>
      <c r="K9" t="s">
        <v>1127</v>
      </c>
      <c r="L9" t="s">
        <v>1128</v>
      </c>
      <c r="M9" t="s">
        <v>165</v>
      </c>
      <c r="N9" t="s">
        <v>1113</v>
      </c>
      <c r="O9" t="s">
        <v>167</v>
      </c>
      <c r="P9" t="s">
        <v>1129</v>
      </c>
      <c r="Q9" t="s">
        <v>168</v>
      </c>
      <c r="R9" t="s">
        <v>165</v>
      </c>
      <c r="S9" t="s">
        <v>119</v>
      </c>
      <c r="T9" t="s">
        <v>164</v>
      </c>
      <c r="U9" t="s">
        <v>1130</v>
      </c>
      <c r="V9" t="s">
        <v>821</v>
      </c>
      <c r="W9" t="s">
        <v>822</v>
      </c>
      <c r="X9" s="51" t="str">
        <f t="shared" si="0"/>
        <v>3</v>
      </c>
      <c r="Y9" s="51" t="str">
        <f>IF(T9="","",IF(AND(T9&lt;&gt;'Tabelas auxiliares'!$B$236,T9&lt;&gt;'Tabelas auxiliares'!$B$237),"FOLHA DE PESSOAL",IF(X9='Tabelas auxiliares'!$A$237,"CUSTEIO",IF(X9='Tabelas auxiliares'!$A$236,"INVESTIMENTO","ERRO - VERIFICAR"))))</f>
        <v>CUSTEIO</v>
      </c>
      <c r="Z9" s="44">
        <v>5200</v>
      </c>
      <c r="AA9" s="44">
        <v>5200</v>
      </c>
    </row>
    <row r="10" spans="1:29" ht="14.45" customHeight="1" x14ac:dyDescent="0.25">
      <c r="A10" t="s">
        <v>710</v>
      </c>
      <c r="B10" s="72" t="s">
        <v>266</v>
      </c>
      <c r="C10" s="72" t="s">
        <v>1080</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1131</v>
      </c>
      <c r="J10" t="s">
        <v>1132</v>
      </c>
      <c r="K10" t="s">
        <v>1133</v>
      </c>
      <c r="L10" t="s">
        <v>1134</v>
      </c>
      <c r="M10" t="s">
        <v>165</v>
      </c>
      <c r="N10" t="s">
        <v>166</v>
      </c>
      <c r="O10" t="s">
        <v>167</v>
      </c>
      <c r="P10" t="s">
        <v>200</v>
      </c>
      <c r="Q10" t="s">
        <v>168</v>
      </c>
      <c r="R10" t="s">
        <v>165</v>
      </c>
      <c r="S10" t="s">
        <v>119</v>
      </c>
      <c r="T10" t="s">
        <v>164</v>
      </c>
      <c r="U10" t="s">
        <v>118</v>
      </c>
      <c r="V10" t="s">
        <v>821</v>
      </c>
      <c r="W10" t="s">
        <v>822</v>
      </c>
      <c r="X10" s="51" t="str">
        <f t="shared" si="0"/>
        <v>3</v>
      </c>
      <c r="Y10" s="51" t="str">
        <f>IF(T10="","",IF(AND(T10&lt;&gt;'Tabelas auxiliares'!$B$236,T10&lt;&gt;'Tabelas auxiliares'!$B$237),"FOLHA DE PESSOAL",IF(X10='Tabelas auxiliares'!$A$237,"CUSTEIO",IF(X10='Tabelas auxiliares'!$A$236,"INVESTIMENTO","ERRO - VERIFICAR"))))</f>
        <v>CUSTEIO</v>
      </c>
      <c r="Z10" s="44">
        <v>1200</v>
      </c>
      <c r="AA10" s="44">
        <v>1200</v>
      </c>
    </row>
    <row r="11" spans="1:29" x14ac:dyDescent="0.25">
      <c r="A11" t="s">
        <v>710</v>
      </c>
      <c r="B11" s="72" t="s">
        <v>266</v>
      </c>
      <c r="C11" s="72" t="s">
        <v>1080</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1135</v>
      </c>
      <c r="J11" t="s">
        <v>1136</v>
      </c>
      <c r="K11" t="s">
        <v>1137</v>
      </c>
      <c r="L11" t="s">
        <v>1138</v>
      </c>
      <c r="M11" t="s">
        <v>165</v>
      </c>
      <c r="N11" t="s">
        <v>166</v>
      </c>
      <c r="O11" t="s">
        <v>167</v>
      </c>
      <c r="P11" t="s">
        <v>200</v>
      </c>
      <c r="Q11" t="s">
        <v>168</v>
      </c>
      <c r="R11" t="s">
        <v>165</v>
      </c>
      <c r="S11" t="s">
        <v>119</v>
      </c>
      <c r="T11" t="s">
        <v>164</v>
      </c>
      <c r="U11" t="s">
        <v>118</v>
      </c>
      <c r="V11" t="s">
        <v>821</v>
      </c>
      <c r="W11" t="s">
        <v>822</v>
      </c>
      <c r="X11" s="51" t="str">
        <f t="shared" si="0"/>
        <v>3</v>
      </c>
      <c r="Y11" s="51" t="str">
        <f>IF(T11="","",IF(AND(T11&lt;&gt;'Tabelas auxiliares'!$B$236,T11&lt;&gt;'Tabelas auxiliares'!$B$237),"FOLHA DE PESSOAL",IF(X11='Tabelas auxiliares'!$A$237,"CUSTEIO",IF(X11='Tabelas auxiliares'!$A$236,"INVESTIMENTO","ERRO - VERIFICAR"))))</f>
        <v>CUSTEIO</v>
      </c>
      <c r="Z11" s="44">
        <v>4800</v>
      </c>
      <c r="AA11" s="44">
        <v>4800</v>
      </c>
    </row>
    <row r="12" spans="1:29" ht="14.45" customHeight="1" x14ac:dyDescent="0.25">
      <c r="A12" t="s">
        <v>710</v>
      </c>
      <c r="B12" s="72" t="s">
        <v>266</v>
      </c>
      <c r="C12" s="72" t="s">
        <v>1080</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1135</v>
      </c>
      <c r="J12" t="s">
        <v>1136</v>
      </c>
      <c r="K12" t="s">
        <v>1139</v>
      </c>
      <c r="L12" t="s">
        <v>1138</v>
      </c>
      <c r="M12" t="s">
        <v>165</v>
      </c>
      <c r="N12" t="s">
        <v>1113</v>
      </c>
      <c r="O12" t="s">
        <v>955</v>
      </c>
      <c r="P12" t="s">
        <v>1114</v>
      </c>
      <c r="Q12" t="s">
        <v>168</v>
      </c>
      <c r="R12" t="s">
        <v>165</v>
      </c>
      <c r="S12" t="s">
        <v>119</v>
      </c>
      <c r="T12" t="s">
        <v>164</v>
      </c>
      <c r="U12" t="s">
        <v>1115</v>
      </c>
      <c r="V12" t="s">
        <v>821</v>
      </c>
      <c r="W12" t="s">
        <v>822</v>
      </c>
      <c r="X12" s="51" t="str">
        <f t="shared" si="0"/>
        <v>3</v>
      </c>
      <c r="Y12" s="51" t="str">
        <f>IF(T12="","",IF(AND(T12&lt;&gt;'Tabelas auxiliares'!$B$236,T12&lt;&gt;'Tabelas auxiliares'!$B$237),"FOLHA DE PESSOAL",IF(X12='Tabelas auxiliares'!$A$237,"CUSTEIO",IF(X12='Tabelas auxiliares'!$A$236,"INVESTIMENTO","ERRO - VERIFICAR"))))</f>
        <v>CUSTEIO</v>
      </c>
      <c r="Z12" s="44">
        <v>1600</v>
      </c>
      <c r="AA12" s="44">
        <v>1600</v>
      </c>
    </row>
    <row r="13" spans="1:29" ht="14.45" customHeight="1" x14ac:dyDescent="0.25">
      <c r="A13" t="s">
        <v>710</v>
      </c>
      <c r="B13" s="72" t="s">
        <v>266</v>
      </c>
      <c r="C13" s="72" t="s">
        <v>1080</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1135</v>
      </c>
      <c r="J13" t="s">
        <v>1140</v>
      </c>
      <c r="K13" t="s">
        <v>1141</v>
      </c>
      <c r="L13" t="s">
        <v>1142</v>
      </c>
      <c r="M13" t="s">
        <v>165</v>
      </c>
      <c r="N13" t="s">
        <v>1113</v>
      </c>
      <c r="O13" t="s">
        <v>167</v>
      </c>
      <c r="P13" t="s">
        <v>1129</v>
      </c>
      <c r="Q13" t="s">
        <v>168</v>
      </c>
      <c r="R13" t="s">
        <v>165</v>
      </c>
      <c r="S13" t="s">
        <v>119</v>
      </c>
      <c r="T13" t="s">
        <v>164</v>
      </c>
      <c r="U13" t="s">
        <v>1130</v>
      </c>
      <c r="V13" t="s">
        <v>821</v>
      </c>
      <c r="W13" t="s">
        <v>822</v>
      </c>
      <c r="X13" s="51" t="str">
        <f t="shared" si="0"/>
        <v>3</v>
      </c>
      <c r="Y13" s="51" t="str">
        <f>IF(T13="","",IF(AND(T13&lt;&gt;'Tabelas auxiliares'!$B$236,T13&lt;&gt;'Tabelas auxiliares'!$B$237),"FOLHA DE PESSOAL",IF(X13='Tabelas auxiliares'!$A$237,"CUSTEIO",IF(X13='Tabelas auxiliares'!$A$236,"INVESTIMENTO","ERRO - VERIFICAR"))))</f>
        <v>CUSTEIO</v>
      </c>
      <c r="Z13" s="44">
        <v>12500</v>
      </c>
      <c r="AA13" s="44">
        <v>12500</v>
      </c>
    </row>
    <row r="14" spans="1:29" ht="14.45" customHeight="1" x14ac:dyDescent="0.25">
      <c r="A14" t="s">
        <v>710</v>
      </c>
      <c r="B14" s="72" t="s">
        <v>266</v>
      </c>
      <c r="C14" s="72" t="s">
        <v>1080</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1143</v>
      </c>
      <c r="J14" t="s">
        <v>1144</v>
      </c>
      <c r="K14" t="s">
        <v>1145</v>
      </c>
      <c r="L14" t="s">
        <v>1146</v>
      </c>
      <c r="M14" t="s">
        <v>165</v>
      </c>
      <c r="N14" t="s">
        <v>169</v>
      </c>
      <c r="O14" t="s">
        <v>167</v>
      </c>
      <c r="P14" t="s">
        <v>586</v>
      </c>
      <c r="Q14" t="s">
        <v>168</v>
      </c>
      <c r="R14" t="s">
        <v>165</v>
      </c>
      <c r="S14" t="s">
        <v>119</v>
      </c>
      <c r="T14" t="s">
        <v>228</v>
      </c>
      <c r="U14" t="s">
        <v>1147</v>
      </c>
      <c r="V14" t="s">
        <v>821</v>
      </c>
      <c r="W14" t="s">
        <v>822</v>
      </c>
      <c r="X14" s="51" t="str">
        <f t="shared" si="0"/>
        <v>3</v>
      </c>
      <c r="Y14" s="51" t="str">
        <f>IF(T14="","",IF(AND(T14&lt;&gt;'Tabelas auxiliares'!$B$236,T14&lt;&gt;'Tabelas auxiliares'!$B$237),"FOLHA DE PESSOAL",IF(X14='Tabelas auxiliares'!$A$237,"CUSTEIO",IF(X14='Tabelas auxiliares'!$A$236,"INVESTIMENTO","ERRO - VERIFICAR"))))</f>
        <v>CUSTEIO</v>
      </c>
      <c r="Z14" s="44">
        <v>42400</v>
      </c>
      <c r="AA14" s="44">
        <v>42400</v>
      </c>
    </row>
    <row r="15" spans="1:29" x14ac:dyDescent="0.25">
      <c r="A15" t="s">
        <v>710</v>
      </c>
      <c r="B15" s="72" t="s">
        <v>266</v>
      </c>
      <c r="C15" s="72" t="s">
        <v>1080</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1148</v>
      </c>
      <c r="J15" t="s">
        <v>1149</v>
      </c>
      <c r="K15" t="s">
        <v>1150</v>
      </c>
      <c r="L15" t="s">
        <v>1151</v>
      </c>
      <c r="M15" t="s">
        <v>165</v>
      </c>
      <c r="N15" t="s">
        <v>166</v>
      </c>
      <c r="O15" t="s">
        <v>167</v>
      </c>
      <c r="P15" t="s">
        <v>200</v>
      </c>
      <c r="Q15" t="s">
        <v>168</v>
      </c>
      <c r="R15" t="s">
        <v>165</v>
      </c>
      <c r="S15" t="s">
        <v>119</v>
      </c>
      <c r="T15" t="s">
        <v>164</v>
      </c>
      <c r="U15" t="s">
        <v>118</v>
      </c>
      <c r="V15" t="s">
        <v>821</v>
      </c>
      <c r="W15" t="s">
        <v>822</v>
      </c>
      <c r="X15" s="51" t="str">
        <f t="shared" si="0"/>
        <v>3</v>
      </c>
      <c r="Y15" s="51" t="str">
        <f>IF(T15="","",IF(AND(T15&lt;&gt;'Tabelas auxiliares'!$B$236,T15&lt;&gt;'Tabelas auxiliares'!$B$237),"FOLHA DE PESSOAL",IF(X15='Tabelas auxiliares'!$A$237,"CUSTEIO",IF(X15='Tabelas auxiliares'!$A$236,"INVESTIMENTO","ERRO - VERIFICAR"))))</f>
        <v>CUSTEIO</v>
      </c>
      <c r="Z15" s="44">
        <v>4366</v>
      </c>
      <c r="AA15" s="44">
        <v>4366</v>
      </c>
    </row>
    <row r="16" spans="1:29" ht="14.45" customHeight="1" x14ac:dyDescent="0.25">
      <c r="A16" t="s">
        <v>710</v>
      </c>
      <c r="B16" s="72" t="s">
        <v>266</v>
      </c>
      <c r="C16" s="72" t="s">
        <v>1080</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545</v>
      </c>
      <c r="J16" t="s">
        <v>1152</v>
      </c>
      <c r="K16" t="s">
        <v>1153</v>
      </c>
      <c r="L16" t="s">
        <v>1154</v>
      </c>
      <c r="M16" t="s">
        <v>1155</v>
      </c>
      <c r="N16" t="s">
        <v>1113</v>
      </c>
      <c r="O16" t="s">
        <v>167</v>
      </c>
      <c r="P16" t="s">
        <v>1129</v>
      </c>
      <c r="Q16" t="s">
        <v>168</v>
      </c>
      <c r="R16" t="s">
        <v>165</v>
      </c>
      <c r="S16" t="s">
        <v>119</v>
      </c>
      <c r="T16" t="s">
        <v>164</v>
      </c>
      <c r="U16" t="s">
        <v>1130</v>
      </c>
      <c r="V16" t="s">
        <v>1156</v>
      </c>
      <c r="W16" t="s">
        <v>1157</v>
      </c>
      <c r="X16" s="51" t="str">
        <f t="shared" si="0"/>
        <v>3</v>
      </c>
      <c r="Y16" s="51" t="str">
        <f>IF(T16="","",IF(AND(T16&lt;&gt;'Tabelas auxiliares'!$B$236,T16&lt;&gt;'Tabelas auxiliares'!$B$237),"FOLHA DE PESSOAL",IF(X16='Tabelas auxiliares'!$A$237,"CUSTEIO",IF(X16='Tabelas auxiliares'!$A$236,"INVESTIMENTO","ERRO - VERIFICAR"))))</f>
        <v>CUSTEIO</v>
      </c>
      <c r="Z16" s="44">
        <v>4763.13</v>
      </c>
      <c r="AA16" s="44">
        <v>4763.13</v>
      </c>
    </row>
    <row r="17" spans="1:28" ht="14.45" customHeight="1" x14ac:dyDescent="0.25">
      <c r="A17" t="s">
        <v>710</v>
      </c>
      <c r="B17" s="72" t="s">
        <v>266</v>
      </c>
      <c r="C17" s="72" t="s">
        <v>1080</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545</v>
      </c>
      <c r="J17" t="s">
        <v>1152</v>
      </c>
      <c r="K17" t="s">
        <v>1158</v>
      </c>
      <c r="L17" t="s">
        <v>1154</v>
      </c>
      <c r="M17" t="s">
        <v>1155</v>
      </c>
      <c r="N17" t="s">
        <v>1113</v>
      </c>
      <c r="O17" t="s">
        <v>167</v>
      </c>
      <c r="P17" t="s">
        <v>1129</v>
      </c>
      <c r="Q17" t="s">
        <v>168</v>
      </c>
      <c r="R17" t="s">
        <v>165</v>
      </c>
      <c r="S17" t="s">
        <v>119</v>
      </c>
      <c r="T17" t="s">
        <v>164</v>
      </c>
      <c r="U17" t="s">
        <v>1130</v>
      </c>
      <c r="V17" t="s">
        <v>1156</v>
      </c>
      <c r="W17" t="s">
        <v>1157</v>
      </c>
      <c r="X17" s="51" t="str">
        <f t="shared" si="0"/>
        <v>3</v>
      </c>
      <c r="Y17" s="51" t="str">
        <f>IF(T17="","",IF(AND(T17&lt;&gt;'Tabelas auxiliares'!$B$236,T17&lt;&gt;'Tabelas auxiliares'!$B$237),"FOLHA DE PESSOAL",IF(X17='Tabelas auxiliares'!$A$237,"CUSTEIO",IF(X17='Tabelas auxiliares'!$A$236,"INVESTIMENTO","ERRO - VERIFICAR"))))</f>
        <v>CUSTEIO</v>
      </c>
      <c r="Z17" s="44">
        <v>39280.230000000003</v>
      </c>
      <c r="AA17" s="44">
        <v>39280.230000000003</v>
      </c>
    </row>
    <row r="18" spans="1:28" ht="14.45" customHeight="1" x14ac:dyDescent="0.25">
      <c r="A18" t="s">
        <v>710</v>
      </c>
      <c r="B18" s="72" t="s">
        <v>266</v>
      </c>
      <c r="C18" s="72" t="s">
        <v>1080</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545</v>
      </c>
      <c r="J18" t="s">
        <v>1152</v>
      </c>
      <c r="K18" t="s">
        <v>1159</v>
      </c>
      <c r="L18" t="s">
        <v>1154</v>
      </c>
      <c r="M18" t="s">
        <v>1155</v>
      </c>
      <c r="N18" t="s">
        <v>1113</v>
      </c>
      <c r="O18" t="s">
        <v>167</v>
      </c>
      <c r="P18" t="s">
        <v>1129</v>
      </c>
      <c r="Q18" t="s">
        <v>168</v>
      </c>
      <c r="R18" t="s">
        <v>165</v>
      </c>
      <c r="S18" t="s">
        <v>119</v>
      </c>
      <c r="T18" t="s">
        <v>164</v>
      </c>
      <c r="U18" t="s">
        <v>1130</v>
      </c>
      <c r="V18" t="s">
        <v>1156</v>
      </c>
      <c r="W18" t="s">
        <v>1157</v>
      </c>
      <c r="X18" s="51" t="str">
        <f t="shared" si="0"/>
        <v>3</v>
      </c>
      <c r="Y18" s="51" t="str">
        <f>IF(T18="","",IF(AND(T18&lt;&gt;'Tabelas auxiliares'!$B$236,T18&lt;&gt;'Tabelas auxiliares'!$B$237),"FOLHA DE PESSOAL",IF(X18='Tabelas auxiliares'!$A$237,"CUSTEIO",IF(X18='Tabelas auxiliares'!$A$236,"INVESTIMENTO","ERRO - VERIFICAR"))))</f>
        <v>CUSTEIO</v>
      </c>
      <c r="Z18" s="44">
        <v>39026.480000000003</v>
      </c>
      <c r="AA18" s="44">
        <v>39026.480000000003</v>
      </c>
    </row>
    <row r="19" spans="1:28" ht="14.45" customHeight="1" x14ac:dyDescent="0.25">
      <c r="A19" t="s">
        <v>710</v>
      </c>
      <c r="B19" s="72" t="s">
        <v>266</v>
      </c>
      <c r="C19" s="72" t="s">
        <v>1080</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545</v>
      </c>
      <c r="J19" t="s">
        <v>1152</v>
      </c>
      <c r="K19" t="s">
        <v>1160</v>
      </c>
      <c r="L19" t="s">
        <v>1154</v>
      </c>
      <c r="M19" t="s">
        <v>1155</v>
      </c>
      <c r="N19" t="s">
        <v>1113</v>
      </c>
      <c r="O19" t="s">
        <v>167</v>
      </c>
      <c r="P19" t="s">
        <v>1129</v>
      </c>
      <c r="Q19" t="s">
        <v>168</v>
      </c>
      <c r="R19" t="s">
        <v>165</v>
      </c>
      <c r="S19" t="s">
        <v>119</v>
      </c>
      <c r="T19" t="s">
        <v>164</v>
      </c>
      <c r="U19" t="s">
        <v>1130</v>
      </c>
      <c r="V19" t="s">
        <v>1156</v>
      </c>
      <c r="W19" t="s">
        <v>1157</v>
      </c>
      <c r="X19" s="51" t="str">
        <f t="shared" si="0"/>
        <v>3</v>
      </c>
      <c r="Y19" s="51" t="str">
        <f>IF(T19="","",IF(AND(T19&lt;&gt;'Tabelas auxiliares'!$B$236,T19&lt;&gt;'Tabelas auxiliares'!$B$237),"FOLHA DE PESSOAL",IF(X19='Tabelas auxiliares'!$A$237,"CUSTEIO",IF(X19='Tabelas auxiliares'!$A$236,"INVESTIMENTO","ERRO - VERIFICAR"))))</f>
        <v>CUSTEIO</v>
      </c>
      <c r="Z19" s="44">
        <v>28489.43</v>
      </c>
      <c r="AA19" s="44">
        <v>28489.43</v>
      </c>
    </row>
    <row r="20" spans="1:28" ht="14.45" customHeight="1" x14ac:dyDescent="0.25">
      <c r="A20" t="s">
        <v>710</v>
      </c>
      <c r="B20" s="72" t="s">
        <v>266</v>
      </c>
      <c r="C20" s="72" t="s">
        <v>1080</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545</v>
      </c>
      <c r="J20" t="s">
        <v>1152</v>
      </c>
      <c r="K20" t="s">
        <v>1161</v>
      </c>
      <c r="L20" t="s">
        <v>1154</v>
      </c>
      <c r="M20" t="s">
        <v>1155</v>
      </c>
      <c r="N20" t="s">
        <v>1113</v>
      </c>
      <c r="O20" t="s">
        <v>167</v>
      </c>
      <c r="P20" t="s">
        <v>1129</v>
      </c>
      <c r="Q20" t="s">
        <v>168</v>
      </c>
      <c r="R20" t="s">
        <v>165</v>
      </c>
      <c r="S20" t="s">
        <v>119</v>
      </c>
      <c r="T20" t="s">
        <v>164</v>
      </c>
      <c r="U20" t="s">
        <v>1130</v>
      </c>
      <c r="V20" t="s">
        <v>1156</v>
      </c>
      <c r="W20" t="s">
        <v>1157</v>
      </c>
      <c r="X20" s="51" t="str">
        <f t="shared" si="0"/>
        <v>3</v>
      </c>
      <c r="Y20" s="51" t="str">
        <f>IF(T20="","",IF(AND(T20&lt;&gt;'Tabelas auxiliares'!$B$236,T20&lt;&gt;'Tabelas auxiliares'!$B$237),"FOLHA DE PESSOAL",IF(X20='Tabelas auxiliares'!$A$237,"CUSTEIO",IF(X20='Tabelas auxiliares'!$A$236,"INVESTIMENTO","ERRO - VERIFICAR"))))</f>
        <v>CUSTEIO</v>
      </c>
      <c r="Z20" s="44">
        <v>66168.800000000003</v>
      </c>
      <c r="AA20" s="44">
        <v>66168.800000000003</v>
      </c>
    </row>
    <row r="21" spans="1:28" ht="14.45" customHeight="1" x14ac:dyDescent="0.25">
      <c r="A21" t="s">
        <v>710</v>
      </c>
      <c r="B21" s="72" t="s">
        <v>266</v>
      </c>
      <c r="C21" s="72" t="s">
        <v>1080</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545</v>
      </c>
      <c r="J21" t="s">
        <v>1152</v>
      </c>
      <c r="K21" t="s">
        <v>1162</v>
      </c>
      <c r="L21" t="s">
        <v>1154</v>
      </c>
      <c r="M21" t="s">
        <v>1155</v>
      </c>
      <c r="N21" t="s">
        <v>1113</v>
      </c>
      <c r="O21" t="s">
        <v>167</v>
      </c>
      <c r="P21" t="s">
        <v>1129</v>
      </c>
      <c r="Q21" t="s">
        <v>168</v>
      </c>
      <c r="R21" t="s">
        <v>165</v>
      </c>
      <c r="S21" t="s">
        <v>119</v>
      </c>
      <c r="T21" t="s">
        <v>164</v>
      </c>
      <c r="U21" t="s">
        <v>1130</v>
      </c>
      <c r="V21" t="s">
        <v>1156</v>
      </c>
      <c r="W21" t="s">
        <v>1157</v>
      </c>
      <c r="X21" s="51" t="str">
        <f t="shared" si="0"/>
        <v>3</v>
      </c>
      <c r="Y21" s="51" t="str">
        <f>IF(T21="","",IF(AND(T21&lt;&gt;'Tabelas auxiliares'!$B$236,T21&lt;&gt;'Tabelas auxiliares'!$B$237),"FOLHA DE PESSOAL",IF(X21='Tabelas auxiliares'!$A$237,"CUSTEIO",IF(X21='Tabelas auxiliares'!$A$236,"INVESTIMENTO","ERRO - VERIFICAR"))))</f>
        <v>CUSTEIO</v>
      </c>
      <c r="Z21" s="44">
        <v>22096.77</v>
      </c>
      <c r="AA21" s="44">
        <v>22096.77</v>
      </c>
    </row>
    <row r="22" spans="1:28" ht="14.45" customHeight="1" x14ac:dyDescent="0.25">
      <c r="A22" t="s">
        <v>710</v>
      </c>
      <c r="B22" s="72" t="s">
        <v>266</v>
      </c>
      <c r="C22" s="72" t="s">
        <v>1080</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1163</v>
      </c>
      <c r="J22" t="s">
        <v>1164</v>
      </c>
      <c r="K22" t="s">
        <v>1165</v>
      </c>
      <c r="L22" t="s">
        <v>1166</v>
      </c>
      <c r="M22" t="s">
        <v>165</v>
      </c>
      <c r="N22" t="s">
        <v>1113</v>
      </c>
      <c r="O22" t="s">
        <v>955</v>
      </c>
      <c r="P22" t="s">
        <v>1114</v>
      </c>
      <c r="Q22" t="s">
        <v>168</v>
      </c>
      <c r="R22" t="s">
        <v>165</v>
      </c>
      <c r="S22" t="s">
        <v>119</v>
      </c>
      <c r="T22" t="s">
        <v>164</v>
      </c>
      <c r="U22" t="s">
        <v>1115</v>
      </c>
      <c r="V22" t="s">
        <v>821</v>
      </c>
      <c r="W22" t="s">
        <v>822</v>
      </c>
      <c r="X22" s="51" t="str">
        <f t="shared" si="0"/>
        <v>3</v>
      </c>
      <c r="Y22" s="51" t="str">
        <f>IF(T22="","",IF(AND(T22&lt;&gt;'Tabelas auxiliares'!$B$236,T22&lt;&gt;'Tabelas auxiliares'!$B$237),"FOLHA DE PESSOAL",IF(X22='Tabelas auxiliares'!$A$237,"CUSTEIO",IF(X22='Tabelas auxiliares'!$A$236,"INVESTIMENTO","ERRO - VERIFICAR"))))</f>
        <v>CUSTEIO</v>
      </c>
      <c r="Z22" s="44">
        <v>491700</v>
      </c>
      <c r="AA22" s="44">
        <v>64000</v>
      </c>
      <c r="AB22" s="44">
        <v>427700</v>
      </c>
    </row>
    <row r="23" spans="1:28" ht="14.45" customHeight="1" x14ac:dyDescent="0.25">
      <c r="A23" t="s">
        <v>710</v>
      </c>
      <c r="B23" s="72" t="s">
        <v>266</v>
      </c>
      <c r="C23" s="72" t="s">
        <v>1080</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1163</v>
      </c>
      <c r="J23" t="s">
        <v>1167</v>
      </c>
      <c r="K23" t="s">
        <v>1168</v>
      </c>
      <c r="L23" t="s">
        <v>1169</v>
      </c>
      <c r="M23" t="s">
        <v>165</v>
      </c>
      <c r="N23" t="s">
        <v>1113</v>
      </c>
      <c r="O23" t="s">
        <v>955</v>
      </c>
      <c r="P23" t="s">
        <v>1114</v>
      </c>
      <c r="Q23" t="s">
        <v>168</v>
      </c>
      <c r="R23" t="s">
        <v>165</v>
      </c>
      <c r="S23" t="s">
        <v>119</v>
      </c>
      <c r="T23" t="s">
        <v>164</v>
      </c>
      <c r="U23" t="s">
        <v>1115</v>
      </c>
      <c r="V23" t="s">
        <v>821</v>
      </c>
      <c r="W23" t="s">
        <v>822</v>
      </c>
      <c r="X23" s="51" t="str">
        <f t="shared" si="0"/>
        <v>3</v>
      </c>
      <c r="Y23" s="51" t="str">
        <f>IF(T23="","",IF(AND(T23&lt;&gt;'Tabelas auxiliares'!$B$236,T23&lt;&gt;'Tabelas auxiliares'!$B$237),"FOLHA DE PESSOAL",IF(X23='Tabelas auxiliares'!$A$237,"CUSTEIO",IF(X23='Tabelas auxiliares'!$A$236,"INVESTIMENTO","ERRO - VERIFICAR"))))</f>
        <v>CUSTEIO</v>
      </c>
      <c r="Z23" s="44">
        <v>35406</v>
      </c>
      <c r="AA23" s="44">
        <v>26976</v>
      </c>
      <c r="AB23" s="44">
        <v>8430</v>
      </c>
    </row>
    <row r="24" spans="1:28" ht="14.45" customHeight="1" x14ac:dyDescent="0.25">
      <c r="A24" t="s">
        <v>710</v>
      </c>
      <c r="B24" s="72" t="s">
        <v>266</v>
      </c>
      <c r="C24" s="72" t="s">
        <v>1080</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1170</v>
      </c>
      <c r="J24" t="s">
        <v>1171</v>
      </c>
      <c r="K24" t="s">
        <v>1172</v>
      </c>
      <c r="L24" t="s">
        <v>1173</v>
      </c>
      <c r="M24" t="s">
        <v>165</v>
      </c>
      <c r="N24" t="s">
        <v>1113</v>
      </c>
      <c r="O24" t="s">
        <v>955</v>
      </c>
      <c r="P24" t="s">
        <v>1114</v>
      </c>
      <c r="Q24" t="s">
        <v>168</v>
      </c>
      <c r="R24" t="s">
        <v>165</v>
      </c>
      <c r="S24" t="s">
        <v>119</v>
      </c>
      <c r="T24" t="s">
        <v>164</v>
      </c>
      <c r="U24" t="s">
        <v>1115</v>
      </c>
      <c r="V24" t="s">
        <v>821</v>
      </c>
      <c r="W24" t="s">
        <v>822</v>
      </c>
      <c r="X24" s="51" t="str">
        <f t="shared" si="0"/>
        <v>3</v>
      </c>
      <c r="Y24" s="51" t="str">
        <f>IF(T24="","",IF(AND(T24&lt;&gt;'Tabelas auxiliares'!$B$236,T24&lt;&gt;'Tabelas auxiliares'!$B$237),"FOLHA DE PESSOAL",IF(X24='Tabelas auxiliares'!$A$237,"CUSTEIO",IF(X24='Tabelas auxiliares'!$A$236,"INVESTIMENTO","ERRO - VERIFICAR"))))</f>
        <v>CUSTEIO</v>
      </c>
      <c r="Z24" s="44">
        <v>21000</v>
      </c>
      <c r="AB24" s="44">
        <v>21000</v>
      </c>
    </row>
    <row r="25" spans="1:28" x14ac:dyDescent="0.25">
      <c r="A25" t="s">
        <v>710</v>
      </c>
      <c r="B25" s="72" t="s">
        <v>266</v>
      </c>
      <c r="C25" s="72" t="s">
        <v>1080</v>
      </c>
      <c r="D25" t="s">
        <v>69</v>
      </c>
      <c r="E25" t="s">
        <v>117</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t="s">
        <v>1174</v>
      </c>
      <c r="J25" t="s">
        <v>1171</v>
      </c>
      <c r="K25" t="s">
        <v>1175</v>
      </c>
      <c r="L25" t="s">
        <v>1173</v>
      </c>
      <c r="M25" t="s">
        <v>165</v>
      </c>
      <c r="N25" t="s">
        <v>1113</v>
      </c>
      <c r="O25" t="s">
        <v>167</v>
      </c>
      <c r="P25" t="s">
        <v>1129</v>
      </c>
      <c r="Q25" t="s">
        <v>168</v>
      </c>
      <c r="R25" t="s">
        <v>165</v>
      </c>
      <c r="S25" t="s">
        <v>119</v>
      </c>
      <c r="T25" t="s">
        <v>164</v>
      </c>
      <c r="U25" t="s">
        <v>1130</v>
      </c>
      <c r="V25" t="s">
        <v>821</v>
      </c>
      <c r="W25" t="s">
        <v>822</v>
      </c>
      <c r="X25" s="51" t="str">
        <f t="shared" si="0"/>
        <v>3</v>
      </c>
      <c r="Y25" s="51" t="str">
        <f>IF(T25="","",IF(AND(T25&lt;&gt;'Tabelas auxiliares'!$B$236,T25&lt;&gt;'Tabelas auxiliares'!$B$237),"FOLHA DE PESSOAL",IF(X25='Tabelas auxiliares'!$A$237,"CUSTEIO",IF(X25='Tabelas auxiliares'!$A$236,"INVESTIMENTO","ERRO - VERIFICAR"))))</f>
        <v>CUSTEIO</v>
      </c>
      <c r="Z25" s="44">
        <v>84000</v>
      </c>
      <c r="AA25" s="44">
        <v>11025</v>
      </c>
      <c r="AB25" s="44">
        <v>72975</v>
      </c>
    </row>
    <row r="26" spans="1:28" x14ac:dyDescent="0.25">
      <c r="A26" t="s">
        <v>710</v>
      </c>
      <c r="B26" s="72" t="s">
        <v>266</v>
      </c>
      <c r="C26" s="72" t="s">
        <v>1080</v>
      </c>
      <c r="D26" t="s">
        <v>69</v>
      </c>
      <c r="E26" t="s">
        <v>117</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t="s">
        <v>1116</v>
      </c>
      <c r="J26" t="s">
        <v>1171</v>
      </c>
      <c r="K26" t="s">
        <v>1176</v>
      </c>
      <c r="L26" t="s">
        <v>1173</v>
      </c>
      <c r="M26" t="s">
        <v>165</v>
      </c>
      <c r="N26" t="s">
        <v>1113</v>
      </c>
      <c r="O26" t="s">
        <v>955</v>
      </c>
      <c r="P26" t="s">
        <v>1114</v>
      </c>
      <c r="Q26" t="s">
        <v>168</v>
      </c>
      <c r="R26" t="s">
        <v>165</v>
      </c>
      <c r="S26" t="s">
        <v>119</v>
      </c>
      <c r="T26" t="s">
        <v>164</v>
      </c>
      <c r="U26" t="s">
        <v>1115</v>
      </c>
      <c r="V26" t="s">
        <v>821</v>
      </c>
      <c r="W26" t="s">
        <v>822</v>
      </c>
      <c r="X26" s="51" t="str">
        <f t="shared" si="0"/>
        <v>3</v>
      </c>
      <c r="Y26" s="51" t="str">
        <f>IF(T26="","",IF(AND(T26&lt;&gt;'Tabelas auxiliares'!$B$236,T26&lt;&gt;'Tabelas auxiliares'!$B$237),"FOLHA DE PESSOAL",IF(X26='Tabelas auxiliares'!$A$237,"CUSTEIO",IF(X26='Tabelas auxiliares'!$A$236,"INVESTIMENTO","ERRO - VERIFICAR"))))</f>
        <v>CUSTEIO</v>
      </c>
      <c r="Z26" s="44">
        <v>96600</v>
      </c>
      <c r="AA26" s="44">
        <v>96600</v>
      </c>
    </row>
    <row r="27" spans="1:28" ht="14.45" customHeight="1" x14ac:dyDescent="0.25">
      <c r="A27" t="s">
        <v>710</v>
      </c>
      <c r="B27" s="72" t="s">
        <v>266</v>
      </c>
      <c r="C27" s="72" t="s">
        <v>1080</v>
      </c>
      <c r="D27" t="s">
        <v>69</v>
      </c>
      <c r="E27" t="s">
        <v>117</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t="s">
        <v>1177</v>
      </c>
      <c r="J27" t="s">
        <v>1164</v>
      </c>
      <c r="K27" t="s">
        <v>1178</v>
      </c>
      <c r="L27" t="s">
        <v>1179</v>
      </c>
      <c r="M27" t="s">
        <v>165</v>
      </c>
      <c r="N27" t="s">
        <v>166</v>
      </c>
      <c r="O27" t="s">
        <v>167</v>
      </c>
      <c r="P27" t="s">
        <v>200</v>
      </c>
      <c r="Q27" t="s">
        <v>168</v>
      </c>
      <c r="R27" t="s">
        <v>165</v>
      </c>
      <c r="S27" t="s">
        <v>119</v>
      </c>
      <c r="T27" t="s">
        <v>164</v>
      </c>
      <c r="U27" t="s">
        <v>118</v>
      </c>
      <c r="V27" t="s">
        <v>821</v>
      </c>
      <c r="W27" t="s">
        <v>822</v>
      </c>
      <c r="X27" s="51" t="str">
        <f t="shared" si="0"/>
        <v>3</v>
      </c>
      <c r="Y27" s="51" t="str">
        <f>IF(T27="","",IF(AND(T27&lt;&gt;'Tabelas auxiliares'!$B$236,T27&lt;&gt;'Tabelas auxiliares'!$B$237),"FOLHA DE PESSOAL",IF(X27='Tabelas auxiliares'!$A$237,"CUSTEIO",IF(X27='Tabelas auxiliares'!$A$236,"INVESTIMENTO","ERRO - VERIFICAR"))))</f>
        <v>CUSTEIO</v>
      </c>
      <c r="Z27" s="44">
        <v>92000</v>
      </c>
      <c r="AA27" s="44">
        <v>92000</v>
      </c>
    </row>
    <row r="28" spans="1:28" ht="14.45" customHeight="1" x14ac:dyDescent="0.25">
      <c r="A28" t="s">
        <v>710</v>
      </c>
      <c r="B28" s="72" t="s">
        <v>266</v>
      </c>
      <c r="C28" s="72" t="s">
        <v>1080</v>
      </c>
      <c r="D28" t="s">
        <v>69</v>
      </c>
      <c r="E28" t="s">
        <v>117</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t="s">
        <v>1177</v>
      </c>
      <c r="J28" t="s">
        <v>1164</v>
      </c>
      <c r="K28" t="s">
        <v>1180</v>
      </c>
      <c r="L28" t="s">
        <v>1179</v>
      </c>
      <c r="M28" t="s">
        <v>165</v>
      </c>
      <c r="N28" t="s">
        <v>166</v>
      </c>
      <c r="O28" t="s">
        <v>167</v>
      </c>
      <c r="P28" t="s">
        <v>200</v>
      </c>
      <c r="Q28" t="s">
        <v>168</v>
      </c>
      <c r="R28" t="s">
        <v>165</v>
      </c>
      <c r="S28" t="s">
        <v>543</v>
      </c>
      <c r="T28" t="s">
        <v>164</v>
      </c>
      <c r="U28" t="s">
        <v>118</v>
      </c>
      <c r="V28" t="s">
        <v>821</v>
      </c>
      <c r="W28" t="s">
        <v>822</v>
      </c>
      <c r="X28" s="51" t="str">
        <f t="shared" si="0"/>
        <v>3</v>
      </c>
      <c r="Y28" s="51" t="str">
        <f>IF(T28="","",IF(AND(T28&lt;&gt;'Tabelas auxiliares'!$B$236,T28&lt;&gt;'Tabelas auxiliares'!$B$237),"FOLHA DE PESSOAL",IF(X28='Tabelas auxiliares'!$A$237,"CUSTEIO",IF(X28='Tabelas auxiliares'!$A$236,"INVESTIMENTO","ERRO - VERIFICAR"))))</f>
        <v>CUSTEIO</v>
      </c>
      <c r="Z28" s="44">
        <v>302400</v>
      </c>
      <c r="AA28" s="44">
        <v>302400</v>
      </c>
    </row>
    <row r="29" spans="1:28" ht="14.45" customHeight="1" x14ac:dyDescent="0.25">
      <c r="A29" t="s">
        <v>710</v>
      </c>
      <c r="B29" s="72" t="s">
        <v>269</v>
      </c>
      <c r="C29" s="72" t="s">
        <v>711</v>
      </c>
      <c r="D29" t="s">
        <v>15</v>
      </c>
      <c r="E29" t="s">
        <v>117</v>
      </c>
      <c r="F29" s="51" t="str">
        <f>IFERROR(VLOOKUP(D29,'Tabelas auxiliares'!$A$3:$B$61,2,FALSE),"")</f>
        <v>PROPES - PRÓ-REITORIA DE PESQUISA / CEM</v>
      </c>
      <c r="G29" s="51" t="str">
        <f>IFERROR(VLOOKUP($B29,'Tabelas auxiliares'!$A$65:$C$102,2,FALSE),"")</f>
        <v>Assistência - Pesquisa</v>
      </c>
      <c r="H29" s="51" t="str">
        <f>IFERROR(VLOOKUP($B29,'Tabelas auxiliares'!$A$65:$C$102,3,FALSE),"")</f>
        <v>BOLSAS DE INICIACAO CIENTIFICA / BOLSAS PROJETOS DE PESQUISA E/OU EDITAIS LIGADOS A PESQUISA</v>
      </c>
      <c r="I29" t="s">
        <v>1181</v>
      </c>
      <c r="J29" t="s">
        <v>1182</v>
      </c>
      <c r="K29" t="s">
        <v>1183</v>
      </c>
      <c r="L29" t="s">
        <v>1184</v>
      </c>
      <c r="M29" t="s">
        <v>165</v>
      </c>
      <c r="N29" t="s">
        <v>166</v>
      </c>
      <c r="O29" t="s">
        <v>167</v>
      </c>
      <c r="P29" t="s">
        <v>200</v>
      </c>
      <c r="Q29" t="s">
        <v>168</v>
      </c>
      <c r="R29" t="s">
        <v>165</v>
      </c>
      <c r="S29" t="s">
        <v>119</v>
      </c>
      <c r="T29" t="s">
        <v>164</v>
      </c>
      <c r="U29" t="s">
        <v>118</v>
      </c>
      <c r="V29" t="s">
        <v>821</v>
      </c>
      <c r="W29" t="s">
        <v>822</v>
      </c>
      <c r="X29" s="51" t="str">
        <f t="shared" si="0"/>
        <v>3</v>
      </c>
      <c r="Y29" s="51" t="str">
        <f>IF(T29="","",IF(AND(T29&lt;&gt;'Tabelas auxiliares'!$B$236,T29&lt;&gt;'Tabelas auxiliares'!$B$237),"FOLHA DE PESSOAL",IF(X29='Tabelas auxiliares'!$A$237,"CUSTEIO",IF(X29='Tabelas auxiliares'!$A$236,"INVESTIMENTO","ERRO - VERIFICAR"))))</f>
        <v>CUSTEIO</v>
      </c>
      <c r="Z29" s="44">
        <v>1600</v>
      </c>
      <c r="AA29" s="44">
        <v>1600</v>
      </c>
    </row>
    <row r="30" spans="1:28" ht="14.45" customHeight="1" x14ac:dyDescent="0.25">
      <c r="A30" t="s">
        <v>710</v>
      </c>
      <c r="B30" s="72" t="s">
        <v>269</v>
      </c>
      <c r="C30" s="72" t="s">
        <v>711</v>
      </c>
      <c r="D30" t="s">
        <v>15</v>
      </c>
      <c r="E30" t="s">
        <v>117</v>
      </c>
      <c r="F30" s="51" t="str">
        <f>IFERROR(VLOOKUP(D30,'Tabelas auxiliares'!$A$3:$B$61,2,FALSE),"")</f>
        <v>PROPES - PRÓ-REITORIA DE PESQUISA / CEM</v>
      </c>
      <c r="G30" s="51" t="str">
        <f>IFERROR(VLOOKUP($B30,'Tabelas auxiliares'!$A$65:$C$102,2,FALSE),"")</f>
        <v>Assistência - Pesquisa</v>
      </c>
      <c r="H30" s="51" t="str">
        <f>IFERROR(VLOOKUP($B30,'Tabelas auxiliares'!$A$65:$C$102,3,FALSE),"")</f>
        <v>BOLSAS DE INICIACAO CIENTIFICA / BOLSAS PROJETOS DE PESQUISA E/OU EDITAIS LIGADOS A PESQUISA</v>
      </c>
      <c r="I30" t="s">
        <v>1185</v>
      </c>
      <c r="J30" t="s">
        <v>1186</v>
      </c>
      <c r="K30" t="s">
        <v>1187</v>
      </c>
      <c r="L30" t="s">
        <v>1188</v>
      </c>
      <c r="M30" t="s">
        <v>165</v>
      </c>
      <c r="N30" t="s">
        <v>169</v>
      </c>
      <c r="O30" t="s">
        <v>167</v>
      </c>
      <c r="P30" t="s">
        <v>586</v>
      </c>
      <c r="Q30" t="s">
        <v>168</v>
      </c>
      <c r="R30" t="s">
        <v>165</v>
      </c>
      <c r="S30" t="s">
        <v>119</v>
      </c>
      <c r="T30" t="s">
        <v>164</v>
      </c>
      <c r="U30" t="s">
        <v>1189</v>
      </c>
      <c r="V30" t="s">
        <v>821</v>
      </c>
      <c r="W30" t="s">
        <v>822</v>
      </c>
      <c r="X30" s="51" t="str">
        <f t="shared" si="0"/>
        <v>3</v>
      </c>
      <c r="Y30" s="51" t="str">
        <f>IF(T30="","",IF(AND(T30&lt;&gt;'Tabelas auxiliares'!$B$236,T30&lt;&gt;'Tabelas auxiliares'!$B$237),"FOLHA DE PESSOAL",IF(X30='Tabelas auxiliares'!$A$237,"CUSTEIO",IF(X30='Tabelas auxiliares'!$A$236,"INVESTIMENTO","ERRO - VERIFICAR"))))</f>
        <v>CUSTEIO</v>
      </c>
      <c r="Z30" s="44">
        <v>24100</v>
      </c>
      <c r="AA30" s="44">
        <v>24100</v>
      </c>
    </row>
    <row r="31" spans="1:28" ht="14.45" customHeight="1" x14ac:dyDescent="0.25">
      <c r="A31" t="s">
        <v>710</v>
      </c>
      <c r="B31" s="72" t="s">
        <v>269</v>
      </c>
      <c r="C31" s="72" t="s">
        <v>711</v>
      </c>
      <c r="D31" t="s">
        <v>15</v>
      </c>
      <c r="E31" t="s">
        <v>117</v>
      </c>
      <c r="F31" s="51" t="str">
        <f>IFERROR(VLOOKUP(D31,'Tabelas auxiliares'!$A$3:$B$61,2,FALSE),"")</f>
        <v>PROPES - PRÓ-REITORIA DE PESQUISA / CEM</v>
      </c>
      <c r="G31" s="51" t="str">
        <f>IFERROR(VLOOKUP($B31,'Tabelas auxiliares'!$A$65:$C$102,2,FALSE),"")</f>
        <v>Assistência - Pesquisa</v>
      </c>
      <c r="H31" s="51" t="str">
        <f>IFERROR(VLOOKUP($B31,'Tabelas auxiliares'!$A$65:$C$102,3,FALSE),"")</f>
        <v>BOLSAS DE INICIACAO CIENTIFICA / BOLSAS PROJETOS DE PESQUISA E/OU EDITAIS LIGADOS A PESQUISA</v>
      </c>
      <c r="I31" t="s">
        <v>1185</v>
      </c>
      <c r="J31" t="s">
        <v>1182</v>
      </c>
      <c r="K31" t="s">
        <v>1190</v>
      </c>
      <c r="L31" t="s">
        <v>1191</v>
      </c>
      <c r="M31" t="s">
        <v>165</v>
      </c>
      <c r="N31" t="s">
        <v>169</v>
      </c>
      <c r="O31" t="s">
        <v>167</v>
      </c>
      <c r="P31" t="s">
        <v>586</v>
      </c>
      <c r="Q31" t="s">
        <v>168</v>
      </c>
      <c r="R31" t="s">
        <v>165</v>
      </c>
      <c r="S31" t="s">
        <v>119</v>
      </c>
      <c r="T31" t="s">
        <v>164</v>
      </c>
      <c r="U31" t="s">
        <v>1189</v>
      </c>
      <c r="V31" t="s">
        <v>821</v>
      </c>
      <c r="W31" t="s">
        <v>822</v>
      </c>
      <c r="X31" s="51" t="str">
        <f t="shared" si="0"/>
        <v>3</v>
      </c>
      <c r="Y31" s="51" t="str">
        <f>IF(T31="","",IF(AND(T31&lt;&gt;'Tabelas auxiliares'!$B$236,T31&lt;&gt;'Tabelas auxiliares'!$B$237),"FOLHA DE PESSOAL",IF(X31='Tabelas auxiliares'!$A$237,"CUSTEIO",IF(X31='Tabelas auxiliares'!$A$236,"INVESTIMENTO","ERRO - VERIFICAR"))))</f>
        <v>CUSTEIO</v>
      </c>
      <c r="Z31" s="44">
        <v>900</v>
      </c>
      <c r="AA31" s="44">
        <v>900</v>
      </c>
    </row>
    <row r="32" spans="1:28" ht="14.45" customHeight="1" x14ac:dyDescent="0.25">
      <c r="A32" t="s">
        <v>710</v>
      </c>
      <c r="B32" s="72" t="s">
        <v>269</v>
      </c>
      <c r="C32" s="72" t="s">
        <v>711</v>
      </c>
      <c r="D32" t="s">
        <v>15</v>
      </c>
      <c r="E32" t="s">
        <v>117</v>
      </c>
      <c r="F32" s="51" t="str">
        <f>IFERROR(VLOOKUP(D32,'Tabelas auxiliares'!$A$3:$B$61,2,FALSE),"")</f>
        <v>PROPES - PRÓ-REITORIA DE PESQUISA / CEM</v>
      </c>
      <c r="G32" s="51" t="str">
        <f>IFERROR(VLOOKUP($B32,'Tabelas auxiliares'!$A$65:$C$102,2,FALSE),"")</f>
        <v>Assistência - Pesquisa</v>
      </c>
      <c r="H32" s="51" t="str">
        <f>IFERROR(VLOOKUP($B32,'Tabelas auxiliares'!$A$65:$C$102,3,FALSE),"")</f>
        <v>BOLSAS DE INICIACAO CIENTIFICA / BOLSAS PROJETOS DE PESQUISA E/OU EDITAIS LIGADOS A PESQUISA</v>
      </c>
      <c r="I32" t="s">
        <v>1185</v>
      </c>
      <c r="J32" t="s">
        <v>1192</v>
      </c>
      <c r="K32" t="s">
        <v>1193</v>
      </c>
      <c r="L32" t="s">
        <v>1194</v>
      </c>
      <c r="M32" t="s">
        <v>165</v>
      </c>
      <c r="N32" t="s">
        <v>169</v>
      </c>
      <c r="O32" t="s">
        <v>167</v>
      </c>
      <c r="P32" t="s">
        <v>586</v>
      </c>
      <c r="Q32" t="s">
        <v>168</v>
      </c>
      <c r="R32" t="s">
        <v>165</v>
      </c>
      <c r="S32" t="s">
        <v>119</v>
      </c>
      <c r="T32" t="s">
        <v>164</v>
      </c>
      <c r="U32" t="s">
        <v>1189</v>
      </c>
      <c r="V32" t="s">
        <v>821</v>
      </c>
      <c r="W32" t="s">
        <v>822</v>
      </c>
      <c r="X32" s="51" t="str">
        <f t="shared" si="0"/>
        <v>3</v>
      </c>
      <c r="Y32" s="51" t="str">
        <f>IF(T32="","",IF(AND(T32&lt;&gt;'Tabelas auxiliares'!$B$236,T32&lt;&gt;'Tabelas auxiliares'!$B$237),"FOLHA DE PESSOAL",IF(X32='Tabelas auxiliares'!$A$237,"CUSTEIO",IF(X32='Tabelas auxiliares'!$A$236,"INVESTIMENTO","ERRO - VERIFICAR"))))</f>
        <v>CUSTEIO</v>
      </c>
      <c r="Z32" s="44">
        <v>800</v>
      </c>
      <c r="AA32" s="44">
        <v>800</v>
      </c>
    </row>
    <row r="33" spans="1:29" ht="14.45" customHeight="1" x14ac:dyDescent="0.25">
      <c r="A33" t="s">
        <v>710</v>
      </c>
      <c r="B33" s="72" t="s">
        <v>269</v>
      </c>
      <c r="C33" s="72" t="s">
        <v>711</v>
      </c>
      <c r="D33" t="s">
        <v>15</v>
      </c>
      <c r="E33" t="s">
        <v>117</v>
      </c>
      <c r="F33" s="51" t="str">
        <f>IFERROR(VLOOKUP(D33,'Tabelas auxiliares'!$A$3:$B$61,2,FALSE),"")</f>
        <v>PROPES - PRÓ-REITORIA DE PESQUISA / CEM</v>
      </c>
      <c r="G33" s="51" t="str">
        <f>IFERROR(VLOOKUP($B33,'Tabelas auxiliares'!$A$65:$C$102,2,FALSE),"")</f>
        <v>Assistência - Pesquisa</v>
      </c>
      <c r="H33" s="51" t="str">
        <f>IFERROR(VLOOKUP($B33,'Tabelas auxiliares'!$A$65:$C$102,3,FALSE),"")</f>
        <v>BOLSAS DE INICIACAO CIENTIFICA / BOLSAS PROJETOS DE PESQUISA E/OU EDITAIS LIGADOS A PESQUISA</v>
      </c>
      <c r="I33" t="s">
        <v>1195</v>
      </c>
      <c r="J33" t="s">
        <v>1196</v>
      </c>
      <c r="K33" t="s">
        <v>1197</v>
      </c>
      <c r="L33" t="s">
        <v>1198</v>
      </c>
      <c r="M33" t="s">
        <v>165</v>
      </c>
      <c r="N33" t="s">
        <v>166</v>
      </c>
      <c r="O33" t="s">
        <v>167</v>
      </c>
      <c r="P33" t="s">
        <v>200</v>
      </c>
      <c r="Q33" t="s">
        <v>168</v>
      </c>
      <c r="R33" t="s">
        <v>165</v>
      </c>
      <c r="S33" t="s">
        <v>1199</v>
      </c>
      <c r="T33" t="s">
        <v>164</v>
      </c>
      <c r="U33" t="s">
        <v>118</v>
      </c>
      <c r="V33" t="s">
        <v>821</v>
      </c>
      <c r="W33" t="s">
        <v>822</v>
      </c>
      <c r="X33" s="51" t="str">
        <f t="shared" si="0"/>
        <v>3</v>
      </c>
      <c r="Y33" s="51" t="str">
        <f>IF(T33="","",IF(AND(T33&lt;&gt;'Tabelas auxiliares'!$B$236,T33&lt;&gt;'Tabelas auxiliares'!$B$237),"FOLHA DE PESSOAL",IF(X33='Tabelas auxiliares'!$A$237,"CUSTEIO",IF(X33='Tabelas auxiliares'!$A$236,"INVESTIMENTO","ERRO - VERIFICAR"))))</f>
        <v>CUSTEIO</v>
      </c>
      <c r="Z33" s="44">
        <v>2456.8000000000002</v>
      </c>
      <c r="AA33" s="44">
        <v>2456.8000000000002</v>
      </c>
    </row>
    <row r="34" spans="1:29" ht="14.45" customHeight="1" x14ac:dyDescent="0.25">
      <c r="A34" t="s">
        <v>710</v>
      </c>
      <c r="B34" s="72" t="s">
        <v>269</v>
      </c>
      <c r="C34" s="72" t="s">
        <v>711</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562</v>
      </c>
      <c r="J34" t="s">
        <v>722</v>
      </c>
      <c r="K34" t="s">
        <v>1200</v>
      </c>
      <c r="L34" t="s">
        <v>1201</v>
      </c>
      <c r="M34" t="s">
        <v>165</v>
      </c>
      <c r="N34" t="s">
        <v>169</v>
      </c>
      <c r="O34" t="s">
        <v>819</v>
      </c>
      <c r="P34" t="s">
        <v>820</v>
      </c>
      <c r="Q34" t="s">
        <v>168</v>
      </c>
      <c r="R34" t="s">
        <v>165</v>
      </c>
      <c r="S34" t="s">
        <v>119</v>
      </c>
      <c r="T34" t="s">
        <v>164</v>
      </c>
      <c r="U34" t="s">
        <v>1108</v>
      </c>
      <c r="V34" t="s">
        <v>821</v>
      </c>
      <c r="W34" t="s">
        <v>822</v>
      </c>
      <c r="X34" s="51" t="str">
        <f t="shared" si="0"/>
        <v>3</v>
      </c>
      <c r="Y34" s="51" t="str">
        <f>IF(T34="","",IF(AND(T34&lt;&gt;'Tabelas auxiliares'!$B$236,T34&lt;&gt;'Tabelas auxiliares'!$B$237),"FOLHA DE PESSOAL",IF(X34='Tabelas auxiliares'!$A$237,"CUSTEIO",IF(X34='Tabelas auxiliares'!$A$236,"INVESTIMENTO","ERRO - VERIFICAR"))))</f>
        <v>CUSTEIO</v>
      </c>
      <c r="Z34" s="44">
        <v>3200</v>
      </c>
      <c r="AC34" s="44">
        <v>3200</v>
      </c>
    </row>
    <row r="35" spans="1:29" ht="14.45" customHeight="1" x14ac:dyDescent="0.25">
      <c r="A35" t="s">
        <v>710</v>
      </c>
      <c r="B35" s="72" t="s">
        <v>269</v>
      </c>
      <c r="C35" s="72" t="s">
        <v>711</v>
      </c>
      <c r="D35" t="s">
        <v>15</v>
      </c>
      <c r="E35" t="s">
        <v>117</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563</v>
      </c>
      <c r="J35" t="s">
        <v>731</v>
      </c>
      <c r="K35" t="s">
        <v>1202</v>
      </c>
      <c r="L35" t="s">
        <v>733</v>
      </c>
      <c r="M35" t="s">
        <v>165</v>
      </c>
      <c r="N35" t="s">
        <v>166</v>
      </c>
      <c r="O35" t="s">
        <v>167</v>
      </c>
      <c r="P35" t="s">
        <v>200</v>
      </c>
      <c r="Q35" t="s">
        <v>168</v>
      </c>
      <c r="R35" t="s">
        <v>165</v>
      </c>
      <c r="S35" t="s">
        <v>119</v>
      </c>
      <c r="T35" t="s">
        <v>164</v>
      </c>
      <c r="U35" t="s">
        <v>118</v>
      </c>
      <c r="V35" t="s">
        <v>821</v>
      </c>
      <c r="W35" t="s">
        <v>822</v>
      </c>
      <c r="X35" s="51" t="str">
        <f t="shared" si="0"/>
        <v>3</v>
      </c>
      <c r="Y35" s="51" t="str">
        <f>IF(T35="","",IF(AND(T35&lt;&gt;'Tabelas auxiliares'!$B$236,T35&lt;&gt;'Tabelas auxiliares'!$B$237),"FOLHA DE PESSOAL",IF(X35='Tabelas auxiliares'!$A$237,"CUSTEIO",IF(X35='Tabelas auxiliares'!$A$236,"INVESTIMENTO","ERRO - VERIFICAR"))))</f>
        <v>CUSTEIO</v>
      </c>
      <c r="Z35" s="44">
        <v>16100</v>
      </c>
      <c r="AB35" s="44">
        <v>16100</v>
      </c>
    </row>
    <row r="36" spans="1:29" ht="14.45" customHeight="1" x14ac:dyDescent="0.25">
      <c r="A36" t="s">
        <v>710</v>
      </c>
      <c r="B36" s="72" t="s">
        <v>269</v>
      </c>
      <c r="C36" s="72" t="s">
        <v>711</v>
      </c>
      <c r="D36" t="s">
        <v>15</v>
      </c>
      <c r="E36" t="s">
        <v>117</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1203</v>
      </c>
      <c r="J36" t="s">
        <v>728</v>
      </c>
      <c r="K36" t="s">
        <v>1204</v>
      </c>
      <c r="L36" t="s">
        <v>1205</v>
      </c>
      <c r="M36" t="s">
        <v>165</v>
      </c>
      <c r="N36" t="s">
        <v>166</v>
      </c>
      <c r="O36" t="s">
        <v>167</v>
      </c>
      <c r="P36" t="s">
        <v>200</v>
      </c>
      <c r="Q36" t="s">
        <v>168</v>
      </c>
      <c r="R36" t="s">
        <v>165</v>
      </c>
      <c r="S36" t="s">
        <v>119</v>
      </c>
      <c r="T36" t="s">
        <v>164</v>
      </c>
      <c r="U36" t="s">
        <v>118</v>
      </c>
      <c r="V36" t="s">
        <v>821</v>
      </c>
      <c r="W36" t="s">
        <v>822</v>
      </c>
      <c r="X36" s="51" t="str">
        <f t="shared" si="0"/>
        <v>3</v>
      </c>
      <c r="Y36" s="51" t="str">
        <f>IF(T36="","",IF(AND(T36&lt;&gt;'Tabelas auxiliares'!$B$236,T36&lt;&gt;'Tabelas auxiliares'!$B$237),"FOLHA DE PESSOAL",IF(X36='Tabelas auxiliares'!$A$237,"CUSTEIO",IF(X36='Tabelas auxiliares'!$A$236,"INVESTIMENTO","ERRO - VERIFICAR"))))</f>
        <v>CUSTEIO</v>
      </c>
      <c r="Z36" s="44">
        <v>62300</v>
      </c>
      <c r="AC36" s="44">
        <v>62300</v>
      </c>
    </row>
    <row r="37" spans="1:29" ht="14.45" customHeight="1" x14ac:dyDescent="0.25">
      <c r="A37" t="s">
        <v>710</v>
      </c>
      <c r="B37" s="72" t="s">
        <v>269</v>
      </c>
      <c r="C37" s="72" t="s">
        <v>711</v>
      </c>
      <c r="D37" t="s">
        <v>15</v>
      </c>
      <c r="E37" t="s">
        <v>117</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1105</v>
      </c>
      <c r="J37" t="s">
        <v>722</v>
      </c>
      <c r="K37" t="s">
        <v>1206</v>
      </c>
      <c r="L37" t="s">
        <v>1201</v>
      </c>
      <c r="M37" t="s">
        <v>165</v>
      </c>
      <c r="N37" t="s">
        <v>166</v>
      </c>
      <c r="O37" t="s">
        <v>167</v>
      </c>
      <c r="P37" t="s">
        <v>200</v>
      </c>
      <c r="Q37" t="s">
        <v>168</v>
      </c>
      <c r="R37" t="s">
        <v>165</v>
      </c>
      <c r="S37" t="s">
        <v>543</v>
      </c>
      <c r="T37" t="s">
        <v>164</v>
      </c>
      <c r="U37" t="s">
        <v>118</v>
      </c>
      <c r="V37" t="s">
        <v>821</v>
      </c>
      <c r="W37" t="s">
        <v>822</v>
      </c>
      <c r="X37" s="51" t="str">
        <f t="shared" si="0"/>
        <v>3</v>
      </c>
      <c r="Y37" s="51" t="str">
        <f>IF(T37="","",IF(AND(T37&lt;&gt;'Tabelas auxiliares'!$B$236,T37&lt;&gt;'Tabelas auxiliares'!$B$237),"FOLHA DE PESSOAL",IF(X37='Tabelas auxiliares'!$A$237,"CUSTEIO",IF(X37='Tabelas auxiliares'!$A$236,"INVESTIMENTO","ERRO - VERIFICAR"))))</f>
        <v>CUSTEIO</v>
      </c>
      <c r="Z37" s="44">
        <v>3200</v>
      </c>
      <c r="AB37" s="44">
        <v>3200</v>
      </c>
    </row>
    <row r="38" spans="1:29" ht="14.45" customHeight="1" x14ac:dyDescent="0.25">
      <c r="A38" t="s">
        <v>710</v>
      </c>
      <c r="B38" s="72" t="s">
        <v>269</v>
      </c>
      <c r="C38" s="72" t="s">
        <v>711</v>
      </c>
      <c r="D38" t="s">
        <v>15</v>
      </c>
      <c r="E38" t="s">
        <v>117</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t="s">
        <v>1105</v>
      </c>
      <c r="J38" t="s">
        <v>725</v>
      </c>
      <c r="K38" t="s">
        <v>1207</v>
      </c>
      <c r="L38" t="s">
        <v>1208</v>
      </c>
      <c r="M38" t="s">
        <v>165</v>
      </c>
      <c r="N38" t="s">
        <v>166</v>
      </c>
      <c r="O38" t="s">
        <v>167</v>
      </c>
      <c r="P38" t="s">
        <v>200</v>
      </c>
      <c r="Q38" t="s">
        <v>168</v>
      </c>
      <c r="R38" t="s">
        <v>165</v>
      </c>
      <c r="S38" t="s">
        <v>543</v>
      </c>
      <c r="T38" t="s">
        <v>164</v>
      </c>
      <c r="U38" t="s">
        <v>118</v>
      </c>
      <c r="V38" t="s">
        <v>821</v>
      </c>
      <c r="W38" t="s">
        <v>822</v>
      </c>
      <c r="X38" s="51" t="str">
        <f t="shared" si="0"/>
        <v>3</v>
      </c>
      <c r="Y38" s="51" t="str">
        <f>IF(T38="","",IF(AND(T38&lt;&gt;'Tabelas auxiliares'!$B$236,T38&lt;&gt;'Tabelas auxiliares'!$B$237),"FOLHA DE PESSOAL",IF(X38='Tabelas auxiliares'!$A$237,"CUSTEIO",IF(X38='Tabelas auxiliares'!$A$236,"INVESTIMENTO","ERRO - VERIFICAR"))))</f>
        <v>CUSTEIO</v>
      </c>
      <c r="Z38" s="44">
        <v>2100</v>
      </c>
      <c r="AB38" s="44">
        <v>2100</v>
      </c>
    </row>
    <row r="39" spans="1:29" ht="14.45" customHeight="1" x14ac:dyDescent="0.25">
      <c r="A39" t="s">
        <v>710</v>
      </c>
      <c r="B39" s="72" t="s">
        <v>269</v>
      </c>
      <c r="C39" s="72" t="s">
        <v>711</v>
      </c>
      <c r="D39" t="s">
        <v>15</v>
      </c>
      <c r="E39" t="s">
        <v>117</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t="s">
        <v>1105</v>
      </c>
      <c r="J39" t="s">
        <v>728</v>
      </c>
      <c r="K39" t="s">
        <v>1209</v>
      </c>
      <c r="L39" t="s">
        <v>730</v>
      </c>
      <c r="M39" t="s">
        <v>165</v>
      </c>
      <c r="N39" t="s">
        <v>166</v>
      </c>
      <c r="O39" t="s">
        <v>167</v>
      </c>
      <c r="P39" t="s">
        <v>200</v>
      </c>
      <c r="Q39" t="s">
        <v>168</v>
      </c>
      <c r="R39" t="s">
        <v>165</v>
      </c>
      <c r="S39" t="s">
        <v>543</v>
      </c>
      <c r="T39" t="s">
        <v>164</v>
      </c>
      <c r="U39" t="s">
        <v>118</v>
      </c>
      <c r="V39" t="s">
        <v>821</v>
      </c>
      <c r="W39" t="s">
        <v>822</v>
      </c>
      <c r="X39" s="51" t="str">
        <f t="shared" si="0"/>
        <v>3</v>
      </c>
      <c r="Y39" s="51" t="str">
        <f>IF(T39="","",IF(AND(T39&lt;&gt;'Tabelas auxiliares'!$B$236,T39&lt;&gt;'Tabelas auxiliares'!$B$237),"FOLHA DE PESSOAL",IF(X39='Tabelas auxiliares'!$A$237,"CUSTEIO",IF(X39='Tabelas auxiliares'!$A$236,"INVESTIMENTO","ERRO - VERIFICAR"))))</f>
        <v>CUSTEIO</v>
      </c>
      <c r="Z39" s="44">
        <v>3500</v>
      </c>
      <c r="AA39" s="44">
        <v>2100</v>
      </c>
      <c r="AC39" s="44">
        <v>1400</v>
      </c>
    </row>
    <row r="40" spans="1:29" ht="14.45" customHeight="1" x14ac:dyDescent="0.25">
      <c r="A40" t="s">
        <v>710</v>
      </c>
      <c r="B40" s="72" t="s">
        <v>269</v>
      </c>
      <c r="C40" s="72" t="s">
        <v>711</v>
      </c>
      <c r="D40" t="s">
        <v>15</v>
      </c>
      <c r="E40" t="s">
        <v>117</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t="s">
        <v>1177</v>
      </c>
      <c r="J40" t="s">
        <v>728</v>
      </c>
      <c r="K40" t="s">
        <v>1210</v>
      </c>
      <c r="L40" t="s">
        <v>730</v>
      </c>
      <c r="M40" t="s">
        <v>165</v>
      </c>
      <c r="N40" t="s">
        <v>166</v>
      </c>
      <c r="O40" t="s">
        <v>167</v>
      </c>
      <c r="P40" t="s">
        <v>200</v>
      </c>
      <c r="Q40" t="s">
        <v>168</v>
      </c>
      <c r="R40" t="s">
        <v>165</v>
      </c>
      <c r="S40" t="s">
        <v>119</v>
      </c>
      <c r="T40" t="s">
        <v>164</v>
      </c>
      <c r="U40" t="s">
        <v>118</v>
      </c>
      <c r="V40" t="s">
        <v>821</v>
      </c>
      <c r="W40" t="s">
        <v>822</v>
      </c>
      <c r="X40" s="51" t="str">
        <f t="shared" si="0"/>
        <v>3</v>
      </c>
      <c r="Y40" s="51" t="str">
        <f>IF(T40="","",IF(AND(T40&lt;&gt;'Tabelas auxiliares'!$B$236,T40&lt;&gt;'Tabelas auxiliares'!$B$237),"FOLHA DE PESSOAL",IF(X40='Tabelas auxiliares'!$A$237,"CUSTEIO",IF(X40='Tabelas auxiliares'!$A$236,"INVESTIMENTO","ERRO - VERIFICAR"))))</f>
        <v>CUSTEIO</v>
      </c>
      <c r="Z40" s="44">
        <v>128800</v>
      </c>
      <c r="AA40" s="44">
        <v>61600</v>
      </c>
      <c r="AB40" s="44">
        <v>67200</v>
      </c>
    </row>
    <row r="41" spans="1:29" ht="14.45" customHeight="1" x14ac:dyDescent="0.25">
      <c r="A41" t="s">
        <v>710</v>
      </c>
      <c r="B41" s="72" t="s">
        <v>269</v>
      </c>
      <c r="C41" s="72" t="s">
        <v>711</v>
      </c>
      <c r="D41" t="s">
        <v>15</v>
      </c>
      <c r="E41" t="s">
        <v>117</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t="s">
        <v>1177</v>
      </c>
      <c r="J41" t="s">
        <v>731</v>
      </c>
      <c r="K41" t="s">
        <v>1211</v>
      </c>
      <c r="L41" t="s">
        <v>733</v>
      </c>
      <c r="M41" t="s">
        <v>165</v>
      </c>
      <c r="N41" t="s">
        <v>166</v>
      </c>
      <c r="O41" t="s">
        <v>167</v>
      </c>
      <c r="P41" t="s">
        <v>200</v>
      </c>
      <c r="Q41" t="s">
        <v>168</v>
      </c>
      <c r="R41" t="s">
        <v>165</v>
      </c>
      <c r="S41" t="s">
        <v>543</v>
      </c>
      <c r="T41" t="s">
        <v>164</v>
      </c>
      <c r="U41" t="s">
        <v>118</v>
      </c>
      <c r="V41" t="s">
        <v>821</v>
      </c>
      <c r="W41" t="s">
        <v>822</v>
      </c>
      <c r="X41" s="51" t="str">
        <f t="shared" si="0"/>
        <v>3</v>
      </c>
      <c r="Y41" s="51" t="str">
        <f>IF(T41="","",IF(AND(T41&lt;&gt;'Tabelas auxiliares'!$B$236,T41&lt;&gt;'Tabelas auxiliares'!$B$237),"FOLHA DE PESSOAL",IF(X41='Tabelas auxiliares'!$A$237,"CUSTEIO",IF(X41='Tabelas auxiliares'!$A$236,"INVESTIMENTO","ERRO - VERIFICAR"))))</f>
        <v>CUSTEIO</v>
      </c>
      <c r="Z41" s="44">
        <v>55300</v>
      </c>
      <c r="AA41" s="44">
        <v>24500</v>
      </c>
      <c r="AB41" s="44">
        <v>30800</v>
      </c>
    </row>
    <row r="42" spans="1:29" x14ac:dyDescent="0.25">
      <c r="A42" t="s">
        <v>710</v>
      </c>
      <c r="B42" s="72" t="s">
        <v>269</v>
      </c>
      <c r="C42" s="72" t="s">
        <v>711</v>
      </c>
      <c r="D42" t="s">
        <v>84</v>
      </c>
      <c r="E42" t="s">
        <v>117</v>
      </c>
      <c r="F42" s="51" t="str">
        <f>IFERROR(VLOOKUP(D42,'Tabelas auxiliares'!$A$3:$B$61,2,FALSE),"")</f>
        <v>AGÊNCIA DE INOVAÇÃO</v>
      </c>
      <c r="G42" s="51" t="str">
        <f>IFERROR(VLOOKUP($B42,'Tabelas auxiliares'!$A$65:$C$102,2,FALSE),"")</f>
        <v>Assistência - Pesquisa</v>
      </c>
      <c r="H42" s="51" t="str">
        <f>IFERROR(VLOOKUP($B42,'Tabelas auxiliares'!$A$65:$C$102,3,FALSE),"")</f>
        <v>BOLSAS DE INICIACAO CIENTIFICA / BOLSAS PROJETOS DE PESQUISA E/OU EDITAIS LIGADOS A PESQUISA</v>
      </c>
      <c r="I42" t="s">
        <v>1212</v>
      </c>
      <c r="J42" t="s">
        <v>735</v>
      </c>
      <c r="K42" t="s">
        <v>1213</v>
      </c>
      <c r="L42" t="s">
        <v>737</v>
      </c>
      <c r="M42" t="s">
        <v>165</v>
      </c>
      <c r="N42" t="s">
        <v>166</v>
      </c>
      <c r="O42" t="s">
        <v>167</v>
      </c>
      <c r="P42" t="s">
        <v>200</v>
      </c>
      <c r="Q42" t="s">
        <v>168</v>
      </c>
      <c r="R42" t="s">
        <v>165</v>
      </c>
      <c r="S42" t="s">
        <v>119</v>
      </c>
      <c r="T42" t="s">
        <v>164</v>
      </c>
      <c r="U42" t="s">
        <v>118</v>
      </c>
      <c r="V42" t="s">
        <v>821</v>
      </c>
      <c r="W42" t="s">
        <v>822</v>
      </c>
      <c r="X42" s="51" t="str">
        <f t="shared" si="0"/>
        <v>3</v>
      </c>
      <c r="Y42" s="51" t="str">
        <f>IF(T42="","",IF(AND(T42&lt;&gt;'Tabelas auxiliares'!$B$236,T42&lt;&gt;'Tabelas auxiliares'!$B$237),"FOLHA DE PESSOAL",IF(X42='Tabelas auxiliares'!$A$237,"CUSTEIO",IF(X42='Tabelas auxiliares'!$A$236,"INVESTIMENTO","ERRO - VERIFICAR"))))</f>
        <v>CUSTEIO</v>
      </c>
      <c r="Z42" s="44">
        <v>2800</v>
      </c>
      <c r="AB42" s="44">
        <v>2800</v>
      </c>
    </row>
    <row r="43" spans="1:29" x14ac:dyDescent="0.25">
      <c r="A43" t="s">
        <v>710</v>
      </c>
      <c r="B43" s="72" t="s">
        <v>271</v>
      </c>
      <c r="C43" s="72" t="s">
        <v>814</v>
      </c>
      <c r="D43" t="s">
        <v>55</v>
      </c>
      <c r="E43" t="s">
        <v>117</v>
      </c>
      <c r="F43" s="51" t="str">
        <f>IFERROR(VLOOKUP(D43,'Tabelas auxiliares'!$A$3:$B$61,2,FALSE),"")</f>
        <v>PROEC - PRÓ-REITORIA DE EXTENSÃO E CULTURA</v>
      </c>
      <c r="G43" s="51" t="str">
        <f>IFERROR(VLOOKUP($B43,'Tabelas auxiliares'!$A$65:$C$102,2,FALSE),"")</f>
        <v>Assistência - Extensão</v>
      </c>
      <c r="H43" s="51" t="str">
        <f>IFERROR(VLOOKUP($B43,'Tabelas auxiliares'!$A$65:$C$102,3,FALSE),"")</f>
        <v>BOLSAS DE EXTENSAO / PROJETOS EXTENSIONISTAS</v>
      </c>
      <c r="I43" t="s">
        <v>564</v>
      </c>
      <c r="J43" t="s">
        <v>1214</v>
      </c>
      <c r="K43" t="s">
        <v>1215</v>
      </c>
      <c r="L43" t="s">
        <v>1216</v>
      </c>
      <c r="M43" t="s">
        <v>165</v>
      </c>
      <c r="N43" t="s">
        <v>166</v>
      </c>
      <c r="O43" t="s">
        <v>167</v>
      </c>
      <c r="P43" t="s">
        <v>200</v>
      </c>
      <c r="Q43" t="s">
        <v>168</v>
      </c>
      <c r="R43" t="s">
        <v>165</v>
      </c>
      <c r="S43" t="s">
        <v>119</v>
      </c>
      <c r="T43" t="s">
        <v>164</v>
      </c>
      <c r="U43" t="s">
        <v>118</v>
      </c>
      <c r="V43" t="s">
        <v>821</v>
      </c>
      <c r="W43" t="s">
        <v>822</v>
      </c>
      <c r="X43" s="51" t="str">
        <f t="shared" si="0"/>
        <v>3</v>
      </c>
      <c r="Y43" s="51" t="str">
        <f>IF(T43="","",IF(AND(T43&lt;&gt;'Tabelas auxiliares'!$B$236,T43&lt;&gt;'Tabelas auxiliares'!$B$237),"FOLHA DE PESSOAL",IF(X43='Tabelas auxiliares'!$A$237,"CUSTEIO",IF(X43='Tabelas auxiliares'!$A$236,"INVESTIMENTO","ERRO - VERIFICAR"))))</f>
        <v>CUSTEIO</v>
      </c>
      <c r="Z43" s="44">
        <v>1400</v>
      </c>
      <c r="AA43" s="44">
        <v>1400</v>
      </c>
    </row>
    <row r="44" spans="1:29" x14ac:dyDescent="0.25">
      <c r="A44" t="s">
        <v>710</v>
      </c>
      <c r="B44" s="72" t="s">
        <v>271</v>
      </c>
      <c r="C44" s="72" t="s">
        <v>814</v>
      </c>
      <c r="D44" t="s">
        <v>55</v>
      </c>
      <c r="E44" t="s">
        <v>117</v>
      </c>
      <c r="F44" s="51" t="str">
        <f>IFERROR(VLOOKUP(D44,'Tabelas auxiliares'!$A$3:$B$61,2,FALSE),"")</f>
        <v>PROEC - PRÓ-REITORIA DE EXTENSÃO E CULTURA</v>
      </c>
      <c r="G44" s="51" t="str">
        <f>IFERROR(VLOOKUP($B44,'Tabelas auxiliares'!$A$65:$C$102,2,FALSE),"")</f>
        <v>Assistência - Extensão</v>
      </c>
      <c r="H44" s="51" t="str">
        <f>IFERROR(VLOOKUP($B44,'Tabelas auxiliares'!$A$65:$C$102,3,FALSE),"")</f>
        <v>BOLSAS DE EXTENSAO / PROJETOS EXTENSIONISTAS</v>
      </c>
      <c r="I44" t="s">
        <v>1217</v>
      </c>
      <c r="J44" t="s">
        <v>1218</v>
      </c>
      <c r="K44" t="s">
        <v>1219</v>
      </c>
      <c r="L44" t="s">
        <v>1220</v>
      </c>
      <c r="M44" t="s">
        <v>165</v>
      </c>
      <c r="N44" t="s">
        <v>166</v>
      </c>
      <c r="O44" t="s">
        <v>167</v>
      </c>
      <c r="P44" t="s">
        <v>200</v>
      </c>
      <c r="Q44" t="s">
        <v>168</v>
      </c>
      <c r="R44" t="s">
        <v>165</v>
      </c>
      <c r="S44" t="s">
        <v>119</v>
      </c>
      <c r="T44" t="s">
        <v>164</v>
      </c>
      <c r="U44" t="s">
        <v>118</v>
      </c>
      <c r="V44" t="s">
        <v>821</v>
      </c>
      <c r="W44" t="s">
        <v>822</v>
      </c>
      <c r="X44" s="51" t="str">
        <f t="shared" si="0"/>
        <v>3</v>
      </c>
      <c r="Y44" s="51" t="str">
        <f>IF(T44="","",IF(AND(T44&lt;&gt;'Tabelas auxiliares'!$B$236,T44&lt;&gt;'Tabelas auxiliares'!$B$237),"FOLHA DE PESSOAL",IF(X44='Tabelas auxiliares'!$A$237,"CUSTEIO",IF(X44='Tabelas auxiliares'!$A$236,"INVESTIMENTO","ERRO - VERIFICAR"))))</f>
        <v>CUSTEIO</v>
      </c>
      <c r="Z44" s="44">
        <v>8400</v>
      </c>
      <c r="AA44" s="44">
        <v>8400</v>
      </c>
    </row>
    <row r="45" spans="1:29" x14ac:dyDescent="0.25">
      <c r="A45" t="s">
        <v>710</v>
      </c>
      <c r="B45" s="72" t="s">
        <v>271</v>
      </c>
      <c r="C45" s="72" t="s">
        <v>814</v>
      </c>
      <c r="D45" t="s">
        <v>55</v>
      </c>
      <c r="E45" t="s">
        <v>117</v>
      </c>
      <c r="F45" s="51" t="str">
        <f>IFERROR(VLOOKUP(D45,'Tabelas auxiliares'!$A$3:$B$61,2,FALSE),"")</f>
        <v>PROEC - PRÓ-REITORIA DE EXTENSÃO E CULTURA</v>
      </c>
      <c r="G45" s="51" t="str">
        <f>IFERROR(VLOOKUP($B45,'Tabelas auxiliares'!$A$65:$C$102,2,FALSE),"")</f>
        <v>Assistência - Extensão</v>
      </c>
      <c r="H45" s="51" t="str">
        <f>IFERROR(VLOOKUP($B45,'Tabelas auxiliares'!$A$65:$C$102,3,FALSE),"")</f>
        <v>BOLSAS DE EXTENSAO / PROJETOS EXTENSIONISTAS</v>
      </c>
      <c r="I45" t="s">
        <v>1217</v>
      </c>
      <c r="J45" t="s">
        <v>1221</v>
      </c>
      <c r="K45" t="s">
        <v>1222</v>
      </c>
      <c r="L45" t="s">
        <v>1223</v>
      </c>
      <c r="M45" t="s">
        <v>165</v>
      </c>
      <c r="N45" t="s">
        <v>166</v>
      </c>
      <c r="O45" t="s">
        <v>167</v>
      </c>
      <c r="P45" t="s">
        <v>200</v>
      </c>
      <c r="Q45" t="s">
        <v>168</v>
      </c>
      <c r="R45" t="s">
        <v>165</v>
      </c>
      <c r="S45" t="s">
        <v>119</v>
      </c>
      <c r="T45" t="s">
        <v>164</v>
      </c>
      <c r="U45" t="s">
        <v>118</v>
      </c>
      <c r="V45" t="s">
        <v>821</v>
      </c>
      <c r="W45" t="s">
        <v>822</v>
      </c>
      <c r="X45" s="51" t="str">
        <f t="shared" si="0"/>
        <v>3</v>
      </c>
      <c r="Y45" s="51" t="str">
        <f>IF(T45="","",IF(AND(T45&lt;&gt;'Tabelas auxiliares'!$B$236,T45&lt;&gt;'Tabelas auxiliares'!$B$237),"FOLHA DE PESSOAL",IF(X45='Tabelas auxiliares'!$A$237,"CUSTEIO",IF(X45='Tabelas auxiliares'!$A$236,"INVESTIMENTO","ERRO - VERIFICAR"))))</f>
        <v>CUSTEIO</v>
      </c>
      <c r="Z45" s="44">
        <v>2800</v>
      </c>
      <c r="AA45" s="44">
        <v>2800</v>
      </c>
    </row>
    <row r="46" spans="1:29" x14ac:dyDescent="0.25">
      <c r="A46" t="s">
        <v>710</v>
      </c>
      <c r="B46" s="72" t="s">
        <v>271</v>
      </c>
      <c r="C46" s="72" t="s">
        <v>814</v>
      </c>
      <c r="D46" t="s">
        <v>55</v>
      </c>
      <c r="E46" t="s">
        <v>117</v>
      </c>
      <c r="F46" s="51" t="str">
        <f>IFERROR(VLOOKUP(D46,'Tabelas auxiliares'!$A$3:$B$61,2,FALSE),"")</f>
        <v>PROEC - PRÓ-REITORIA DE EXTENSÃO E CULTURA</v>
      </c>
      <c r="G46" s="51" t="str">
        <f>IFERROR(VLOOKUP($B46,'Tabelas auxiliares'!$A$65:$C$102,2,FALSE),"")</f>
        <v>Assistência - Extensão</v>
      </c>
      <c r="H46" s="51" t="str">
        <f>IFERROR(VLOOKUP($B46,'Tabelas auxiliares'!$A$65:$C$102,3,FALSE),"")</f>
        <v>BOLSAS DE EXTENSAO / PROJETOS EXTENSIONISTAS</v>
      </c>
      <c r="I46" t="s">
        <v>1224</v>
      </c>
      <c r="J46" t="s">
        <v>1225</v>
      </c>
      <c r="K46" t="s">
        <v>1226</v>
      </c>
      <c r="L46" t="s">
        <v>1227</v>
      </c>
      <c r="M46" t="s">
        <v>165</v>
      </c>
      <c r="N46" t="s">
        <v>166</v>
      </c>
      <c r="O46" t="s">
        <v>167</v>
      </c>
      <c r="P46" t="s">
        <v>200</v>
      </c>
      <c r="Q46" t="s">
        <v>168</v>
      </c>
      <c r="R46" t="s">
        <v>165</v>
      </c>
      <c r="S46" t="s">
        <v>119</v>
      </c>
      <c r="T46" t="s">
        <v>164</v>
      </c>
      <c r="U46" t="s">
        <v>118</v>
      </c>
      <c r="V46" t="s">
        <v>821</v>
      </c>
      <c r="W46" t="s">
        <v>822</v>
      </c>
      <c r="X46" s="51" t="str">
        <f t="shared" si="0"/>
        <v>3</v>
      </c>
      <c r="Y46" s="51" t="str">
        <f>IF(T46="","",IF(AND(T46&lt;&gt;'Tabelas auxiliares'!$B$236,T46&lt;&gt;'Tabelas auxiliares'!$B$237),"FOLHA DE PESSOAL",IF(X46='Tabelas auxiliares'!$A$237,"CUSTEIO",IF(X46='Tabelas auxiliares'!$A$236,"INVESTIMENTO","ERRO - VERIFICAR"))))</f>
        <v>CUSTEIO</v>
      </c>
      <c r="Z46" s="44">
        <v>2100</v>
      </c>
      <c r="AA46" s="44">
        <v>2100</v>
      </c>
    </row>
    <row r="47" spans="1:29" x14ac:dyDescent="0.25">
      <c r="A47" t="s">
        <v>710</v>
      </c>
      <c r="B47" s="72" t="s">
        <v>271</v>
      </c>
      <c r="C47" s="72" t="s">
        <v>1080</v>
      </c>
      <c r="D47" t="s">
        <v>69</v>
      </c>
      <c r="E47" t="s">
        <v>117</v>
      </c>
      <c r="F47" s="51" t="str">
        <f>IFERROR(VLOOKUP(D47,'Tabelas auxiliares'!$A$3:$B$61,2,FALSE),"")</f>
        <v>PROAP - PNAES</v>
      </c>
      <c r="G47" s="51" t="str">
        <f>IFERROR(VLOOKUP($B47,'Tabelas auxiliares'!$A$65:$C$102,2,FALSE),"")</f>
        <v>Assistência - Extensão</v>
      </c>
      <c r="H47" s="51" t="str">
        <f>IFERROR(VLOOKUP($B47,'Tabelas auxiliares'!$A$65:$C$102,3,FALSE),"")</f>
        <v>BOLSAS DE EXTENSAO / PROJETOS EXTENSIONISTAS</v>
      </c>
      <c r="I47" t="s">
        <v>1228</v>
      </c>
      <c r="J47" t="s">
        <v>1229</v>
      </c>
      <c r="K47" t="s">
        <v>1230</v>
      </c>
      <c r="L47" t="s">
        <v>1231</v>
      </c>
      <c r="M47" t="s">
        <v>165</v>
      </c>
      <c r="N47" t="s">
        <v>1113</v>
      </c>
      <c r="O47" t="s">
        <v>955</v>
      </c>
      <c r="P47" t="s">
        <v>1114</v>
      </c>
      <c r="Q47" t="s">
        <v>168</v>
      </c>
      <c r="R47" t="s">
        <v>165</v>
      </c>
      <c r="S47" t="s">
        <v>119</v>
      </c>
      <c r="T47" t="s">
        <v>164</v>
      </c>
      <c r="U47" t="s">
        <v>1115</v>
      </c>
      <c r="V47" t="s">
        <v>821</v>
      </c>
      <c r="W47" t="s">
        <v>822</v>
      </c>
      <c r="X47" s="51" t="str">
        <f t="shared" si="0"/>
        <v>3</v>
      </c>
      <c r="Y47" s="51" t="str">
        <f>IF(T47="","",IF(AND(T47&lt;&gt;'Tabelas auxiliares'!$B$236,T47&lt;&gt;'Tabelas auxiliares'!$B$237),"FOLHA DE PESSOAL",IF(X47='Tabelas auxiliares'!$A$237,"CUSTEIO",IF(X47='Tabelas auxiliares'!$A$236,"INVESTIMENTO","ERRO - VERIFICAR"))))</f>
        <v>CUSTEIO</v>
      </c>
      <c r="Z47" s="44">
        <v>1200</v>
      </c>
      <c r="AA47" s="44">
        <v>1200</v>
      </c>
    </row>
    <row r="48" spans="1:29" x14ac:dyDescent="0.25">
      <c r="A48" t="s">
        <v>710</v>
      </c>
      <c r="B48" s="72" t="s">
        <v>274</v>
      </c>
      <c r="C48" s="72" t="s">
        <v>1079</v>
      </c>
      <c r="D48" t="s">
        <v>53</v>
      </c>
      <c r="E48" t="s">
        <v>117</v>
      </c>
      <c r="F48" s="51" t="str">
        <f>IFERROR(VLOOKUP(D48,'Tabelas auxiliares'!$A$3:$B$61,2,FALSE),"")</f>
        <v>PROGRAD - PRÓ-REITORIA DE GRADUAÇÃO</v>
      </c>
      <c r="G48" s="51" t="str">
        <f>IFERROR(VLOOKUP($B48,'Tabelas auxiliares'!$A$65:$C$102,2,FALSE),"")</f>
        <v>Assistência - Graduação</v>
      </c>
      <c r="H48" s="51" t="str">
        <f>IFERROR(VLOOKUP($B48,'Tabelas auxiliares'!$A$65:$C$102,3,FALSE),"")</f>
        <v>MONITORIA ACADEMICA DA GRADUACAO / MONITORIA SEMIPRESENCIAL / AUXILIO ACESSIBILIDADE / MONITORIA INCLUSIVA</v>
      </c>
      <c r="I48" t="s">
        <v>1232</v>
      </c>
      <c r="J48" t="s">
        <v>1233</v>
      </c>
      <c r="K48" t="s">
        <v>1234</v>
      </c>
      <c r="L48" t="s">
        <v>1235</v>
      </c>
      <c r="M48" t="s">
        <v>165</v>
      </c>
      <c r="N48" t="s">
        <v>166</v>
      </c>
      <c r="O48" t="s">
        <v>167</v>
      </c>
      <c r="P48" t="s">
        <v>200</v>
      </c>
      <c r="Q48" t="s">
        <v>168</v>
      </c>
      <c r="R48" t="s">
        <v>165</v>
      </c>
      <c r="S48" t="s">
        <v>119</v>
      </c>
      <c r="T48" t="s">
        <v>164</v>
      </c>
      <c r="U48" t="s">
        <v>118</v>
      </c>
      <c r="V48" t="s">
        <v>821</v>
      </c>
      <c r="W48" t="s">
        <v>822</v>
      </c>
      <c r="X48" s="51" t="str">
        <f t="shared" si="0"/>
        <v>3</v>
      </c>
      <c r="Y48" s="51" t="str">
        <f>IF(T48="","",IF(AND(T48&lt;&gt;'Tabelas auxiliares'!$B$236,T48&lt;&gt;'Tabelas auxiliares'!$B$237),"FOLHA DE PESSOAL",IF(X48='Tabelas auxiliares'!$A$237,"CUSTEIO",IF(X48='Tabelas auxiliares'!$A$236,"INVESTIMENTO","ERRO - VERIFICAR"))))</f>
        <v>CUSTEIO</v>
      </c>
      <c r="Z48" s="44">
        <v>2400</v>
      </c>
      <c r="AA48" s="44">
        <v>2400</v>
      </c>
    </row>
    <row r="49" spans="1:28" x14ac:dyDescent="0.25">
      <c r="A49" t="s">
        <v>710</v>
      </c>
      <c r="B49" s="72" t="s">
        <v>274</v>
      </c>
      <c r="C49" s="72" t="s">
        <v>1079</v>
      </c>
      <c r="D49" t="s">
        <v>53</v>
      </c>
      <c r="E49" t="s">
        <v>117</v>
      </c>
      <c r="F49" s="51" t="str">
        <f>IFERROR(VLOOKUP(D49,'Tabelas auxiliares'!$A$3:$B$61,2,FALSE),"")</f>
        <v>PROGRAD - PRÓ-REITORIA DE GRADUAÇÃO</v>
      </c>
      <c r="G49" s="51" t="str">
        <f>IFERROR(VLOOKUP($B49,'Tabelas auxiliares'!$A$65:$C$102,2,FALSE),"")</f>
        <v>Assistência - Graduação</v>
      </c>
      <c r="H49" s="51" t="str">
        <f>IFERROR(VLOOKUP($B49,'Tabelas auxiliares'!$A$65:$C$102,3,FALSE),"")</f>
        <v>MONITORIA ACADEMICA DA GRADUACAO / MONITORIA SEMIPRESENCIAL / AUXILIO ACESSIBILIDADE / MONITORIA INCLUSIVA</v>
      </c>
      <c r="I49" t="s">
        <v>1236</v>
      </c>
      <c r="J49" t="s">
        <v>1110</v>
      </c>
      <c r="K49" t="s">
        <v>1237</v>
      </c>
      <c r="L49" t="s">
        <v>1112</v>
      </c>
      <c r="M49" t="s">
        <v>165</v>
      </c>
      <c r="N49" t="s">
        <v>166</v>
      </c>
      <c r="O49" t="s">
        <v>167</v>
      </c>
      <c r="P49" t="s">
        <v>200</v>
      </c>
      <c r="Q49" t="s">
        <v>168</v>
      </c>
      <c r="R49" t="s">
        <v>165</v>
      </c>
      <c r="S49" t="s">
        <v>119</v>
      </c>
      <c r="T49" t="s">
        <v>164</v>
      </c>
      <c r="U49" t="s">
        <v>118</v>
      </c>
      <c r="V49" t="s">
        <v>821</v>
      </c>
      <c r="W49" t="s">
        <v>822</v>
      </c>
      <c r="X49" s="51" t="str">
        <f t="shared" si="0"/>
        <v>3</v>
      </c>
      <c r="Y49" s="51" t="str">
        <f>IF(T49="","",IF(AND(T49&lt;&gt;'Tabelas auxiliares'!$B$236,T49&lt;&gt;'Tabelas auxiliares'!$B$237),"FOLHA DE PESSOAL",IF(X49='Tabelas auxiliares'!$A$237,"CUSTEIO",IF(X49='Tabelas auxiliares'!$A$236,"INVESTIMENTO","ERRO - VERIFICAR"))))</f>
        <v>CUSTEIO</v>
      </c>
      <c r="Z49" s="44">
        <v>14000</v>
      </c>
      <c r="AA49" s="44">
        <v>14000</v>
      </c>
    </row>
    <row r="50" spans="1:28" x14ac:dyDescent="0.25">
      <c r="A50" t="s">
        <v>710</v>
      </c>
      <c r="B50" s="72" t="s">
        <v>274</v>
      </c>
      <c r="C50" s="72" t="s">
        <v>1079</v>
      </c>
      <c r="D50" t="s">
        <v>53</v>
      </c>
      <c r="E50" t="s">
        <v>117</v>
      </c>
      <c r="F50" s="51" t="str">
        <f>IFERROR(VLOOKUP(D50,'Tabelas auxiliares'!$A$3:$B$61,2,FALSE),"")</f>
        <v>PROGRAD - PRÓ-REITORIA DE GRADUAÇÃO</v>
      </c>
      <c r="G50" s="51" t="str">
        <f>IFERROR(VLOOKUP($B50,'Tabelas auxiliares'!$A$65:$C$102,2,FALSE),"")</f>
        <v>Assistência - Graduação</v>
      </c>
      <c r="H50" s="51" t="str">
        <f>IFERROR(VLOOKUP($B50,'Tabelas auxiliares'!$A$65:$C$102,3,FALSE),"")</f>
        <v>MONITORIA ACADEMICA DA GRADUACAO / MONITORIA SEMIPRESENCIAL / AUXILIO ACESSIBILIDADE / MONITORIA INCLUSIVA</v>
      </c>
      <c r="I50" t="s">
        <v>1238</v>
      </c>
      <c r="J50" t="s">
        <v>1239</v>
      </c>
      <c r="K50" t="s">
        <v>1240</v>
      </c>
      <c r="L50" t="s">
        <v>1241</v>
      </c>
      <c r="M50" t="s">
        <v>165</v>
      </c>
      <c r="N50" t="s">
        <v>166</v>
      </c>
      <c r="O50" t="s">
        <v>167</v>
      </c>
      <c r="P50" t="s">
        <v>200</v>
      </c>
      <c r="Q50" t="s">
        <v>168</v>
      </c>
      <c r="R50" t="s">
        <v>165</v>
      </c>
      <c r="S50" t="s">
        <v>119</v>
      </c>
      <c r="T50" t="s">
        <v>164</v>
      </c>
      <c r="U50" t="s">
        <v>118</v>
      </c>
      <c r="V50" t="s">
        <v>821</v>
      </c>
      <c r="W50" t="s">
        <v>822</v>
      </c>
      <c r="X50" s="51" t="str">
        <f t="shared" si="0"/>
        <v>3</v>
      </c>
      <c r="Y50" s="51" t="str">
        <f>IF(T50="","",IF(AND(T50&lt;&gt;'Tabelas auxiliares'!$B$236,T50&lt;&gt;'Tabelas auxiliares'!$B$237),"FOLHA DE PESSOAL",IF(X50='Tabelas auxiliares'!$A$237,"CUSTEIO",IF(X50='Tabelas auxiliares'!$A$236,"INVESTIMENTO","ERRO - VERIFICAR"))))</f>
        <v>CUSTEIO</v>
      </c>
      <c r="Z50" s="44">
        <v>18900</v>
      </c>
      <c r="AA50" s="44">
        <v>12600</v>
      </c>
      <c r="AB50" s="44">
        <v>6300</v>
      </c>
    </row>
    <row r="51" spans="1:28" x14ac:dyDescent="0.25">
      <c r="A51" t="s">
        <v>710</v>
      </c>
      <c r="B51" s="72" t="s">
        <v>274</v>
      </c>
      <c r="C51" s="72" t="s">
        <v>1080</v>
      </c>
      <c r="D51" t="s">
        <v>53</v>
      </c>
      <c r="E51" t="s">
        <v>117</v>
      </c>
      <c r="F51" s="51" t="str">
        <f>IFERROR(VLOOKUP(D51,'Tabelas auxiliares'!$A$3:$B$61,2,FALSE),"")</f>
        <v>PROGRAD - PRÓ-REITORIA DE GRADUAÇÃO</v>
      </c>
      <c r="G51" s="51" t="str">
        <f>IFERROR(VLOOKUP($B51,'Tabelas auxiliares'!$A$65:$C$102,2,FALSE),"")</f>
        <v>Assistência - Graduação</v>
      </c>
      <c r="H51" s="51" t="str">
        <f>IFERROR(VLOOKUP($B51,'Tabelas auxiliares'!$A$65:$C$102,3,FALSE),"")</f>
        <v>MONITORIA ACADEMICA DA GRADUACAO / MONITORIA SEMIPRESENCIAL / AUXILIO ACESSIBILIDADE / MONITORIA INCLUSIVA</v>
      </c>
      <c r="I51" t="s">
        <v>1242</v>
      </c>
      <c r="J51" t="s">
        <v>1243</v>
      </c>
      <c r="K51" t="s">
        <v>1244</v>
      </c>
      <c r="L51" t="s">
        <v>1245</v>
      </c>
      <c r="M51" t="s">
        <v>165</v>
      </c>
      <c r="N51" t="s">
        <v>166</v>
      </c>
      <c r="O51" t="s">
        <v>167</v>
      </c>
      <c r="P51" t="s">
        <v>200</v>
      </c>
      <c r="Q51" t="s">
        <v>168</v>
      </c>
      <c r="R51" t="s">
        <v>165</v>
      </c>
      <c r="S51" t="s">
        <v>119</v>
      </c>
      <c r="T51" t="s">
        <v>164</v>
      </c>
      <c r="U51" t="s">
        <v>118</v>
      </c>
      <c r="V51" t="s">
        <v>821</v>
      </c>
      <c r="W51" t="s">
        <v>822</v>
      </c>
      <c r="X51" s="51" t="str">
        <f t="shared" si="0"/>
        <v>3</v>
      </c>
      <c r="Y51" s="51" t="str">
        <f>IF(T51="","",IF(AND(T51&lt;&gt;'Tabelas auxiliares'!$B$236,T51&lt;&gt;'Tabelas auxiliares'!$B$237),"FOLHA DE PESSOAL",IF(X51='Tabelas auxiliares'!$A$237,"CUSTEIO",IF(X51='Tabelas auxiliares'!$A$236,"INVESTIMENTO","ERRO - VERIFICAR"))))</f>
        <v>CUSTEIO</v>
      </c>
      <c r="Z51" s="44">
        <v>400</v>
      </c>
      <c r="AA51" s="44">
        <v>400</v>
      </c>
    </row>
    <row r="52" spans="1:28" x14ac:dyDescent="0.25">
      <c r="A52" t="s">
        <v>710</v>
      </c>
      <c r="B52" s="72" t="s">
        <v>274</v>
      </c>
      <c r="C52" s="72" t="s">
        <v>1080</v>
      </c>
      <c r="D52" t="s">
        <v>53</v>
      </c>
      <c r="E52" t="s">
        <v>117</v>
      </c>
      <c r="F52" s="51" t="str">
        <f>IFERROR(VLOOKUP(D52,'Tabelas auxiliares'!$A$3:$B$61,2,FALSE),"")</f>
        <v>PROGRAD - PRÓ-REITORIA DE GRADUAÇÃO</v>
      </c>
      <c r="G52" s="51" t="str">
        <f>IFERROR(VLOOKUP($B52,'Tabelas auxiliares'!$A$65:$C$102,2,FALSE),"")</f>
        <v>Assistência - Graduação</v>
      </c>
      <c r="H52" s="51" t="str">
        <f>IFERROR(VLOOKUP($B52,'Tabelas auxiliares'!$A$65:$C$102,3,FALSE),"")</f>
        <v>MONITORIA ACADEMICA DA GRADUACAO / MONITORIA SEMIPRESENCIAL / AUXILIO ACESSIBILIDADE / MONITORIA INCLUSIVA</v>
      </c>
      <c r="I52" t="s">
        <v>1246</v>
      </c>
      <c r="J52" t="s">
        <v>1243</v>
      </c>
      <c r="K52" t="s">
        <v>1247</v>
      </c>
      <c r="L52" t="s">
        <v>1245</v>
      </c>
      <c r="M52" t="s">
        <v>165</v>
      </c>
      <c r="N52" t="s">
        <v>169</v>
      </c>
      <c r="O52" t="s">
        <v>819</v>
      </c>
      <c r="P52" t="s">
        <v>820</v>
      </c>
      <c r="Q52" t="s">
        <v>168</v>
      </c>
      <c r="R52" t="s">
        <v>165</v>
      </c>
      <c r="S52" t="s">
        <v>119</v>
      </c>
      <c r="T52" t="s">
        <v>164</v>
      </c>
      <c r="U52" t="s">
        <v>1108</v>
      </c>
      <c r="V52" t="s">
        <v>821</v>
      </c>
      <c r="W52" t="s">
        <v>822</v>
      </c>
      <c r="X52" s="51" t="str">
        <f t="shared" si="0"/>
        <v>3</v>
      </c>
      <c r="Y52" s="51" t="str">
        <f>IF(T52="","",IF(AND(T52&lt;&gt;'Tabelas auxiliares'!$B$236,T52&lt;&gt;'Tabelas auxiliares'!$B$237),"FOLHA DE PESSOAL",IF(X52='Tabelas auxiliares'!$A$237,"CUSTEIO",IF(X52='Tabelas auxiliares'!$A$236,"INVESTIMENTO","ERRO - VERIFICAR"))))</f>
        <v>CUSTEIO</v>
      </c>
      <c r="Z52" s="44">
        <v>1200</v>
      </c>
      <c r="AA52" s="44">
        <v>1200</v>
      </c>
    </row>
    <row r="53" spans="1:28" x14ac:dyDescent="0.25">
      <c r="A53" t="s">
        <v>710</v>
      </c>
      <c r="B53" s="72" t="s">
        <v>274</v>
      </c>
      <c r="C53" s="72" t="s">
        <v>1080</v>
      </c>
      <c r="D53" t="s">
        <v>53</v>
      </c>
      <c r="E53" t="s">
        <v>117</v>
      </c>
      <c r="F53" s="51" t="str">
        <f>IFERROR(VLOOKUP(D53,'Tabelas auxiliares'!$A$3:$B$61,2,FALSE),"")</f>
        <v>PROGRAD - PRÓ-REITORIA DE GRADUAÇÃO</v>
      </c>
      <c r="G53" s="51" t="str">
        <f>IFERROR(VLOOKUP($B53,'Tabelas auxiliares'!$A$65:$C$102,2,FALSE),"")</f>
        <v>Assistência - Graduação</v>
      </c>
      <c r="H53" s="51" t="str">
        <f>IFERROR(VLOOKUP($B53,'Tabelas auxiliares'!$A$65:$C$102,3,FALSE),"")</f>
        <v>MONITORIA ACADEMICA DA GRADUACAO / MONITORIA SEMIPRESENCIAL / AUXILIO ACESSIBILIDADE / MONITORIA INCLUSIVA</v>
      </c>
      <c r="I53" t="s">
        <v>1248</v>
      </c>
      <c r="J53" t="s">
        <v>1243</v>
      </c>
      <c r="K53" t="s">
        <v>1249</v>
      </c>
      <c r="L53" t="s">
        <v>1250</v>
      </c>
      <c r="M53" t="s">
        <v>165</v>
      </c>
      <c r="N53" t="s">
        <v>169</v>
      </c>
      <c r="O53" t="s">
        <v>819</v>
      </c>
      <c r="P53" t="s">
        <v>820</v>
      </c>
      <c r="Q53" t="s">
        <v>168</v>
      </c>
      <c r="R53" t="s">
        <v>165</v>
      </c>
      <c r="S53" t="s">
        <v>119</v>
      </c>
      <c r="T53" t="s">
        <v>164</v>
      </c>
      <c r="U53" t="s">
        <v>1108</v>
      </c>
      <c r="V53" t="s">
        <v>821</v>
      </c>
      <c r="W53" t="s">
        <v>822</v>
      </c>
      <c r="X53" s="51" t="str">
        <f t="shared" si="0"/>
        <v>3</v>
      </c>
      <c r="Y53" s="51" t="str">
        <f>IF(T53="","",IF(AND(T53&lt;&gt;'Tabelas auxiliares'!$B$236,T53&lt;&gt;'Tabelas auxiliares'!$B$237),"FOLHA DE PESSOAL",IF(X53='Tabelas auxiliares'!$A$237,"CUSTEIO",IF(X53='Tabelas auxiliares'!$A$236,"INVESTIMENTO","ERRO - VERIFICAR"))))</f>
        <v>CUSTEIO</v>
      </c>
      <c r="Z53" s="44">
        <v>400</v>
      </c>
      <c r="AA53" s="44">
        <v>400</v>
      </c>
    </row>
    <row r="54" spans="1:28" x14ac:dyDescent="0.25">
      <c r="A54" t="s">
        <v>710</v>
      </c>
      <c r="B54" s="72" t="s">
        <v>274</v>
      </c>
      <c r="C54" s="72" t="s">
        <v>1080</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1251</v>
      </c>
      <c r="J54" t="s">
        <v>1243</v>
      </c>
      <c r="K54" t="s">
        <v>1252</v>
      </c>
      <c r="L54" t="s">
        <v>1253</v>
      </c>
      <c r="M54" t="s">
        <v>165</v>
      </c>
      <c r="N54" t="s">
        <v>166</v>
      </c>
      <c r="O54" t="s">
        <v>167</v>
      </c>
      <c r="P54" t="s">
        <v>200</v>
      </c>
      <c r="Q54" t="s">
        <v>168</v>
      </c>
      <c r="R54" t="s">
        <v>165</v>
      </c>
      <c r="S54" t="s">
        <v>119</v>
      </c>
      <c r="T54" t="s">
        <v>164</v>
      </c>
      <c r="U54" t="s">
        <v>118</v>
      </c>
      <c r="V54" t="s">
        <v>821</v>
      </c>
      <c r="W54" t="s">
        <v>822</v>
      </c>
      <c r="X54" s="51" t="str">
        <f t="shared" si="0"/>
        <v>3</v>
      </c>
      <c r="Y54" s="51" t="str">
        <f>IF(T54="","",IF(AND(T54&lt;&gt;'Tabelas auxiliares'!$B$236,T54&lt;&gt;'Tabelas auxiliares'!$B$237),"FOLHA DE PESSOAL",IF(X54='Tabelas auxiliares'!$A$237,"CUSTEIO",IF(X54='Tabelas auxiliares'!$A$236,"INVESTIMENTO","ERRO - VERIFICAR"))))</f>
        <v>CUSTEIO</v>
      </c>
      <c r="Z54" s="44">
        <v>5600</v>
      </c>
      <c r="AA54" s="44">
        <v>5600</v>
      </c>
    </row>
    <row r="55" spans="1:28" x14ac:dyDescent="0.25">
      <c r="A55" t="s">
        <v>710</v>
      </c>
      <c r="B55" s="72" t="s">
        <v>274</v>
      </c>
      <c r="C55" s="72" t="s">
        <v>1080</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1251</v>
      </c>
      <c r="J55" t="s">
        <v>1254</v>
      </c>
      <c r="K55" t="s">
        <v>1255</v>
      </c>
      <c r="L55" t="s">
        <v>1256</v>
      </c>
      <c r="M55" t="s">
        <v>165</v>
      </c>
      <c r="N55" t="s">
        <v>166</v>
      </c>
      <c r="O55" t="s">
        <v>167</v>
      </c>
      <c r="P55" t="s">
        <v>200</v>
      </c>
      <c r="Q55" t="s">
        <v>168</v>
      </c>
      <c r="R55" t="s">
        <v>165</v>
      </c>
      <c r="S55" t="s">
        <v>119</v>
      </c>
      <c r="T55" t="s">
        <v>164</v>
      </c>
      <c r="U55" t="s">
        <v>118</v>
      </c>
      <c r="V55" t="s">
        <v>821</v>
      </c>
      <c r="W55" t="s">
        <v>822</v>
      </c>
      <c r="X55" s="51" t="str">
        <f t="shared" si="0"/>
        <v>3</v>
      </c>
      <c r="Y55" s="51" t="str">
        <f>IF(T55="","",IF(AND(T55&lt;&gt;'Tabelas auxiliares'!$B$236,T55&lt;&gt;'Tabelas auxiliares'!$B$237),"FOLHA DE PESSOAL",IF(X55='Tabelas auxiliares'!$A$237,"CUSTEIO",IF(X55='Tabelas auxiliares'!$A$236,"INVESTIMENTO","ERRO - VERIFICAR"))))</f>
        <v>CUSTEIO</v>
      </c>
      <c r="Z55" s="44">
        <v>2000</v>
      </c>
      <c r="AA55" s="44">
        <v>2000</v>
      </c>
    </row>
    <row r="56" spans="1:28" x14ac:dyDescent="0.25">
      <c r="A56" t="s">
        <v>710</v>
      </c>
      <c r="B56" s="72" t="s">
        <v>274</v>
      </c>
      <c r="C56" s="72" t="s">
        <v>1080</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1257</v>
      </c>
      <c r="J56" t="s">
        <v>1243</v>
      </c>
      <c r="K56" t="s">
        <v>1258</v>
      </c>
      <c r="L56" t="s">
        <v>1253</v>
      </c>
      <c r="M56" t="s">
        <v>165</v>
      </c>
      <c r="N56" t="s">
        <v>166</v>
      </c>
      <c r="O56" t="s">
        <v>167</v>
      </c>
      <c r="P56" t="s">
        <v>200</v>
      </c>
      <c r="Q56" t="s">
        <v>168</v>
      </c>
      <c r="R56" t="s">
        <v>165</v>
      </c>
      <c r="S56" t="s">
        <v>119</v>
      </c>
      <c r="T56" t="s">
        <v>164</v>
      </c>
      <c r="U56" t="s">
        <v>118</v>
      </c>
      <c r="V56" t="s">
        <v>821</v>
      </c>
      <c r="W56" t="s">
        <v>822</v>
      </c>
      <c r="X56" s="51" t="str">
        <f t="shared" si="0"/>
        <v>3</v>
      </c>
      <c r="Y56" s="51" t="str">
        <f>IF(T56="","",IF(AND(T56&lt;&gt;'Tabelas auxiliares'!$B$236,T56&lt;&gt;'Tabelas auxiliares'!$B$237),"FOLHA DE PESSOAL",IF(X56='Tabelas auxiliares'!$A$237,"CUSTEIO",IF(X56='Tabelas auxiliares'!$A$236,"INVESTIMENTO","ERRO - VERIFICAR"))))</f>
        <v>CUSTEIO</v>
      </c>
      <c r="Z56" s="44">
        <v>3200</v>
      </c>
      <c r="AA56" s="44">
        <v>3200</v>
      </c>
    </row>
    <row r="57" spans="1:28" x14ac:dyDescent="0.25">
      <c r="A57" t="s">
        <v>710</v>
      </c>
      <c r="B57" s="72" t="s">
        <v>274</v>
      </c>
      <c r="C57" s="72" t="s">
        <v>1080</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1257</v>
      </c>
      <c r="J57" t="s">
        <v>1259</v>
      </c>
      <c r="K57" t="s">
        <v>1260</v>
      </c>
      <c r="L57" t="s">
        <v>1261</v>
      </c>
      <c r="M57" t="s">
        <v>165</v>
      </c>
      <c r="N57" t="s">
        <v>166</v>
      </c>
      <c r="O57" t="s">
        <v>167</v>
      </c>
      <c r="P57" t="s">
        <v>200</v>
      </c>
      <c r="Q57" t="s">
        <v>168</v>
      </c>
      <c r="R57" t="s">
        <v>165</v>
      </c>
      <c r="S57" t="s">
        <v>119</v>
      </c>
      <c r="T57" t="s">
        <v>164</v>
      </c>
      <c r="U57" t="s">
        <v>118</v>
      </c>
      <c r="V57" t="s">
        <v>821</v>
      </c>
      <c r="W57" t="s">
        <v>822</v>
      </c>
      <c r="X57" s="51" t="str">
        <f t="shared" si="0"/>
        <v>3</v>
      </c>
      <c r="Y57" s="51" t="str">
        <f>IF(T57="","",IF(AND(T57&lt;&gt;'Tabelas auxiliares'!$B$236,T57&lt;&gt;'Tabelas auxiliares'!$B$237),"FOLHA DE PESSOAL",IF(X57='Tabelas auxiliares'!$A$237,"CUSTEIO",IF(X57='Tabelas auxiliares'!$A$236,"INVESTIMENTO","ERRO - VERIFICAR"))))</f>
        <v>CUSTEIO</v>
      </c>
      <c r="Z57" s="44">
        <v>2400</v>
      </c>
      <c r="AA57" s="44">
        <v>2400</v>
      </c>
    </row>
    <row r="58" spans="1:28" x14ac:dyDescent="0.25">
      <c r="A58" t="s">
        <v>710</v>
      </c>
      <c r="B58" s="72" t="s">
        <v>274</v>
      </c>
      <c r="C58" s="72" t="s">
        <v>1080</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1262</v>
      </c>
      <c r="J58" t="s">
        <v>1126</v>
      </c>
      <c r="K58" t="s">
        <v>1263</v>
      </c>
      <c r="L58" t="s">
        <v>1128</v>
      </c>
      <c r="M58" t="s">
        <v>165</v>
      </c>
      <c r="N58" t="s">
        <v>166</v>
      </c>
      <c r="O58" t="s">
        <v>167</v>
      </c>
      <c r="P58" t="s">
        <v>200</v>
      </c>
      <c r="Q58" t="s">
        <v>168</v>
      </c>
      <c r="R58" t="s">
        <v>165</v>
      </c>
      <c r="S58" t="s">
        <v>119</v>
      </c>
      <c r="T58" t="s">
        <v>164</v>
      </c>
      <c r="U58" t="s">
        <v>118</v>
      </c>
      <c r="V58" t="s">
        <v>821</v>
      </c>
      <c r="W58" t="s">
        <v>822</v>
      </c>
      <c r="X58" s="51" t="str">
        <f t="shared" si="0"/>
        <v>3</v>
      </c>
      <c r="Y58" s="51" t="str">
        <f>IF(T58="","",IF(AND(T58&lt;&gt;'Tabelas auxiliares'!$B$236,T58&lt;&gt;'Tabelas auxiliares'!$B$237),"FOLHA DE PESSOAL",IF(X58='Tabelas auxiliares'!$A$237,"CUSTEIO",IF(X58='Tabelas auxiliares'!$A$236,"INVESTIMENTO","ERRO - VERIFICAR"))))</f>
        <v>CUSTEIO</v>
      </c>
      <c r="Z58" s="44">
        <v>1200</v>
      </c>
      <c r="AA58" s="44">
        <v>1200</v>
      </c>
    </row>
    <row r="59" spans="1:28" x14ac:dyDescent="0.25">
      <c r="A59" t="s">
        <v>710</v>
      </c>
      <c r="B59" s="72" t="s">
        <v>274</v>
      </c>
      <c r="C59" s="72" t="s">
        <v>1080</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1264</v>
      </c>
      <c r="J59" t="s">
        <v>1126</v>
      </c>
      <c r="K59" t="s">
        <v>1265</v>
      </c>
      <c r="L59" t="s">
        <v>1128</v>
      </c>
      <c r="M59" t="s">
        <v>165</v>
      </c>
      <c r="N59" t="s">
        <v>166</v>
      </c>
      <c r="O59" t="s">
        <v>167</v>
      </c>
      <c r="P59" t="s">
        <v>200</v>
      </c>
      <c r="Q59" t="s">
        <v>168</v>
      </c>
      <c r="R59" t="s">
        <v>165</v>
      </c>
      <c r="S59" t="s">
        <v>119</v>
      </c>
      <c r="T59" t="s">
        <v>164</v>
      </c>
      <c r="U59" t="s">
        <v>118</v>
      </c>
      <c r="V59" t="s">
        <v>821</v>
      </c>
      <c r="W59" t="s">
        <v>822</v>
      </c>
      <c r="X59" s="51" t="str">
        <f t="shared" si="0"/>
        <v>3</v>
      </c>
      <c r="Y59" s="51" t="str">
        <f>IF(T59="","",IF(AND(T59&lt;&gt;'Tabelas auxiliares'!$B$236,T59&lt;&gt;'Tabelas auxiliares'!$B$237),"FOLHA DE PESSOAL",IF(X59='Tabelas auxiliares'!$A$237,"CUSTEIO",IF(X59='Tabelas auxiliares'!$A$236,"INVESTIMENTO","ERRO - VERIFICAR"))))</f>
        <v>CUSTEIO</v>
      </c>
      <c r="Z59" s="44">
        <v>3600</v>
      </c>
      <c r="AA59" s="44">
        <v>3600</v>
      </c>
    </row>
    <row r="60" spans="1:28" x14ac:dyDescent="0.25">
      <c r="A60" t="s">
        <v>710</v>
      </c>
      <c r="B60" s="72" t="s">
        <v>276</v>
      </c>
      <c r="C60" s="72" t="s">
        <v>1081</v>
      </c>
      <c r="D60" t="s">
        <v>73</v>
      </c>
      <c r="E60" t="s">
        <v>117</v>
      </c>
      <c r="F60" s="51" t="str">
        <f>IFERROR(VLOOKUP(D60,'Tabelas auxiliares'!$A$3:$B$61,2,FALSE),"")</f>
        <v>PROPG - PRÓ-REITORIA DE PÓS-GRADUAÇÃO</v>
      </c>
      <c r="G60" s="51" t="str">
        <f>IFERROR(VLOOKUP($B60,'Tabelas auxiliares'!$A$65:$C$102,2,FALSE),"")</f>
        <v>Assistência - Pós-graduação</v>
      </c>
      <c r="H60" s="51" t="str">
        <f>IFERROR(VLOOKUP($B60,'Tabelas auxiliares'!$A$65:$C$102,3,FALSE),"")</f>
        <v>BOLSAS DE MESTRADO E DOUTORADO</v>
      </c>
      <c r="I60" t="s">
        <v>1266</v>
      </c>
      <c r="J60" t="s">
        <v>1267</v>
      </c>
      <c r="K60" t="s">
        <v>1268</v>
      </c>
      <c r="L60" t="s">
        <v>1269</v>
      </c>
      <c r="M60" t="s">
        <v>165</v>
      </c>
      <c r="N60" t="s">
        <v>166</v>
      </c>
      <c r="O60" t="s">
        <v>167</v>
      </c>
      <c r="P60" t="s">
        <v>200</v>
      </c>
      <c r="Q60" t="s">
        <v>168</v>
      </c>
      <c r="R60" t="s">
        <v>165</v>
      </c>
      <c r="S60" t="s">
        <v>119</v>
      </c>
      <c r="T60" t="s">
        <v>164</v>
      </c>
      <c r="U60" t="s">
        <v>118</v>
      </c>
      <c r="V60" t="s">
        <v>821</v>
      </c>
      <c r="W60" t="s">
        <v>822</v>
      </c>
      <c r="X60" s="51" t="str">
        <f t="shared" si="0"/>
        <v>3</v>
      </c>
      <c r="Y60" s="51" t="str">
        <f>IF(T60="","",IF(AND(T60&lt;&gt;'Tabelas auxiliares'!$B$236,T60&lt;&gt;'Tabelas auxiliares'!$B$237),"FOLHA DE PESSOAL",IF(X60='Tabelas auxiliares'!$A$237,"CUSTEIO",IF(X60='Tabelas auxiliares'!$A$236,"INVESTIMENTO","ERRO - VERIFICAR"))))</f>
        <v>CUSTEIO</v>
      </c>
      <c r="Z60" s="44">
        <v>1425</v>
      </c>
      <c r="AA60" s="44">
        <v>1425</v>
      </c>
    </row>
    <row r="61" spans="1:28" x14ac:dyDescent="0.25">
      <c r="A61" t="s">
        <v>710</v>
      </c>
      <c r="B61" s="72" t="s">
        <v>276</v>
      </c>
      <c r="C61" s="72" t="s">
        <v>1081</v>
      </c>
      <c r="D61" t="s">
        <v>73</v>
      </c>
      <c r="E61" t="s">
        <v>117</v>
      </c>
      <c r="F61" s="51" t="str">
        <f>IFERROR(VLOOKUP(D61,'Tabelas auxiliares'!$A$3:$B$61,2,FALSE),"")</f>
        <v>PROPG - PRÓ-REITORIA DE PÓS-GRADUAÇÃO</v>
      </c>
      <c r="G61" s="51" t="str">
        <f>IFERROR(VLOOKUP($B61,'Tabelas auxiliares'!$A$65:$C$102,2,FALSE),"")</f>
        <v>Assistência - Pós-graduação</v>
      </c>
      <c r="H61" s="51" t="str">
        <f>IFERROR(VLOOKUP($B61,'Tabelas auxiliares'!$A$65:$C$102,3,FALSE),"")</f>
        <v>BOLSAS DE MESTRADO E DOUTORADO</v>
      </c>
      <c r="I61" t="s">
        <v>1270</v>
      </c>
      <c r="J61" t="s">
        <v>1271</v>
      </c>
      <c r="K61" t="s">
        <v>1272</v>
      </c>
      <c r="L61" t="s">
        <v>1273</v>
      </c>
      <c r="M61" t="s">
        <v>165</v>
      </c>
      <c r="N61" t="s">
        <v>166</v>
      </c>
      <c r="O61" t="s">
        <v>167</v>
      </c>
      <c r="P61" t="s">
        <v>200</v>
      </c>
      <c r="Q61" t="s">
        <v>168</v>
      </c>
      <c r="R61" t="s">
        <v>165</v>
      </c>
      <c r="S61" t="s">
        <v>119</v>
      </c>
      <c r="T61" t="s">
        <v>164</v>
      </c>
      <c r="U61" t="s">
        <v>118</v>
      </c>
      <c r="V61" t="s">
        <v>821</v>
      </c>
      <c r="W61" t="s">
        <v>822</v>
      </c>
      <c r="X61" s="51" t="str">
        <f t="shared" si="0"/>
        <v>3</v>
      </c>
      <c r="Y61" s="51" t="str">
        <f>IF(T61="","",IF(AND(T61&lt;&gt;'Tabelas auxiliares'!$B$236,T61&lt;&gt;'Tabelas auxiliares'!$B$237),"FOLHA DE PESSOAL",IF(X61='Tabelas auxiliares'!$A$237,"CUSTEIO",IF(X61='Tabelas auxiliares'!$A$236,"INVESTIMENTO","ERRO - VERIFICAR"))))</f>
        <v>CUSTEIO</v>
      </c>
      <c r="Z61" s="44">
        <v>1825</v>
      </c>
      <c r="AA61" s="44">
        <v>1825</v>
      </c>
    </row>
    <row r="62" spans="1:28" x14ac:dyDescent="0.25">
      <c r="A62" t="s">
        <v>710</v>
      </c>
      <c r="B62" s="72" t="s">
        <v>276</v>
      </c>
      <c r="C62" s="72" t="s">
        <v>1081</v>
      </c>
      <c r="D62" t="s">
        <v>73</v>
      </c>
      <c r="E62" t="s">
        <v>117</v>
      </c>
      <c r="F62" s="51" t="str">
        <f>IFERROR(VLOOKUP(D62,'Tabelas auxiliares'!$A$3:$B$61,2,FALSE),"")</f>
        <v>PROPG - PRÓ-REITORIA DE PÓS-GRADUAÇÃO</v>
      </c>
      <c r="G62" s="51" t="str">
        <f>IFERROR(VLOOKUP($B62,'Tabelas auxiliares'!$A$65:$C$102,2,FALSE),"")</f>
        <v>Assistência - Pós-graduação</v>
      </c>
      <c r="H62" s="51" t="str">
        <f>IFERROR(VLOOKUP($B62,'Tabelas auxiliares'!$A$65:$C$102,3,FALSE),"")</f>
        <v>BOLSAS DE MESTRADO E DOUTORADO</v>
      </c>
      <c r="I62" t="s">
        <v>1274</v>
      </c>
      <c r="J62" t="s">
        <v>1271</v>
      </c>
      <c r="K62" t="s">
        <v>1275</v>
      </c>
      <c r="L62" t="s">
        <v>1276</v>
      </c>
      <c r="M62" t="s">
        <v>165</v>
      </c>
      <c r="N62" t="s">
        <v>169</v>
      </c>
      <c r="O62" t="s">
        <v>819</v>
      </c>
      <c r="P62" t="s">
        <v>820</v>
      </c>
      <c r="Q62" t="s">
        <v>168</v>
      </c>
      <c r="R62" t="s">
        <v>165</v>
      </c>
      <c r="S62" t="s">
        <v>119</v>
      </c>
      <c r="T62" t="s">
        <v>164</v>
      </c>
      <c r="U62" t="s">
        <v>1108</v>
      </c>
      <c r="V62" t="s">
        <v>821</v>
      </c>
      <c r="W62" t="s">
        <v>822</v>
      </c>
      <c r="X62" s="51" t="str">
        <f t="shared" si="0"/>
        <v>3</v>
      </c>
      <c r="Y62" s="51" t="str">
        <f>IF(T62="","",IF(AND(T62&lt;&gt;'Tabelas auxiliares'!$B$236,T62&lt;&gt;'Tabelas auxiliares'!$B$237),"FOLHA DE PESSOAL",IF(X62='Tabelas auxiliares'!$A$237,"CUSTEIO",IF(X62='Tabelas auxiliares'!$A$236,"INVESTIMENTO","ERRO - VERIFICAR"))))</f>
        <v>CUSTEIO</v>
      </c>
      <c r="Z62" s="44">
        <v>54600</v>
      </c>
      <c r="AB62" s="44">
        <v>54600</v>
      </c>
    </row>
    <row r="63" spans="1:28" x14ac:dyDescent="0.25">
      <c r="A63" t="s">
        <v>710</v>
      </c>
      <c r="B63" s="72" t="s">
        <v>276</v>
      </c>
      <c r="C63" s="72" t="s">
        <v>1081</v>
      </c>
      <c r="D63" t="s">
        <v>73</v>
      </c>
      <c r="E63" t="s">
        <v>117</v>
      </c>
      <c r="F63" s="51" t="str">
        <f>IFERROR(VLOOKUP(D63,'Tabelas auxiliares'!$A$3:$B$61,2,FALSE),"")</f>
        <v>PROPG - PRÓ-REITORIA DE PÓS-GRADUAÇÃO</v>
      </c>
      <c r="G63" s="51" t="str">
        <f>IFERROR(VLOOKUP($B63,'Tabelas auxiliares'!$A$65:$C$102,2,FALSE),"")</f>
        <v>Assistência - Pós-graduação</v>
      </c>
      <c r="H63" s="51" t="str">
        <f>IFERROR(VLOOKUP($B63,'Tabelas auxiliares'!$A$65:$C$102,3,FALSE),"")</f>
        <v>BOLSAS DE MESTRADO E DOUTORADO</v>
      </c>
      <c r="I63" t="s">
        <v>1274</v>
      </c>
      <c r="J63" t="s">
        <v>1271</v>
      </c>
      <c r="K63" t="s">
        <v>1277</v>
      </c>
      <c r="L63" t="s">
        <v>1276</v>
      </c>
      <c r="M63" t="s">
        <v>165</v>
      </c>
      <c r="N63" t="s">
        <v>166</v>
      </c>
      <c r="O63" t="s">
        <v>167</v>
      </c>
      <c r="P63" t="s">
        <v>200</v>
      </c>
      <c r="Q63" t="s">
        <v>168</v>
      </c>
      <c r="R63" t="s">
        <v>165</v>
      </c>
      <c r="S63" t="s">
        <v>543</v>
      </c>
      <c r="T63" t="s">
        <v>164</v>
      </c>
      <c r="U63" t="s">
        <v>118</v>
      </c>
      <c r="V63" t="s">
        <v>821</v>
      </c>
      <c r="W63" t="s">
        <v>822</v>
      </c>
      <c r="X63" s="51" t="str">
        <f t="shared" si="0"/>
        <v>3</v>
      </c>
      <c r="Y63" s="51" t="str">
        <f>IF(T63="","",IF(AND(T63&lt;&gt;'Tabelas auxiliares'!$B$236,T63&lt;&gt;'Tabelas auxiliares'!$B$237),"FOLHA DE PESSOAL",IF(X63='Tabelas auxiliares'!$A$237,"CUSTEIO",IF(X63='Tabelas auxiliares'!$A$236,"INVESTIMENTO","ERRO - VERIFICAR"))))</f>
        <v>CUSTEIO</v>
      </c>
      <c r="Z63" s="44">
        <v>94500</v>
      </c>
      <c r="AB63" s="44">
        <v>94500</v>
      </c>
    </row>
    <row r="64" spans="1:28" x14ac:dyDescent="0.25">
      <c r="A64" t="s">
        <v>710</v>
      </c>
      <c r="B64" s="72" t="s">
        <v>276</v>
      </c>
      <c r="C64" s="72" t="s">
        <v>1081</v>
      </c>
      <c r="D64" t="s">
        <v>73</v>
      </c>
      <c r="E64" t="s">
        <v>117</v>
      </c>
      <c r="F64" s="51" t="str">
        <f>IFERROR(VLOOKUP(D64,'Tabelas auxiliares'!$A$3:$B$61,2,FALSE),"")</f>
        <v>PROPG - PRÓ-REITORIA DE PÓS-GRADUAÇÃO</v>
      </c>
      <c r="G64" s="51" t="str">
        <f>IFERROR(VLOOKUP($B64,'Tabelas auxiliares'!$A$65:$C$102,2,FALSE),"")</f>
        <v>Assistência - Pós-graduação</v>
      </c>
      <c r="H64" s="51" t="str">
        <f>IFERROR(VLOOKUP($B64,'Tabelas auxiliares'!$A$65:$C$102,3,FALSE),"")</f>
        <v>BOLSAS DE MESTRADO E DOUTORADO</v>
      </c>
      <c r="I64" t="s">
        <v>1274</v>
      </c>
      <c r="J64" t="s">
        <v>1271</v>
      </c>
      <c r="K64" t="s">
        <v>1278</v>
      </c>
      <c r="L64" t="s">
        <v>1276</v>
      </c>
      <c r="M64" t="s">
        <v>165</v>
      </c>
      <c r="N64" t="s">
        <v>166</v>
      </c>
      <c r="O64" t="s">
        <v>167</v>
      </c>
      <c r="P64" t="s">
        <v>200</v>
      </c>
      <c r="Q64" t="s">
        <v>168</v>
      </c>
      <c r="R64" t="s">
        <v>165</v>
      </c>
      <c r="S64" t="s">
        <v>1199</v>
      </c>
      <c r="T64" t="s">
        <v>164</v>
      </c>
      <c r="U64" t="s">
        <v>118</v>
      </c>
      <c r="V64" t="s">
        <v>821</v>
      </c>
      <c r="W64" t="s">
        <v>822</v>
      </c>
      <c r="X64" s="51" t="str">
        <f t="shared" si="0"/>
        <v>3</v>
      </c>
      <c r="Y64" s="51" t="str">
        <f>IF(T64="","",IF(AND(T64&lt;&gt;'Tabelas auxiliares'!$B$236,T64&lt;&gt;'Tabelas auxiliares'!$B$237),"FOLHA DE PESSOAL",IF(X64='Tabelas auxiliares'!$A$237,"CUSTEIO",IF(X64='Tabelas auxiliares'!$A$236,"INVESTIMENTO","ERRO - VERIFICAR"))))</f>
        <v>CUSTEIO</v>
      </c>
      <c r="Z64" s="44">
        <v>149100</v>
      </c>
      <c r="AA64" s="44">
        <v>149100</v>
      </c>
    </row>
    <row r="65" spans="1:28" x14ac:dyDescent="0.25">
      <c r="A65" t="s">
        <v>710</v>
      </c>
      <c r="B65" s="72" t="s">
        <v>276</v>
      </c>
      <c r="C65" s="72" t="s">
        <v>1082</v>
      </c>
      <c r="D65" t="s">
        <v>73</v>
      </c>
      <c r="E65" t="s">
        <v>117</v>
      </c>
      <c r="F65" s="51" t="str">
        <f>IFERROR(VLOOKUP(D65,'Tabelas auxiliares'!$A$3:$B$61,2,FALSE),"")</f>
        <v>PROPG - PRÓ-REITORIA DE PÓS-GRADUAÇÃO</v>
      </c>
      <c r="G65" s="51" t="str">
        <f>IFERROR(VLOOKUP($B65,'Tabelas auxiliares'!$A$65:$C$102,2,FALSE),"")</f>
        <v>Assistência - Pós-graduação</v>
      </c>
      <c r="H65" s="51" t="str">
        <f>IFERROR(VLOOKUP($B65,'Tabelas auxiliares'!$A$65:$C$102,3,FALSE),"")</f>
        <v>BOLSAS DE MESTRADO E DOUTORADO</v>
      </c>
      <c r="I65" t="s">
        <v>1266</v>
      </c>
      <c r="J65" t="s">
        <v>1267</v>
      </c>
      <c r="K65" t="s">
        <v>1279</v>
      </c>
      <c r="L65" t="s">
        <v>1280</v>
      </c>
      <c r="M65" t="s">
        <v>165</v>
      </c>
      <c r="N65" t="s">
        <v>169</v>
      </c>
      <c r="O65" t="s">
        <v>167</v>
      </c>
      <c r="P65" t="s">
        <v>586</v>
      </c>
      <c r="Q65" t="s">
        <v>168</v>
      </c>
      <c r="R65" t="s">
        <v>165</v>
      </c>
      <c r="S65" t="s">
        <v>119</v>
      </c>
      <c r="T65" t="s">
        <v>164</v>
      </c>
      <c r="U65" t="s">
        <v>1189</v>
      </c>
      <c r="V65" t="s">
        <v>821</v>
      </c>
      <c r="W65" t="s">
        <v>822</v>
      </c>
      <c r="X65" s="51" t="str">
        <f t="shared" si="0"/>
        <v>3</v>
      </c>
      <c r="Y65" s="51" t="str">
        <f>IF(T65="","",IF(AND(T65&lt;&gt;'Tabelas auxiliares'!$B$236,T65&lt;&gt;'Tabelas auxiliares'!$B$237),"FOLHA DE PESSOAL",IF(X65='Tabelas auxiliares'!$A$237,"CUSTEIO",IF(X65='Tabelas auxiliares'!$A$236,"INVESTIMENTO","ERRO - VERIFICAR"))))</f>
        <v>CUSTEIO</v>
      </c>
      <c r="Z65" s="44">
        <v>4180</v>
      </c>
      <c r="AA65" s="44">
        <v>4180</v>
      </c>
    </row>
    <row r="66" spans="1:28" x14ac:dyDescent="0.25">
      <c r="A66" t="s">
        <v>710</v>
      </c>
      <c r="B66" s="72" t="s">
        <v>276</v>
      </c>
      <c r="C66" s="72" t="s">
        <v>1082</v>
      </c>
      <c r="D66" t="s">
        <v>73</v>
      </c>
      <c r="E66" t="s">
        <v>117</v>
      </c>
      <c r="F66" s="51" t="str">
        <f>IFERROR(VLOOKUP(D66,'Tabelas auxiliares'!$A$3:$B$61,2,FALSE),"")</f>
        <v>PROPG - PRÓ-REITORIA DE PÓS-GRADUAÇÃO</v>
      </c>
      <c r="G66" s="51" t="str">
        <f>IFERROR(VLOOKUP($B66,'Tabelas auxiliares'!$A$65:$C$102,2,FALSE),"")</f>
        <v>Assistência - Pós-graduação</v>
      </c>
      <c r="H66" s="51" t="str">
        <f>IFERROR(VLOOKUP($B66,'Tabelas auxiliares'!$A$65:$C$102,3,FALSE),"")</f>
        <v>BOLSAS DE MESTRADO E DOUTORADO</v>
      </c>
      <c r="I66" t="s">
        <v>1270</v>
      </c>
      <c r="J66" t="s">
        <v>1271</v>
      </c>
      <c r="K66" t="s">
        <v>1281</v>
      </c>
      <c r="L66" t="s">
        <v>1273</v>
      </c>
      <c r="M66" t="s">
        <v>165</v>
      </c>
      <c r="N66" t="s">
        <v>166</v>
      </c>
      <c r="O66" t="s">
        <v>167</v>
      </c>
      <c r="P66" t="s">
        <v>200</v>
      </c>
      <c r="Q66" t="s">
        <v>168</v>
      </c>
      <c r="R66" t="s">
        <v>165</v>
      </c>
      <c r="S66" t="s">
        <v>119</v>
      </c>
      <c r="T66" t="s">
        <v>164</v>
      </c>
      <c r="U66" t="s">
        <v>118</v>
      </c>
      <c r="V66" t="s">
        <v>821</v>
      </c>
      <c r="W66" t="s">
        <v>822</v>
      </c>
      <c r="X66" s="51" t="str">
        <f t="shared" si="0"/>
        <v>3</v>
      </c>
      <c r="Y66" s="51" t="str">
        <f>IF(T66="","",IF(AND(T66&lt;&gt;'Tabelas auxiliares'!$B$236,T66&lt;&gt;'Tabelas auxiliares'!$B$237),"FOLHA DE PESSOAL",IF(X66='Tabelas auxiliares'!$A$237,"CUSTEIO",IF(X66='Tabelas auxiliares'!$A$236,"INVESTIMENTO","ERRO - VERIFICAR"))))</f>
        <v>CUSTEIO</v>
      </c>
      <c r="Z66" s="44">
        <v>2410</v>
      </c>
      <c r="AA66" s="44">
        <v>2410</v>
      </c>
    </row>
    <row r="67" spans="1:28" x14ac:dyDescent="0.25">
      <c r="A67" t="s">
        <v>710</v>
      </c>
      <c r="B67" s="72" t="s">
        <v>276</v>
      </c>
      <c r="C67" s="72" t="s">
        <v>1082</v>
      </c>
      <c r="D67" t="s">
        <v>73</v>
      </c>
      <c r="E67" t="s">
        <v>117</v>
      </c>
      <c r="F67" s="51" t="str">
        <f>IFERROR(VLOOKUP(D67,'Tabelas auxiliares'!$A$3:$B$61,2,FALSE),"")</f>
        <v>PROPG - PRÓ-REITORIA DE PÓS-GRADUAÇÃO</v>
      </c>
      <c r="G67" s="51" t="str">
        <f>IFERROR(VLOOKUP($B67,'Tabelas auxiliares'!$A$65:$C$102,2,FALSE),"")</f>
        <v>Assistência - Pós-graduação</v>
      </c>
      <c r="H67" s="51" t="str">
        <f>IFERROR(VLOOKUP($B67,'Tabelas auxiliares'!$A$65:$C$102,3,FALSE),"")</f>
        <v>BOLSAS DE MESTRADO E DOUTORADO</v>
      </c>
      <c r="I67" t="s">
        <v>1282</v>
      </c>
      <c r="J67" t="s">
        <v>1271</v>
      </c>
      <c r="K67" t="s">
        <v>1283</v>
      </c>
      <c r="L67" t="s">
        <v>1276</v>
      </c>
      <c r="M67" t="s">
        <v>165</v>
      </c>
      <c r="N67" t="s">
        <v>166</v>
      </c>
      <c r="O67" t="s">
        <v>167</v>
      </c>
      <c r="P67" t="s">
        <v>200</v>
      </c>
      <c r="Q67" t="s">
        <v>168</v>
      </c>
      <c r="R67" t="s">
        <v>165</v>
      </c>
      <c r="S67" t="s">
        <v>119</v>
      </c>
      <c r="T67" t="s">
        <v>164</v>
      </c>
      <c r="U67" t="s">
        <v>118</v>
      </c>
      <c r="V67" t="s">
        <v>821</v>
      </c>
      <c r="W67" t="s">
        <v>822</v>
      </c>
      <c r="X67" s="51" t="str">
        <f t="shared" si="0"/>
        <v>3</v>
      </c>
      <c r="Y67" s="51" t="str">
        <f>IF(T67="","",IF(AND(T67&lt;&gt;'Tabelas auxiliares'!$B$236,T67&lt;&gt;'Tabelas auxiliares'!$B$237),"FOLHA DE PESSOAL",IF(X67='Tabelas auxiliares'!$A$237,"CUSTEIO",IF(X67='Tabelas auxiliares'!$A$236,"INVESTIMENTO","ERRO - VERIFICAR"))))</f>
        <v>CUSTEIO</v>
      </c>
      <c r="Z67" s="44">
        <v>4660</v>
      </c>
      <c r="AA67" s="44">
        <v>4660</v>
      </c>
    </row>
    <row r="68" spans="1:28" x14ac:dyDescent="0.25">
      <c r="A68" t="s">
        <v>710</v>
      </c>
      <c r="B68" s="72" t="s">
        <v>276</v>
      </c>
      <c r="C68" s="72" t="s">
        <v>1082</v>
      </c>
      <c r="D68" t="s">
        <v>73</v>
      </c>
      <c r="E68" t="s">
        <v>117</v>
      </c>
      <c r="F68" s="51" t="str">
        <f>IFERROR(VLOOKUP(D68,'Tabelas auxiliares'!$A$3:$B$61,2,FALSE),"")</f>
        <v>PROPG - PRÓ-REITORIA DE PÓS-GRADUAÇÃO</v>
      </c>
      <c r="G68" s="51" t="str">
        <f>IFERROR(VLOOKUP($B68,'Tabelas auxiliares'!$A$65:$C$102,2,FALSE),"")</f>
        <v>Assistência - Pós-graduação</v>
      </c>
      <c r="H68" s="51" t="str">
        <f>IFERROR(VLOOKUP($B68,'Tabelas auxiliares'!$A$65:$C$102,3,FALSE),"")</f>
        <v>BOLSAS DE MESTRADO E DOUTORADO</v>
      </c>
      <c r="I68" t="s">
        <v>1284</v>
      </c>
      <c r="J68" t="s">
        <v>1271</v>
      </c>
      <c r="K68" t="s">
        <v>1285</v>
      </c>
      <c r="L68" t="s">
        <v>1286</v>
      </c>
      <c r="M68" t="s">
        <v>165</v>
      </c>
      <c r="N68" t="s">
        <v>166</v>
      </c>
      <c r="O68" t="s">
        <v>167</v>
      </c>
      <c r="P68" t="s">
        <v>200</v>
      </c>
      <c r="Q68" t="s">
        <v>168</v>
      </c>
      <c r="R68" t="s">
        <v>165</v>
      </c>
      <c r="S68" t="s">
        <v>543</v>
      </c>
      <c r="T68" t="s">
        <v>164</v>
      </c>
      <c r="U68" t="s">
        <v>118</v>
      </c>
      <c r="V68" t="s">
        <v>821</v>
      </c>
      <c r="W68" t="s">
        <v>822</v>
      </c>
      <c r="X68" s="51" t="str">
        <f t="shared" ref="X68:X131" si="1">LEFT(V68,1)</f>
        <v>3</v>
      </c>
      <c r="Y68" s="51" t="str">
        <f>IF(T68="","",IF(AND(T68&lt;&gt;'Tabelas auxiliares'!$B$236,T68&lt;&gt;'Tabelas auxiliares'!$B$237),"FOLHA DE PESSOAL",IF(X68='Tabelas auxiliares'!$A$237,"CUSTEIO",IF(X68='Tabelas auxiliares'!$A$236,"INVESTIMENTO","ERRO - VERIFICAR"))))</f>
        <v>CUSTEIO</v>
      </c>
      <c r="Z68" s="44">
        <v>10500</v>
      </c>
      <c r="AB68" s="44">
        <v>10500</v>
      </c>
    </row>
    <row r="69" spans="1:28" x14ac:dyDescent="0.25">
      <c r="A69" t="s">
        <v>710</v>
      </c>
      <c r="B69" s="72" t="s">
        <v>276</v>
      </c>
      <c r="C69" s="72" t="s">
        <v>1082</v>
      </c>
      <c r="D69" t="s">
        <v>73</v>
      </c>
      <c r="E69" t="s">
        <v>117</v>
      </c>
      <c r="F69" s="51" t="str">
        <f>IFERROR(VLOOKUP(D69,'Tabelas auxiliares'!$A$3:$B$61,2,FALSE),"")</f>
        <v>PROPG - PRÓ-REITORIA DE PÓS-GRADUAÇÃO</v>
      </c>
      <c r="G69" s="51" t="str">
        <f>IFERROR(VLOOKUP($B69,'Tabelas auxiliares'!$A$65:$C$102,2,FALSE),"")</f>
        <v>Assistência - Pós-graduação</v>
      </c>
      <c r="H69" s="51" t="str">
        <f>IFERROR(VLOOKUP($B69,'Tabelas auxiliares'!$A$65:$C$102,3,FALSE),"")</f>
        <v>BOLSAS DE MESTRADO E DOUTORADO</v>
      </c>
      <c r="I69" t="s">
        <v>1284</v>
      </c>
      <c r="J69" t="s">
        <v>1271</v>
      </c>
      <c r="K69" t="s">
        <v>1287</v>
      </c>
      <c r="L69" t="s">
        <v>1288</v>
      </c>
      <c r="M69" t="s">
        <v>165</v>
      </c>
      <c r="N69" t="s">
        <v>166</v>
      </c>
      <c r="O69" t="s">
        <v>167</v>
      </c>
      <c r="P69" t="s">
        <v>200</v>
      </c>
      <c r="Q69" t="s">
        <v>168</v>
      </c>
      <c r="R69" t="s">
        <v>165</v>
      </c>
      <c r="S69" t="s">
        <v>543</v>
      </c>
      <c r="T69" t="s">
        <v>164</v>
      </c>
      <c r="U69" t="s">
        <v>118</v>
      </c>
      <c r="V69" t="s">
        <v>821</v>
      </c>
      <c r="W69" t="s">
        <v>822</v>
      </c>
      <c r="X69" s="51" t="str">
        <f t="shared" si="1"/>
        <v>3</v>
      </c>
      <c r="Y69" s="51" t="str">
        <f>IF(T69="","",IF(AND(T69&lt;&gt;'Tabelas auxiliares'!$B$236,T69&lt;&gt;'Tabelas auxiliares'!$B$237),"FOLHA DE PESSOAL",IF(X69='Tabelas auxiliares'!$A$237,"CUSTEIO",IF(X69='Tabelas auxiliares'!$A$236,"INVESTIMENTO","ERRO - VERIFICAR"))))</f>
        <v>CUSTEIO</v>
      </c>
      <c r="Z69" s="44">
        <v>81600</v>
      </c>
      <c r="AB69" s="44">
        <v>81600</v>
      </c>
    </row>
    <row r="70" spans="1:28" x14ac:dyDescent="0.25">
      <c r="A70" t="s">
        <v>710</v>
      </c>
      <c r="B70" s="72" t="s">
        <v>276</v>
      </c>
      <c r="C70" s="72" t="s">
        <v>1082</v>
      </c>
      <c r="D70" t="s">
        <v>73</v>
      </c>
      <c r="E70" t="s">
        <v>117</v>
      </c>
      <c r="F70" s="51" t="str">
        <f>IFERROR(VLOOKUP(D70,'Tabelas auxiliares'!$A$3:$B$61,2,FALSE),"")</f>
        <v>PROPG - PRÓ-REITORIA DE PÓS-GRADUAÇÃO</v>
      </c>
      <c r="G70" s="51" t="str">
        <f>IFERROR(VLOOKUP($B70,'Tabelas auxiliares'!$A$65:$C$102,2,FALSE),"")</f>
        <v>Assistência - Pós-graduação</v>
      </c>
      <c r="H70" s="51" t="str">
        <f>IFERROR(VLOOKUP($B70,'Tabelas auxiliares'!$A$65:$C$102,3,FALSE),"")</f>
        <v>BOLSAS DE MESTRADO E DOUTORADO</v>
      </c>
      <c r="I70" t="s">
        <v>1274</v>
      </c>
      <c r="J70" t="s">
        <v>1271</v>
      </c>
      <c r="K70" t="s">
        <v>1289</v>
      </c>
      <c r="L70" t="s">
        <v>1276</v>
      </c>
      <c r="M70" t="s">
        <v>165</v>
      </c>
      <c r="N70" t="s">
        <v>166</v>
      </c>
      <c r="O70" t="s">
        <v>167</v>
      </c>
      <c r="P70" t="s">
        <v>200</v>
      </c>
      <c r="Q70" t="s">
        <v>168</v>
      </c>
      <c r="R70" t="s">
        <v>165</v>
      </c>
      <c r="S70" t="s">
        <v>119</v>
      </c>
      <c r="T70" t="s">
        <v>164</v>
      </c>
      <c r="U70" t="s">
        <v>118</v>
      </c>
      <c r="V70" t="s">
        <v>821</v>
      </c>
      <c r="W70" t="s">
        <v>822</v>
      </c>
      <c r="X70" s="51" t="str">
        <f t="shared" si="1"/>
        <v>3</v>
      </c>
      <c r="Y70" s="51" t="str">
        <f>IF(T70="","",IF(AND(T70&lt;&gt;'Tabelas auxiliares'!$B$236,T70&lt;&gt;'Tabelas auxiliares'!$B$237),"FOLHA DE PESSOAL",IF(X70='Tabelas auxiliares'!$A$237,"CUSTEIO",IF(X70='Tabelas auxiliares'!$A$236,"INVESTIMENTO","ERRO - VERIFICAR"))))</f>
        <v>CUSTEIO</v>
      </c>
      <c r="Z70" s="44">
        <v>105400</v>
      </c>
      <c r="AA70" s="44">
        <v>28900</v>
      </c>
      <c r="AB70" s="44">
        <v>76500</v>
      </c>
    </row>
    <row r="71" spans="1:28" x14ac:dyDescent="0.25">
      <c r="A71" t="s">
        <v>710</v>
      </c>
      <c r="B71" s="72" t="s">
        <v>276</v>
      </c>
      <c r="C71" s="72" t="s">
        <v>1082</v>
      </c>
      <c r="D71" t="s">
        <v>73</v>
      </c>
      <c r="E71" t="s">
        <v>117</v>
      </c>
      <c r="F71" s="51" t="str">
        <f>IFERROR(VLOOKUP(D71,'Tabelas auxiliares'!$A$3:$B$61,2,FALSE),"")</f>
        <v>PROPG - PRÓ-REITORIA DE PÓS-GRADUAÇÃO</v>
      </c>
      <c r="G71" s="51" t="str">
        <f>IFERROR(VLOOKUP($B71,'Tabelas auxiliares'!$A$65:$C$102,2,FALSE),"")</f>
        <v>Assistência - Pós-graduação</v>
      </c>
      <c r="H71" s="51" t="str">
        <f>IFERROR(VLOOKUP($B71,'Tabelas auxiliares'!$A$65:$C$102,3,FALSE),"")</f>
        <v>BOLSAS DE MESTRADO E DOUTORADO</v>
      </c>
      <c r="I71" t="s">
        <v>1274</v>
      </c>
      <c r="J71" t="s">
        <v>1271</v>
      </c>
      <c r="K71" t="s">
        <v>1290</v>
      </c>
      <c r="L71" t="s">
        <v>1276</v>
      </c>
      <c r="M71" t="s">
        <v>165</v>
      </c>
      <c r="N71" t="s">
        <v>166</v>
      </c>
      <c r="O71" t="s">
        <v>167</v>
      </c>
      <c r="P71" t="s">
        <v>200</v>
      </c>
      <c r="Q71" t="s">
        <v>168</v>
      </c>
      <c r="R71" t="s">
        <v>165</v>
      </c>
      <c r="S71" t="s">
        <v>1199</v>
      </c>
      <c r="T71" t="s">
        <v>164</v>
      </c>
      <c r="U71" t="s">
        <v>118</v>
      </c>
      <c r="V71" t="s">
        <v>821</v>
      </c>
      <c r="W71" t="s">
        <v>822</v>
      </c>
      <c r="X71" s="51" t="str">
        <f t="shared" si="1"/>
        <v>3</v>
      </c>
      <c r="Y71" s="51" t="str">
        <f>IF(T71="","",IF(AND(T71&lt;&gt;'Tabelas auxiliares'!$B$236,T71&lt;&gt;'Tabelas auxiliares'!$B$237),"FOLHA DE PESSOAL",IF(X71='Tabelas auxiliares'!$A$237,"CUSTEIO",IF(X71='Tabelas auxiliares'!$A$236,"INVESTIMENTO","ERRO - VERIFICAR"))))</f>
        <v>CUSTEIO</v>
      </c>
      <c r="Z71" s="44">
        <v>248000</v>
      </c>
      <c r="AA71" s="44">
        <v>248000</v>
      </c>
    </row>
    <row r="72" spans="1:28" x14ac:dyDescent="0.25">
      <c r="A72" t="s">
        <v>710</v>
      </c>
      <c r="B72" s="72" t="s">
        <v>278</v>
      </c>
      <c r="C72" s="72" t="s">
        <v>1083</v>
      </c>
      <c r="D72" t="s">
        <v>69</v>
      </c>
      <c r="E72" t="s">
        <v>117</v>
      </c>
      <c r="F72" s="51" t="str">
        <f>IFERROR(VLOOKUP(D72,'Tabelas auxiliares'!$A$3:$B$61,2,FALSE),"")</f>
        <v>PROAP - PNAES</v>
      </c>
      <c r="G72" s="51" t="str">
        <f>IFERROR(VLOOKUP($B72,'Tabelas auxiliares'!$A$65:$C$102,2,FALSE),"")</f>
        <v>Assistência - Restaurante universitário</v>
      </c>
      <c r="H72" s="51" t="str">
        <f>IFERROR(VLOOKUP($B72,'Tabelas auxiliares'!$A$65:$C$102,3,FALSE),"")</f>
        <v>SUBSIDIO PARA PAGAMENTO DE REFEICOES NO RESTAURANTE UNIVERSITARIO PARA ALUNOS DA GRADUACAO /  SUBSIDIO DE ALIMENTACAO NO RU PÓS / SUBSIDIO DE ALIMENTACAO NO RU ESPECIALIZAÇÃO</v>
      </c>
      <c r="I72" t="s">
        <v>1291</v>
      </c>
      <c r="J72" t="s">
        <v>1292</v>
      </c>
      <c r="K72" t="s">
        <v>1293</v>
      </c>
      <c r="L72" t="s">
        <v>1294</v>
      </c>
      <c r="M72" t="s">
        <v>1155</v>
      </c>
      <c r="N72" t="s">
        <v>1113</v>
      </c>
      <c r="O72" t="s">
        <v>167</v>
      </c>
      <c r="P72" t="s">
        <v>1129</v>
      </c>
      <c r="Q72" t="s">
        <v>168</v>
      </c>
      <c r="R72" t="s">
        <v>165</v>
      </c>
      <c r="S72" t="s">
        <v>119</v>
      </c>
      <c r="T72" t="s">
        <v>164</v>
      </c>
      <c r="U72" t="s">
        <v>1130</v>
      </c>
      <c r="V72" t="s">
        <v>1156</v>
      </c>
      <c r="W72" t="s">
        <v>1157</v>
      </c>
      <c r="X72" s="51" t="str">
        <f t="shared" si="1"/>
        <v>3</v>
      </c>
      <c r="Y72" s="51" t="str">
        <f>IF(T72="","",IF(AND(T72&lt;&gt;'Tabelas auxiliares'!$B$236,T72&lt;&gt;'Tabelas auxiliares'!$B$237),"FOLHA DE PESSOAL",IF(X72='Tabelas auxiliares'!$A$237,"CUSTEIO",IF(X72='Tabelas auxiliares'!$A$236,"INVESTIMENTO","ERRO - VERIFICAR"))))</f>
        <v>CUSTEIO</v>
      </c>
      <c r="Z72" s="44">
        <v>210910.07999999999</v>
      </c>
      <c r="AA72" s="44">
        <v>210910.07999999999</v>
      </c>
    </row>
    <row r="73" spans="1:28" x14ac:dyDescent="0.25">
      <c r="A73" t="s">
        <v>710</v>
      </c>
      <c r="B73" s="72" t="s">
        <v>278</v>
      </c>
      <c r="C73" s="72" t="s">
        <v>1083</v>
      </c>
      <c r="D73" t="s">
        <v>69</v>
      </c>
      <c r="E73" t="s">
        <v>117</v>
      </c>
      <c r="F73" s="51" t="str">
        <f>IFERROR(VLOOKUP(D73,'Tabelas auxiliares'!$A$3:$B$61,2,FALSE),"")</f>
        <v>PROAP - PNAES</v>
      </c>
      <c r="G73" s="51" t="str">
        <f>IFERROR(VLOOKUP($B73,'Tabelas auxiliares'!$A$65:$C$102,2,FALSE),"")</f>
        <v>Assistência - Restaurante universitário</v>
      </c>
      <c r="H73" s="51" t="str">
        <f>IFERROR(VLOOKUP($B73,'Tabelas auxiliares'!$A$65:$C$102,3,FALSE),"")</f>
        <v>SUBSIDIO PARA PAGAMENTO DE REFEICOES NO RESTAURANTE UNIVERSITARIO PARA ALUNOS DA GRADUACAO /  SUBSIDIO DE ALIMENTACAO NO RU PÓS / SUBSIDIO DE ALIMENTACAO NO RU ESPECIALIZAÇÃO</v>
      </c>
      <c r="I73" t="s">
        <v>1116</v>
      </c>
      <c r="J73" t="s">
        <v>1292</v>
      </c>
      <c r="K73" t="s">
        <v>1295</v>
      </c>
      <c r="L73" t="s">
        <v>1294</v>
      </c>
      <c r="M73" t="s">
        <v>1155</v>
      </c>
      <c r="N73" t="s">
        <v>1113</v>
      </c>
      <c r="O73" t="s">
        <v>167</v>
      </c>
      <c r="P73" t="s">
        <v>1129</v>
      </c>
      <c r="Q73" t="s">
        <v>168</v>
      </c>
      <c r="R73" t="s">
        <v>165</v>
      </c>
      <c r="S73" t="s">
        <v>119</v>
      </c>
      <c r="T73" t="s">
        <v>164</v>
      </c>
      <c r="U73" t="s">
        <v>1130</v>
      </c>
      <c r="V73" t="s">
        <v>1156</v>
      </c>
      <c r="W73" t="s">
        <v>1157</v>
      </c>
      <c r="X73" s="51" t="str">
        <f t="shared" si="1"/>
        <v>3</v>
      </c>
      <c r="Y73" s="51" t="str">
        <f>IF(T73="","",IF(AND(T73&lt;&gt;'Tabelas auxiliares'!$B$236,T73&lt;&gt;'Tabelas auxiliares'!$B$237),"FOLHA DE PESSOAL",IF(X73='Tabelas auxiliares'!$A$237,"CUSTEIO",IF(X73='Tabelas auxiliares'!$A$236,"INVESTIMENTO","ERRO - VERIFICAR"))))</f>
        <v>CUSTEIO</v>
      </c>
      <c r="Z73" s="44">
        <v>33213.120000000003</v>
      </c>
      <c r="AA73" s="44">
        <v>33213.120000000003</v>
      </c>
    </row>
    <row r="74" spans="1:28" x14ac:dyDescent="0.25">
      <c r="A74" t="s">
        <v>710</v>
      </c>
      <c r="B74" s="72" t="s">
        <v>278</v>
      </c>
      <c r="C74" s="72" t="s">
        <v>1083</v>
      </c>
      <c r="D74" t="s">
        <v>69</v>
      </c>
      <c r="E74" t="s">
        <v>117</v>
      </c>
      <c r="F74" s="51" t="str">
        <f>IFERROR(VLOOKUP(D74,'Tabelas auxiliares'!$A$3:$B$61,2,FALSE),"")</f>
        <v>PROAP - PNAES</v>
      </c>
      <c r="G74" s="51" t="str">
        <f>IFERROR(VLOOKUP($B74,'Tabelas auxiliares'!$A$65:$C$102,2,FALSE),"")</f>
        <v>Assistência - Restaurante universitário</v>
      </c>
      <c r="H74" s="51" t="str">
        <f>IFERROR(VLOOKUP($B74,'Tabelas auxiliares'!$A$65:$C$102,3,FALSE),"")</f>
        <v>SUBSIDIO PARA PAGAMENTO DE REFEICOES NO RESTAURANTE UNIVERSITARIO PARA ALUNOS DA GRADUACAO /  SUBSIDIO DE ALIMENTACAO NO RU PÓS / SUBSIDIO DE ALIMENTACAO NO RU ESPECIALIZAÇÃO</v>
      </c>
      <c r="I74" t="s">
        <v>1296</v>
      </c>
      <c r="J74" t="s">
        <v>1292</v>
      </c>
      <c r="K74" t="s">
        <v>1297</v>
      </c>
      <c r="L74" t="s">
        <v>1294</v>
      </c>
      <c r="M74" t="s">
        <v>1155</v>
      </c>
      <c r="N74" t="s">
        <v>166</v>
      </c>
      <c r="O74" t="s">
        <v>167</v>
      </c>
      <c r="P74" t="s">
        <v>200</v>
      </c>
      <c r="Q74" t="s">
        <v>168</v>
      </c>
      <c r="R74" t="s">
        <v>165</v>
      </c>
      <c r="S74" t="s">
        <v>119</v>
      </c>
      <c r="T74" t="s">
        <v>164</v>
      </c>
      <c r="U74" t="s">
        <v>118</v>
      </c>
      <c r="V74" t="s">
        <v>1156</v>
      </c>
      <c r="W74" t="s">
        <v>1157</v>
      </c>
      <c r="X74" s="51" t="str">
        <f t="shared" si="1"/>
        <v>3</v>
      </c>
      <c r="Y74" s="51" t="str">
        <f>IF(T74="","",IF(AND(T74&lt;&gt;'Tabelas auxiliares'!$B$236,T74&lt;&gt;'Tabelas auxiliares'!$B$237),"FOLHA DE PESSOAL",IF(X74='Tabelas auxiliares'!$A$237,"CUSTEIO",IF(X74='Tabelas auxiliares'!$A$236,"INVESTIMENTO","ERRO - VERIFICAR"))))</f>
        <v>CUSTEIO</v>
      </c>
      <c r="Z74" s="44">
        <v>199984</v>
      </c>
      <c r="AA74" s="44">
        <v>199984</v>
      </c>
    </row>
    <row r="75" spans="1:28" x14ac:dyDescent="0.25">
      <c r="A75" t="s">
        <v>710</v>
      </c>
      <c r="B75" s="72" t="s">
        <v>278</v>
      </c>
      <c r="C75" s="72" t="s">
        <v>1084</v>
      </c>
      <c r="D75" t="s">
        <v>73</v>
      </c>
      <c r="E75" t="s">
        <v>117</v>
      </c>
      <c r="F75" s="51" t="str">
        <f>IFERROR(VLOOKUP(D75,'Tabelas auxiliares'!$A$3:$B$61,2,FALSE),"")</f>
        <v>PROPG - PRÓ-REITORIA DE PÓS-GRADUAÇÃO</v>
      </c>
      <c r="G75" s="51" t="str">
        <f>IFERROR(VLOOKUP($B75,'Tabelas auxiliares'!$A$65:$C$102,2,FALSE),"")</f>
        <v>Assistência - Restaurante universitário</v>
      </c>
      <c r="H75" s="51" t="str">
        <f>IFERROR(VLOOKUP($B75,'Tabelas auxiliares'!$A$65:$C$102,3,FALSE),"")</f>
        <v>SUBSIDIO PARA PAGAMENTO DE REFEICOES NO RESTAURANTE UNIVERSITARIO PARA ALUNOS DA GRADUACAO /  SUBSIDIO DE ALIMENTACAO NO RU PÓS / SUBSIDIO DE ALIMENTACAO NO RU ESPECIALIZAÇÃO</v>
      </c>
      <c r="I75" t="s">
        <v>1298</v>
      </c>
      <c r="J75" t="s">
        <v>1299</v>
      </c>
      <c r="K75" t="s">
        <v>1300</v>
      </c>
      <c r="L75" t="s">
        <v>1301</v>
      </c>
      <c r="M75" t="s">
        <v>1155</v>
      </c>
      <c r="N75" t="s">
        <v>166</v>
      </c>
      <c r="O75" t="s">
        <v>167</v>
      </c>
      <c r="P75" t="s">
        <v>200</v>
      </c>
      <c r="Q75" t="s">
        <v>168</v>
      </c>
      <c r="R75" t="s">
        <v>165</v>
      </c>
      <c r="S75" t="s">
        <v>119</v>
      </c>
      <c r="T75" t="s">
        <v>164</v>
      </c>
      <c r="U75" t="s">
        <v>118</v>
      </c>
      <c r="V75" t="s">
        <v>1156</v>
      </c>
      <c r="W75" t="s">
        <v>1157</v>
      </c>
      <c r="X75" s="51" t="str">
        <f t="shared" si="1"/>
        <v>3</v>
      </c>
      <c r="Y75" s="51" t="str">
        <f>IF(T75="","",IF(AND(T75&lt;&gt;'Tabelas auxiliares'!$B$236,T75&lt;&gt;'Tabelas auxiliares'!$B$237),"FOLHA DE PESSOAL",IF(X75='Tabelas auxiliares'!$A$237,"CUSTEIO",IF(X75='Tabelas auxiliares'!$A$236,"INVESTIMENTO","ERRO - VERIFICAR"))))</f>
        <v>CUSTEIO</v>
      </c>
      <c r="Z75" s="44">
        <v>3043.14</v>
      </c>
      <c r="AA75" s="44">
        <v>3043.14</v>
      </c>
    </row>
    <row r="76" spans="1:28" x14ac:dyDescent="0.25">
      <c r="A76" t="s">
        <v>710</v>
      </c>
      <c r="B76" s="72" t="s">
        <v>278</v>
      </c>
      <c r="C76" s="72" t="s">
        <v>1084</v>
      </c>
      <c r="D76" t="s">
        <v>73</v>
      </c>
      <c r="E76" t="s">
        <v>117</v>
      </c>
      <c r="F76" s="51" t="str">
        <f>IFERROR(VLOOKUP(D76,'Tabelas auxiliares'!$A$3:$B$61,2,FALSE),"")</f>
        <v>PROPG - PRÓ-REITORIA DE PÓS-GRADUAÇÃO</v>
      </c>
      <c r="G76" s="51" t="str">
        <f>IFERROR(VLOOKUP($B76,'Tabelas auxiliares'!$A$65:$C$102,2,FALSE),"")</f>
        <v>Assistência - Restaurante universitário</v>
      </c>
      <c r="H76" s="51" t="str">
        <f>IFERROR(VLOOKUP($B76,'Tabelas auxiliares'!$A$65:$C$102,3,FALSE),"")</f>
        <v>SUBSIDIO PARA PAGAMENTO DE REFEICOES NO RESTAURANTE UNIVERSITARIO PARA ALUNOS DA GRADUACAO /  SUBSIDIO DE ALIMENTACAO NO RU PÓS / SUBSIDIO DE ALIMENTACAO NO RU ESPECIALIZAÇÃO</v>
      </c>
      <c r="I76" t="s">
        <v>1105</v>
      </c>
      <c r="J76" t="s">
        <v>1299</v>
      </c>
      <c r="K76" t="s">
        <v>1302</v>
      </c>
      <c r="L76" t="s">
        <v>1303</v>
      </c>
      <c r="M76" t="s">
        <v>1155</v>
      </c>
      <c r="N76" t="s">
        <v>166</v>
      </c>
      <c r="O76" t="s">
        <v>167</v>
      </c>
      <c r="P76" t="s">
        <v>200</v>
      </c>
      <c r="Q76" t="s">
        <v>168</v>
      </c>
      <c r="R76" t="s">
        <v>165</v>
      </c>
      <c r="S76" t="s">
        <v>119</v>
      </c>
      <c r="T76" t="s">
        <v>164</v>
      </c>
      <c r="U76" t="s">
        <v>118</v>
      </c>
      <c r="V76" t="s">
        <v>1156</v>
      </c>
      <c r="W76" t="s">
        <v>1157</v>
      </c>
      <c r="X76" s="51" t="str">
        <f t="shared" si="1"/>
        <v>3</v>
      </c>
      <c r="Y76" s="51" t="str">
        <f>IF(T76="","",IF(AND(T76&lt;&gt;'Tabelas auxiliares'!$B$236,T76&lt;&gt;'Tabelas auxiliares'!$B$237),"FOLHA DE PESSOAL",IF(X76='Tabelas auxiliares'!$A$237,"CUSTEIO",IF(X76='Tabelas auxiliares'!$A$236,"INVESTIMENTO","ERRO - VERIFICAR"))))</f>
        <v>CUSTEIO</v>
      </c>
      <c r="Z76" s="44">
        <v>30670.400000000001</v>
      </c>
      <c r="AA76" s="44">
        <v>30670.400000000001</v>
      </c>
    </row>
    <row r="77" spans="1:28" x14ac:dyDescent="0.25">
      <c r="A77" t="s">
        <v>710</v>
      </c>
      <c r="B77" s="72" t="s">
        <v>278</v>
      </c>
      <c r="C77" s="72" t="s">
        <v>1084</v>
      </c>
      <c r="D77" t="s">
        <v>73</v>
      </c>
      <c r="E77" t="s">
        <v>117</v>
      </c>
      <c r="F77" s="51" t="str">
        <f>IFERROR(VLOOKUP(D77,'Tabelas auxiliares'!$A$3:$B$61,2,FALSE),"")</f>
        <v>PROPG - PRÓ-REITORIA DE PÓS-GRADUAÇÃO</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1304</v>
      </c>
      <c r="J77" t="s">
        <v>1299</v>
      </c>
      <c r="K77" t="s">
        <v>1305</v>
      </c>
      <c r="L77" t="s">
        <v>1306</v>
      </c>
      <c r="M77" t="s">
        <v>1155</v>
      </c>
      <c r="N77" t="s">
        <v>166</v>
      </c>
      <c r="O77" t="s">
        <v>167</v>
      </c>
      <c r="P77" t="s">
        <v>200</v>
      </c>
      <c r="Q77" t="s">
        <v>168</v>
      </c>
      <c r="R77" t="s">
        <v>165</v>
      </c>
      <c r="S77" t="s">
        <v>119</v>
      </c>
      <c r="T77" t="s">
        <v>164</v>
      </c>
      <c r="U77" t="s">
        <v>118</v>
      </c>
      <c r="V77" t="s">
        <v>1156</v>
      </c>
      <c r="W77" t="s">
        <v>1157</v>
      </c>
      <c r="X77" s="51" t="str">
        <f t="shared" si="1"/>
        <v>3</v>
      </c>
      <c r="Y77" s="51" t="str">
        <f>IF(T77="","",IF(AND(T77&lt;&gt;'Tabelas auxiliares'!$B$236,T77&lt;&gt;'Tabelas auxiliares'!$B$237),"FOLHA DE PESSOAL",IF(X77='Tabelas auxiliares'!$A$237,"CUSTEIO",IF(X77='Tabelas auxiliares'!$A$236,"INVESTIMENTO","ERRO - VERIFICAR"))))</f>
        <v>CUSTEIO</v>
      </c>
      <c r="Z77" s="44">
        <v>40006.080000000002</v>
      </c>
      <c r="AA77" s="44">
        <v>40006.080000000002</v>
      </c>
    </row>
    <row r="78" spans="1:28" x14ac:dyDescent="0.25">
      <c r="A78" t="s">
        <v>710</v>
      </c>
      <c r="B78" s="72" t="s">
        <v>356</v>
      </c>
      <c r="C78" s="72" t="s">
        <v>814</v>
      </c>
      <c r="D78" t="s">
        <v>206</v>
      </c>
      <c r="E78" t="s">
        <v>117</v>
      </c>
      <c r="F78" s="51" t="str">
        <f>IFERROR(VLOOKUP(D78,'Tabelas auxiliares'!$A$3:$B$61,2,FALSE),"")</f>
        <v>CECS - CONVÊNIOS/PARCERIAS</v>
      </c>
      <c r="G78" s="51" t="str">
        <f>IFERROR(VLOOKUP($B78,'Tabelas auxiliares'!$A$65:$C$102,2,FALSE),"")</f>
        <v>Convênios</v>
      </c>
      <c r="H78" s="51" t="str">
        <f>IFERROR(VLOOKUP($B78,'Tabelas auxiliares'!$A$65:$C$102,3,FALSE),"")</f>
        <v>BOLSA CONVENIOS / PARCERIAS ACIC / FUNDAÇÃO DE APOIO</v>
      </c>
      <c r="I78" t="s">
        <v>1307</v>
      </c>
      <c r="J78" t="s">
        <v>1308</v>
      </c>
      <c r="K78" t="s">
        <v>1309</v>
      </c>
      <c r="L78" t="s">
        <v>1310</v>
      </c>
      <c r="M78" t="s">
        <v>165</v>
      </c>
      <c r="N78" t="s">
        <v>166</v>
      </c>
      <c r="O78" t="s">
        <v>167</v>
      </c>
      <c r="P78" t="s">
        <v>200</v>
      </c>
      <c r="Q78" t="s">
        <v>168</v>
      </c>
      <c r="R78" t="s">
        <v>165</v>
      </c>
      <c r="S78" t="s">
        <v>1199</v>
      </c>
      <c r="T78" t="s">
        <v>164</v>
      </c>
      <c r="U78" t="s">
        <v>118</v>
      </c>
      <c r="V78" t="s">
        <v>821</v>
      </c>
      <c r="W78" t="s">
        <v>822</v>
      </c>
      <c r="X78" s="51" t="str">
        <f t="shared" si="1"/>
        <v>3</v>
      </c>
      <c r="Y78" s="51" t="str">
        <f>IF(T78="","",IF(AND(T78&lt;&gt;'Tabelas auxiliares'!$B$236,T78&lt;&gt;'Tabelas auxiliares'!$B$237),"FOLHA DE PESSOAL",IF(X78='Tabelas auxiliares'!$A$237,"CUSTEIO",IF(X78='Tabelas auxiliares'!$A$236,"INVESTIMENTO","ERRO - VERIFICAR"))))</f>
        <v>CUSTEIO</v>
      </c>
      <c r="Z78" s="44">
        <v>100800</v>
      </c>
      <c r="AA78" s="44">
        <v>100800</v>
      </c>
    </row>
    <row r="79" spans="1:28" x14ac:dyDescent="0.25">
      <c r="A79" t="s">
        <v>710</v>
      </c>
      <c r="B79" s="72" t="s">
        <v>296</v>
      </c>
      <c r="C79" s="72" t="s">
        <v>1079</v>
      </c>
      <c r="D79" t="s">
        <v>41</v>
      </c>
      <c r="E79" t="s">
        <v>117</v>
      </c>
      <c r="F79" s="51" t="str">
        <f>IFERROR(VLOOKUP(D79,'Tabelas auxiliares'!$A$3:$B$61,2,FALSE),"")</f>
        <v>CECS - CENTRO DE ENG., MODELAGEM E CIÊNCIAS SOCIAIS APLICADAS</v>
      </c>
      <c r="G79" s="51" t="str">
        <f>IFERROR(VLOOKUP($B79,'Tabelas auxiliares'!$A$65:$C$102,2,FALSE),"")</f>
        <v>Equipamentos - Laboratórios</v>
      </c>
      <c r="H79" s="51" t="str">
        <f>IFERROR(VLOOKUP($B79,'Tabelas auxiliares'!$A$65:$C$102,3,FALSE),"")</f>
        <v>AQUISICAO POR IMPORTACAO / EQUIPAMENTOS NOVOS / MANUTENÇÃO DE EQUIPAMENTOS LABORATORIAIS</v>
      </c>
      <c r="I79" t="s">
        <v>1174</v>
      </c>
      <c r="J79" t="s">
        <v>1311</v>
      </c>
      <c r="K79" t="s">
        <v>1312</v>
      </c>
      <c r="L79" t="s">
        <v>1313</v>
      </c>
      <c r="M79" t="s">
        <v>1314</v>
      </c>
      <c r="N79" t="s">
        <v>838</v>
      </c>
      <c r="O79" t="s">
        <v>167</v>
      </c>
      <c r="P79" t="s">
        <v>839</v>
      </c>
      <c r="Q79" t="s">
        <v>168</v>
      </c>
      <c r="R79" t="s">
        <v>165</v>
      </c>
      <c r="S79" t="s">
        <v>119</v>
      </c>
      <c r="T79" t="s">
        <v>164</v>
      </c>
      <c r="U79" t="s">
        <v>1315</v>
      </c>
      <c r="V79" t="s">
        <v>1316</v>
      </c>
      <c r="W79" t="s">
        <v>1317</v>
      </c>
      <c r="X79" s="51" t="str">
        <f t="shared" si="1"/>
        <v>4</v>
      </c>
      <c r="Y79" s="51" t="str">
        <f>IF(T79="","",IF(AND(T79&lt;&gt;'Tabelas auxiliares'!$B$236,T79&lt;&gt;'Tabelas auxiliares'!$B$237),"FOLHA DE PESSOAL",IF(X79='Tabelas auxiliares'!$A$237,"CUSTEIO",IF(X79='Tabelas auxiliares'!$A$236,"INVESTIMENTO","ERRO - VERIFICAR"))))</f>
        <v>INVESTIMENTO</v>
      </c>
      <c r="Z79" s="44">
        <v>5768.08</v>
      </c>
      <c r="AA79" s="44">
        <v>5768.08</v>
      </c>
    </row>
    <row r="80" spans="1:28" x14ac:dyDescent="0.25">
      <c r="A80" t="s">
        <v>710</v>
      </c>
      <c r="B80" s="72" t="s">
        <v>296</v>
      </c>
      <c r="C80" s="72" t="s">
        <v>1079</v>
      </c>
      <c r="D80" t="s">
        <v>41</v>
      </c>
      <c r="E80" t="s">
        <v>117</v>
      </c>
      <c r="F80" s="51" t="str">
        <f>IFERROR(VLOOKUP(D80,'Tabelas auxiliares'!$A$3:$B$61,2,FALSE),"")</f>
        <v>CECS - CENTRO DE ENG., MODELAGEM E CIÊNCIAS SOCIAIS APLICADAS</v>
      </c>
      <c r="G80" s="51" t="str">
        <f>IFERROR(VLOOKUP($B80,'Tabelas auxiliares'!$A$65:$C$102,2,FALSE),"")</f>
        <v>Equipamentos - Laboratórios</v>
      </c>
      <c r="H80" s="51" t="str">
        <f>IFERROR(VLOOKUP($B80,'Tabelas auxiliares'!$A$65:$C$102,3,FALSE),"")</f>
        <v>AQUISICAO POR IMPORTACAO / EQUIPAMENTOS NOVOS / MANUTENÇÃO DE EQUIPAMENTOS LABORATORIAIS</v>
      </c>
      <c r="I80" t="s">
        <v>1174</v>
      </c>
      <c r="J80" t="s">
        <v>1311</v>
      </c>
      <c r="K80" t="s">
        <v>1318</v>
      </c>
      <c r="L80" t="s">
        <v>1313</v>
      </c>
      <c r="M80" t="s">
        <v>1319</v>
      </c>
      <c r="N80" t="s">
        <v>838</v>
      </c>
      <c r="O80" t="s">
        <v>167</v>
      </c>
      <c r="P80" t="s">
        <v>839</v>
      </c>
      <c r="Q80" t="s">
        <v>168</v>
      </c>
      <c r="R80" t="s">
        <v>165</v>
      </c>
      <c r="S80" t="s">
        <v>119</v>
      </c>
      <c r="T80" t="s">
        <v>164</v>
      </c>
      <c r="U80" t="s">
        <v>1315</v>
      </c>
      <c r="V80" t="s">
        <v>1320</v>
      </c>
      <c r="W80" t="s">
        <v>1321</v>
      </c>
      <c r="X80" s="51" t="str">
        <f t="shared" si="1"/>
        <v>4</v>
      </c>
      <c r="Y80" s="51" t="str">
        <f>IF(T80="","",IF(AND(T80&lt;&gt;'Tabelas auxiliares'!$B$236,T80&lt;&gt;'Tabelas auxiliares'!$B$237),"FOLHA DE PESSOAL",IF(X80='Tabelas auxiliares'!$A$237,"CUSTEIO",IF(X80='Tabelas auxiliares'!$A$236,"INVESTIMENTO","ERRO - VERIFICAR"))))</f>
        <v>INVESTIMENTO</v>
      </c>
      <c r="Z80" s="44">
        <v>13924.76</v>
      </c>
      <c r="AA80" s="44">
        <v>13924.76</v>
      </c>
    </row>
    <row r="81" spans="1:28" x14ac:dyDescent="0.25">
      <c r="A81" t="s">
        <v>710</v>
      </c>
      <c r="B81" s="72" t="s">
        <v>296</v>
      </c>
      <c r="C81" s="72" t="s">
        <v>1079</v>
      </c>
      <c r="D81" t="s">
        <v>41</v>
      </c>
      <c r="E81" t="s">
        <v>117</v>
      </c>
      <c r="F81" s="51" t="str">
        <f>IFERROR(VLOOKUP(D81,'Tabelas auxiliares'!$A$3:$B$61,2,FALSE),"")</f>
        <v>CECS - CENTRO DE ENG., MODELAGEM E CIÊNCIAS SOCIAIS APLICADAS</v>
      </c>
      <c r="G81" s="51" t="str">
        <f>IFERROR(VLOOKUP($B81,'Tabelas auxiliares'!$A$65:$C$102,2,FALSE),"")</f>
        <v>Equipamentos - Laboratórios</v>
      </c>
      <c r="H81" s="51" t="str">
        <f>IFERROR(VLOOKUP($B81,'Tabelas auxiliares'!$A$65:$C$102,3,FALSE),"")</f>
        <v>AQUISICAO POR IMPORTACAO / EQUIPAMENTOS NOVOS / MANUTENÇÃO DE EQUIPAMENTOS LABORATORIAIS</v>
      </c>
      <c r="I81" t="s">
        <v>1174</v>
      </c>
      <c r="J81" t="s">
        <v>1311</v>
      </c>
      <c r="K81" t="s">
        <v>1322</v>
      </c>
      <c r="L81" t="s">
        <v>1313</v>
      </c>
      <c r="M81" t="s">
        <v>1323</v>
      </c>
      <c r="N81" t="s">
        <v>838</v>
      </c>
      <c r="O81" t="s">
        <v>167</v>
      </c>
      <c r="P81" t="s">
        <v>839</v>
      </c>
      <c r="Q81" t="s">
        <v>168</v>
      </c>
      <c r="R81" t="s">
        <v>165</v>
      </c>
      <c r="S81" t="s">
        <v>119</v>
      </c>
      <c r="T81" t="s">
        <v>164</v>
      </c>
      <c r="U81" t="s">
        <v>1315</v>
      </c>
      <c r="V81" t="s">
        <v>1320</v>
      </c>
      <c r="W81" t="s">
        <v>1321</v>
      </c>
      <c r="X81" s="51" t="str">
        <f t="shared" si="1"/>
        <v>4</v>
      </c>
      <c r="Y81" s="51" t="str">
        <f>IF(T81="","",IF(AND(T81&lt;&gt;'Tabelas auxiliares'!$B$236,T81&lt;&gt;'Tabelas auxiliares'!$B$237),"FOLHA DE PESSOAL",IF(X81='Tabelas auxiliares'!$A$237,"CUSTEIO",IF(X81='Tabelas auxiliares'!$A$236,"INVESTIMENTO","ERRO - VERIFICAR"))))</f>
        <v>INVESTIMENTO</v>
      </c>
      <c r="Z81" s="44">
        <v>40000</v>
      </c>
      <c r="AA81" s="44">
        <v>40000</v>
      </c>
    </row>
    <row r="82" spans="1:28" x14ac:dyDescent="0.25">
      <c r="A82" t="s">
        <v>710</v>
      </c>
      <c r="B82" s="72" t="s">
        <v>296</v>
      </c>
      <c r="C82" s="72" t="s">
        <v>1079</v>
      </c>
      <c r="D82" t="s">
        <v>41</v>
      </c>
      <c r="E82" t="s">
        <v>117</v>
      </c>
      <c r="F82" s="51" t="str">
        <f>IFERROR(VLOOKUP(D82,'Tabelas auxiliares'!$A$3:$B$61,2,FALSE),"")</f>
        <v>CECS - CENTRO DE ENG., MODELAGEM E CIÊNCIAS SOCIAIS APLICADAS</v>
      </c>
      <c r="G82" s="51" t="str">
        <f>IFERROR(VLOOKUP($B82,'Tabelas auxiliares'!$A$65:$C$102,2,FALSE),"")</f>
        <v>Equipamentos - Laboratórios</v>
      </c>
      <c r="H82" s="51" t="str">
        <f>IFERROR(VLOOKUP($B82,'Tabelas auxiliares'!$A$65:$C$102,3,FALSE),"")</f>
        <v>AQUISICAO POR IMPORTACAO / EQUIPAMENTOS NOVOS / MANUTENÇÃO DE EQUIPAMENTOS LABORATORIAIS</v>
      </c>
      <c r="I82" t="s">
        <v>1174</v>
      </c>
      <c r="J82" t="s">
        <v>1311</v>
      </c>
      <c r="K82" t="s">
        <v>1324</v>
      </c>
      <c r="L82" t="s">
        <v>1313</v>
      </c>
      <c r="M82" t="s">
        <v>1325</v>
      </c>
      <c r="N82" t="s">
        <v>838</v>
      </c>
      <c r="O82" t="s">
        <v>167</v>
      </c>
      <c r="P82" t="s">
        <v>839</v>
      </c>
      <c r="Q82" t="s">
        <v>168</v>
      </c>
      <c r="R82" t="s">
        <v>165</v>
      </c>
      <c r="S82" t="s">
        <v>119</v>
      </c>
      <c r="T82" t="s">
        <v>164</v>
      </c>
      <c r="U82" t="s">
        <v>1315</v>
      </c>
      <c r="V82" t="s">
        <v>1326</v>
      </c>
      <c r="W82" t="s">
        <v>1327</v>
      </c>
      <c r="X82" s="51" t="str">
        <f t="shared" si="1"/>
        <v>4</v>
      </c>
      <c r="Y82" s="51" t="str">
        <f>IF(T82="","",IF(AND(T82&lt;&gt;'Tabelas auxiliares'!$B$236,T82&lt;&gt;'Tabelas auxiliares'!$B$237),"FOLHA DE PESSOAL",IF(X82='Tabelas auxiliares'!$A$237,"CUSTEIO",IF(X82='Tabelas auxiliares'!$A$236,"INVESTIMENTO","ERRO - VERIFICAR"))))</f>
        <v>INVESTIMENTO</v>
      </c>
      <c r="Z82" s="44">
        <v>27200</v>
      </c>
      <c r="AA82" s="44">
        <v>27200</v>
      </c>
    </row>
    <row r="83" spans="1:28" x14ac:dyDescent="0.25">
      <c r="A83" t="s">
        <v>710</v>
      </c>
      <c r="B83" s="72" t="s">
        <v>296</v>
      </c>
      <c r="C83" s="72" t="s">
        <v>1079</v>
      </c>
      <c r="D83" t="s">
        <v>41</v>
      </c>
      <c r="E83" t="s">
        <v>117</v>
      </c>
      <c r="F83" s="51" t="str">
        <f>IFERROR(VLOOKUP(D83,'Tabelas auxiliares'!$A$3:$B$61,2,FALSE),"")</f>
        <v>CECS - CENTRO DE ENG., MODELAGEM E CIÊNCIAS SOCIAIS APLICADAS</v>
      </c>
      <c r="G83" s="51" t="str">
        <f>IFERROR(VLOOKUP($B83,'Tabelas auxiliares'!$A$65:$C$102,2,FALSE),"")</f>
        <v>Equipamentos - Laboratórios</v>
      </c>
      <c r="H83" s="51" t="str">
        <f>IFERROR(VLOOKUP($B83,'Tabelas auxiliares'!$A$65:$C$102,3,FALSE),"")</f>
        <v>AQUISICAO POR IMPORTACAO / EQUIPAMENTOS NOVOS / MANUTENÇÃO DE EQUIPAMENTOS LABORATORIAIS</v>
      </c>
      <c r="I83" t="s">
        <v>1174</v>
      </c>
      <c r="J83" t="s">
        <v>1311</v>
      </c>
      <c r="K83" t="s">
        <v>1328</v>
      </c>
      <c r="L83" t="s">
        <v>1313</v>
      </c>
      <c r="M83" t="s">
        <v>1329</v>
      </c>
      <c r="N83" t="s">
        <v>838</v>
      </c>
      <c r="O83" t="s">
        <v>167</v>
      </c>
      <c r="P83" t="s">
        <v>839</v>
      </c>
      <c r="Q83" t="s">
        <v>168</v>
      </c>
      <c r="R83" t="s">
        <v>165</v>
      </c>
      <c r="S83" t="s">
        <v>119</v>
      </c>
      <c r="T83" t="s">
        <v>164</v>
      </c>
      <c r="U83" t="s">
        <v>1315</v>
      </c>
      <c r="V83" t="s">
        <v>1320</v>
      </c>
      <c r="W83" t="s">
        <v>1321</v>
      </c>
      <c r="X83" s="51" t="str">
        <f t="shared" si="1"/>
        <v>4</v>
      </c>
      <c r="Y83" s="51" t="str">
        <f>IF(T83="","",IF(AND(T83&lt;&gt;'Tabelas auxiliares'!$B$236,T83&lt;&gt;'Tabelas auxiliares'!$B$237),"FOLHA DE PESSOAL",IF(X83='Tabelas auxiliares'!$A$237,"CUSTEIO",IF(X83='Tabelas auxiliares'!$A$236,"INVESTIMENTO","ERRO - VERIFICAR"))))</f>
        <v>INVESTIMENTO</v>
      </c>
      <c r="Z83" s="44">
        <v>4347</v>
      </c>
      <c r="AA83" s="44">
        <v>4347</v>
      </c>
    </row>
    <row r="84" spans="1:28" x14ac:dyDescent="0.25">
      <c r="A84" t="s">
        <v>710</v>
      </c>
      <c r="B84" s="72" t="s">
        <v>296</v>
      </c>
      <c r="C84" s="72" t="s">
        <v>1079</v>
      </c>
      <c r="D84" t="s">
        <v>41</v>
      </c>
      <c r="E84" t="s">
        <v>117</v>
      </c>
      <c r="F84" s="51" t="str">
        <f>IFERROR(VLOOKUP(D84,'Tabelas auxiliares'!$A$3:$B$61,2,FALSE),"")</f>
        <v>CECS - CENTRO DE ENG., MODELAGEM E CIÊNCIAS SOCIAIS APLICADAS</v>
      </c>
      <c r="G84" s="51" t="str">
        <f>IFERROR(VLOOKUP($B84,'Tabelas auxiliares'!$A$65:$C$102,2,FALSE),"")</f>
        <v>Equipamentos - Laboratórios</v>
      </c>
      <c r="H84" s="51" t="str">
        <f>IFERROR(VLOOKUP($B84,'Tabelas auxiliares'!$A$65:$C$102,3,FALSE),"")</f>
        <v>AQUISICAO POR IMPORTACAO / EQUIPAMENTOS NOVOS / MANUTENÇÃO DE EQUIPAMENTOS LABORATORIAIS</v>
      </c>
      <c r="I84" t="s">
        <v>1174</v>
      </c>
      <c r="J84" t="s">
        <v>1311</v>
      </c>
      <c r="K84" t="s">
        <v>1330</v>
      </c>
      <c r="L84" t="s">
        <v>1313</v>
      </c>
      <c r="M84" t="s">
        <v>1331</v>
      </c>
      <c r="N84" t="s">
        <v>838</v>
      </c>
      <c r="O84" t="s">
        <v>167</v>
      </c>
      <c r="P84" t="s">
        <v>839</v>
      </c>
      <c r="Q84" t="s">
        <v>168</v>
      </c>
      <c r="R84" t="s">
        <v>165</v>
      </c>
      <c r="S84" t="s">
        <v>119</v>
      </c>
      <c r="T84" t="s">
        <v>164</v>
      </c>
      <c r="U84" t="s">
        <v>1315</v>
      </c>
      <c r="V84" t="s">
        <v>1332</v>
      </c>
      <c r="W84" t="s">
        <v>1333</v>
      </c>
      <c r="X84" s="51" t="str">
        <f t="shared" si="1"/>
        <v>4</v>
      </c>
      <c r="Y84" s="51" t="str">
        <f>IF(T84="","",IF(AND(T84&lt;&gt;'Tabelas auxiliares'!$B$236,T84&lt;&gt;'Tabelas auxiliares'!$B$237),"FOLHA DE PESSOAL",IF(X84='Tabelas auxiliares'!$A$237,"CUSTEIO",IF(X84='Tabelas auxiliares'!$A$236,"INVESTIMENTO","ERRO - VERIFICAR"))))</f>
        <v>INVESTIMENTO</v>
      </c>
      <c r="Z84" s="44">
        <v>10230</v>
      </c>
      <c r="AA84" s="44">
        <v>10230</v>
      </c>
    </row>
    <row r="85" spans="1:28" x14ac:dyDescent="0.25">
      <c r="A85" t="s">
        <v>710</v>
      </c>
      <c r="B85" s="72" t="s">
        <v>296</v>
      </c>
      <c r="C85" s="72" t="s">
        <v>709</v>
      </c>
      <c r="D85" t="s">
        <v>15</v>
      </c>
      <c r="E85" t="s">
        <v>117</v>
      </c>
      <c r="F85" s="51" t="str">
        <f>IFERROR(VLOOKUP(D85,'Tabelas auxiliares'!$A$3:$B$61,2,FALSE),"")</f>
        <v>PROPES - PRÓ-REITORIA DE PESQUISA / CEM</v>
      </c>
      <c r="G85" s="51" t="str">
        <f>IFERROR(VLOOKUP($B85,'Tabelas auxiliares'!$A$65:$C$102,2,FALSE),"")</f>
        <v>Equipamentos - Laboratórios</v>
      </c>
      <c r="H85" s="51" t="str">
        <f>IFERROR(VLOOKUP($B85,'Tabelas auxiliares'!$A$65:$C$102,3,FALSE),"")</f>
        <v>AQUISICAO POR IMPORTACAO / EQUIPAMENTOS NOVOS / MANUTENÇÃO DE EQUIPAMENTOS LABORATORIAIS</v>
      </c>
      <c r="I85" t="s">
        <v>1334</v>
      </c>
      <c r="J85" t="s">
        <v>1335</v>
      </c>
      <c r="K85" t="s">
        <v>1336</v>
      </c>
      <c r="L85" t="s">
        <v>1337</v>
      </c>
      <c r="M85" t="s">
        <v>1338</v>
      </c>
      <c r="N85" t="s">
        <v>838</v>
      </c>
      <c r="O85" t="s">
        <v>167</v>
      </c>
      <c r="P85" t="s">
        <v>839</v>
      </c>
      <c r="Q85" t="s">
        <v>168</v>
      </c>
      <c r="R85" t="s">
        <v>165</v>
      </c>
      <c r="S85" t="s">
        <v>543</v>
      </c>
      <c r="T85" t="s">
        <v>164</v>
      </c>
      <c r="U85" t="s">
        <v>1315</v>
      </c>
      <c r="V85" t="s">
        <v>1320</v>
      </c>
      <c r="W85" t="s">
        <v>1321</v>
      </c>
      <c r="X85" s="51" t="str">
        <f t="shared" si="1"/>
        <v>4</v>
      </c>
      <c r="Y85" s="51" t="str">
        <f>IF(T85="","",IF(AND(T85&lt;&gt;'Tabelas auxiliares'!$B$236,T85&lt;&gt;'Tabelas auxiliares'!$B$237),"FOLHA DE PESSOAL",IF(X85='Tabelas auxiliares'!$A$237,"CUSTEIO",IF(X85='Tabelas auxiliares'!$A$236,"INVESTIMENTO","ERRO - VERIFICAR"))))</f>
        <v>INVESTIMENTO</v>
      </c>
      <c r="Z85" s="44">
        <v>6092.98</v>
      </c>
      <c r="AA85" s="44">
        <v>6092.98</v>
      </c>
    </row>
    <row r="86" spans="1:28" x14ac:dyDescent="0.25">
      <c r="A86" t="s">
        <v>710</v>
      </c>
      <c r="B86" s="72" t="s">
        <v>307</v>
      </c>
      <c r="C86" s="72" t="s">
        <v>1079</v>
      </c>
      <c r="D86" t="s">
        <v>83</v>
      </c>
      <c r="E86" t="s">
        <v>117</v>
      </c>
      <c r="F86" s="51" t="str">
        <f>IFERROR(VLOOKUP(D86,'Tabelas auxiliares'!$A$3:$B$61,2,FALSE),"")</f>
        <v>NETEL - NÚCLEO EDUCACIONAL DE TECNOLOGIAS E LÍNGUAS</v>
      </c>
      <c r="G86" s="51" t="str">
        <f>IFERROR(VLOOKUP($B86,'Tabelas auxiliares'!$A$65:$C$102,2,FALSE),"")</f>
        <v>Internacionalização</v>
      </c>
      <c r="H86" s="51" t="str">
        <f>IFERROR(VLOOKUP($B86,'Tabelas auxiliares'!$A$65:$C$102,3,FALSE),"")</f>
        <v>DIÁRIAS INTERNACIONAIS / PASSAGENS AÉREAS INTERNACIONAIS / AUXÍLIO PARA EVENTOS INTERNACIONAIS / INSCRIÇÃO PARA  EVENTOS INTERNACIONAIS / ANUIDADES ARI / ENCARGO DE CURSOS E CONCURSOS ARI</v>
      </c>
      <c r="I86" t="s">
        <v>1148</v>
      </c>
      <c r="J86" t="s">
        <v>1339</v>
      </c>
      <c r="K86" t="s">
        <v>1340</v>
      </c>
      <c r="L86" t="s">
        <v>1341</v>
      </c>
      <c r="M86" t="s">
        <v>165</v>
      </c>
      <c r="N86" t="s">
        <v>169</v>
      </c>
      <c r="O86" t="s">
        <v>819</v>
      </c>
      <c r="P86" t="s">
        <v>820</v>
      </c>
      <c r="Q86" t="s">
        <v>168</v>
      </c>
      <c r="R86" t="s">
        <v>165</v>
      </c>
      <c r="S86" t="s">
        <v>119</v>
      </c>
      <c r="T86" t="s">
        <v>164</v>
      </c>
      <c r="U86" t="s">
        <v>1108</v>
      </c>
      <c r="V86" t="s">
        <v>821</v>
      </c>
      <c r="W86" t="s">
        <v>822</v>
      </c>
      <c r="X86" s="51" t="str">
        <f t="shared" si="1"/>
        <v>3</v>
      </c>
      <c r="Y86" s="51" t="str">
        <f>IF(T86="","",IF(AND(T86&lt;&gt;'Tabelas auxiliares'!$B$236,T86&lt;&gt;'Tabelas auxiliares'!$B$237),"FOLHA DE PESSOAL",IF(X86='Tabelas auxiliares'!$A$237,"CUSTEIO",IF(X86='Tabelas auxiliares'!$A$236,"INVESTIMENTO","ERRO - VERIFICAR"))))</f>
        <v>CUSTEIO</v>
      </c>
      <c r="Z86" s="44">
        <v>800</v>
      </c>
      <c r="AA86" s="44">
        <v>800</v>
      </c>
    </row>
    <row r="87" spans="1:28" x14ac:dyDescent="0.25">
      <c r="A87" t="s">
        <v>710</v>
      </c>
      <c r="B87" s="72" t="s">
        <v>307</v>
      </c>
      <c r="C87" s="72" t="s">
        <v>1079</v>
      </c>
      <c r="D87" t="s">
        <v>83</v>
      </c>
      <c r="E87" t="s">
        <v>117</v>
      </c>
      <c r="F87" s="51" t="str">
        <f>IFERROR(VLOOKUP(D87,'Tabelas auxiliares'!$A$3:$B$61,2,FALSE),"")</f>
        <v>NETEL - NÚCLEO EDUCACIONAL DE TECNOLOGIAS E LÍNGUAS</v>
      </c>
      <c r="G87" s="51" t="str">
        <f>IFERROR(VLOOKUP($B87,'Tabelas auxiliares'!$A$65:$C$102,2,FALSE),"")</f>
        <v>Internacionalização</v>
      </c>
      <c r="H87" s="51" t="str">
        <f>IFERROR(VLOOKUP($B87,'Tabelas auxiliares'!$A$65:$C$102,3,FALSE),"")</f>
        <v>DIÁRIAS INTERNACIONAIS / PASSAGENS AÉREAS INTERNACIONAIS / AUXÍLIO PARA EVENTOS INTERNACIONAIS / INSCRIÇÃO PARA  EVENTOS INTERNACIONAIS / ANUIDADES ARI / ENCARGO DE CURSOS E CONCURSOS ARI</v>
      </c>
      <c r="I87" t="s">
        <v>1342</v>
      </c>
      <c r="J87" t="s">
        <v>1343</v>
      </c>
      <c r="K87" t="s">
        <v>1344</v>
      </c>
      <c r="L87" t="s">
        <v>1345</v>
      </c>
      <c r="M87" t="s">
        <v>165</v>
      </c>
      <c r="N87" t="s">
        <v>169</v>
      </c>
      <c r="O87" t="s">
        <v>819</v>
      </c>
      <c r="P87" t="s">
        <v>820</v>
      </c>
      <c r="Q87" t="s">
        <v>168</v>
      </c>
      <c r="R87" t="s">
        <v>165</v>
      </c>
      <c r="S87" t="s">
        <v>119</v>
      </c>
      <c r="T87" t="s">
        <v>164</v>
      </c>
      <c r="U87" t="s">
        <v>1108</v>
      </c>
      <c r="V87" t="s">
        <v>821</v>
      </c>
      <c r="W87" t="s">
        <v>822</v>
      </c>
      <c r="X87" s="51" t="str">
        <f t="shared" si="1"/>
        <v>3</v>
      </c>
      <c r="Y87" s="51" t="str">
        <f>IF(T87="","",IF(AND(T87&lt;&gt;'Tabelas auxiliares'!$B$236,T87&lt;&gt;'Tabelas auxiliares'!$B$237),"FOLHA DE PESSOAL",IF(X87='Tabelas auxiliares'!$A$237,"CUSTEIO",IF(X87='Tabelas auxiliares'!$A$236,"INVESTIMENTO","ERRO - VERIFICAR"))))</f>
        <v>CUSTEIO</v>
      </c>
      <c r="Z87" s="44">
        <v>12900</v>
      </c>
      <c r="AA87" s="44">
        <v>5200</v>
      </c>
      <c r="AB87" s="44">
        <v>7700</v>
      </c>
    </row>
    <row r="88" spans="1:28" x14ac:dyDescent="0.25">
      <c r="A88" t="s">
        <v>710</v>
      </c>
      <c r="B88" s="72" t="s">
        <v>307</v>
      </c>
      <c r="C88" s="72" t="s">
        <v>814</v>
      </c>
      <c r="D88" t="s">
        <v>71</v>
      </c>
      <c r="E88" t="s">
        <v>117</v>
      </c>
      <c r="F88" s="51" t="str">
        <f>IFERROR(VLOOKUP(D88,'Tabelas auxiliares'!$A$3:$B$61,2,FALSE),"")</f>
        <v>ARI - ASSESSORIA DE RELAÇÕES INTERNACIONAIS</v>
      </c>
      <c r="G88" s="51" t="str">
        <f>IFERROR(VLOOKUP($B88,'Tabelas auxiliares'!$A$65:$C$102,2,FALSE),"")</f>
        <v>Internacionalização</v>
      </c>
      <c r="H88" s="51" t="str">
        <f>IFERROR(VLOOKUP($B88,'Tabelas auxiliares'!$A$65:$C$102,3,FALSE),"")</f>
        <v>DIÁRIAS INTERNACIONAIS / PASSAGENS AÉREAS INTERNACIONAIS / AUXÍLIO PARA EVENTOS INTERNACIONAIS / INSCRIÇÃO PARA  EVENTOS INTERNACIONAIS / ANUIDADES ARI / ENCARGO DE CURSOS E CONCURSOS ARI</v>
      </c>
      <c r="I88" t="s">
        <v>1346</v>
      </c>
      <c r="J88" t="s">
        <v>1347</v>
      </c>
      <c r="K88" t="s">
        <v>1348</v>
      </c>
      <c r="L88" t="s">
        <v>1349</v>
      </c>
      <c r="M88" t="s">
        <v>165</v>
      </c>
      <c r="N88" t="s">
        <v>166</v>
      </c>
      <c r="O88" t="s">
        <v>167</v>
      </c>
      <c r="P88" t="s">
        <v>200</v>
      </c>
      <c r="Q88" t="s">
        <v>168</v>
      </c>
      <c r="R88" t="s">
        <v>165</v>
      </c>
      <c r="S88" t="s">
        <v>119</v>
      </c>
      <c r="T88" t="s">
        <v>164</v>
      </c>
      <c r="U88" t="s">
        <v>118</v>
      </c>
      <c r="V88" t="s">
        <v>821</v>
      </c>
      <c r="W88" t="s">
        <v>822</v>
      </c>
      <c r="X88" s="51" t="str">
        <f t="shared" si="1"/>
        <v>3</v>
      </c>
      <c r="Y88" s="51" t="str">
        <f>IF(T88="","",IF(AND(T88&lt;&gt;'Tabelas auxiliares'!$B$236,T88&lt;&gt;'Tabelas auxiliares'!$B$237),"FOLHA DE PESSOAL",IF(X88='Tabelas auxiliares'!$A$237,"CUSTEIO",IF(X88='Tabelas auxiliares'!$A$236,"INVESTIMENTO","ERRO - VERIFICAR"))))</f>
        <v>CUSTEIO</v>
      </c>
      <c r="Z88" s="44">
        <v>1750</v>
      </c>
      <c r="AB88" s="44">
        <v>1750</v>
      </c>
    </row>
    <row r="89" spans="1:28" x14ac:dyDescent="0.25">
      <c r="A89" t="s">
        <v>710</v>
      </c>
      <c r="B89" s="72" t="s">
        <v>307</v>
      </c>
      <c r="C89" s="72" t="s">
        <v>1085</v>
      </c>
      <c r="D89" t="s">
        <v>83</v>
      </c>
      <c r="E89" t="s">
        <v>117</v>
      </c>
      <c r="F89" s="51" t="str">
        <f>IFERROR(VLOOKUP(D89,'Tabelas auxiliares'!$A$3:$B$61,2,FALSE),"")</f>
        <v>NETEL - NÚCLEO EDUCACIONAL DE TECNOLOGIAS E LÍNGUAS</v>
      </c>
      <c r="G89" s="51" t="str">
        <f>IFERROR(VLOOKUP($B89,'Tabelas auxiliares'!$A$65:$C$102,2,FALSE),"")</f>
        <v>Internacionalização</v>
      </c>
      <c r="H89" s="51" t="str">
        <f>IFERROR(VLOOKUP($B89,'Tabelas auxiliares'!$A$65:$C$102,3,FALSE),"")</f>
        <v>DIÁRIAS INTERNACIONAIS / PASSAGENS AÉREAS INTERNACIONAIS / AUXÍLIO PARA EVENTOS INTERNACIONAIS / INSCRIÇÃO PARA  EVENTOS INTERNACIONAIS / ANUIDADES ARI / ENCARGO DE CURSOS E CONCURSOS ARI</v>
      </c>
      <c r="I89" t="s">
        <v>565</v>
      </c>
      <c r="J89" t="s">
        <v>1350</v>
      </c>
      <c r="K89" t="s">
        <v>1351</v>
      </c>
      <c r="L89" t="s">
        <v>1352</v>
      </c>
      <c r="M89" t="s">
        <v>165</v>
      </c>
      <c r="N89" t="s">
        <v>169</v>
      </c>
      <c r="O89" t="s">
        <v>819</v>
      </c>
      <c r="P89" t="s">
        <v>820</v>
      </c>
      <c r="Q89" t="s">
        <v>168</v>
      </c>
      <c r="R89" t="s">
        <v>165</v>
      </c>
      <c r="S89" t="s">
        <v>119</v>
      </c>
      <c r="T89" t="s">
        <v>164</v>
      </c>
      <c r="U89" t="s">
        <v>1108</v>
      </c>
      <c r="V89" t="s">
        <v>821</v>
      </c>
      <c r="W89" t="s">
        <v>822</v>
      </c>
      <c r="X89" s="51" t="str">
        <f t="shared" si="1"/>
        <v>3</v>
      </c>
      <c r="Y89" s="51" t="str">
        <f>IF(T89="","",IF(AND(T89&lt;&gt;'Tabelas auxiliares'!$B$236,T89&lt;&gt;'Tabelas auxiliares'!$B$237),"FOLHA DE PESSOAL",IF(X89='Tabelas auxiliares'!$A$237,"CUSTEIO",IF(X89='Tabelas auxiliares'!$A$236,"INVESTIMENTO","ERRO - VERIFICAR"))))</f>
        <v>CUSTEIO</v>
      </c>
      <c r="Z89" s="44">
        <v>1100</v>
      </c>
      <c r="AA89" s="44">
        <v>1100</v>
      </c>
    </row>
    <row r="90" spans="1:28" x14ac:dyDescent="0.25">
      <c r="A90" t="s">
        <v>710</v>
      </c>
      <c r="B90" s="72" t="s">
        <v>307</v>
      </c>
      <c r="C90" s="72" t="s">
        <v>1080</v>
      </c>
      <c r="D90" t="s">
        <v>71</v>
      </c>
      <c r="E90" t="s">
        <v>117</v>
      </c>
      <c r="F90" s="51" t="str">
        <f>IFERROR(VLOOKUP(D90,'Tabelas auxiliares'!$A$3:$B$61,2,FALSE),"")</f>
        <v>ARI - ASSESSORIA DE RELAÇÕES INTERNACIONAIS</v>
      </c>
      <c r="G90" s="51" t="str">
        <f>IFERROR(VLOOKUP($B90,'Tabelas auxiliares'!$A$65:$C$102,2,FALSE),"")</f>
        <v>Internacionalização</v>
      </c>
      <c r="H90" s="51" t="str">
        <f>IFERROR(VLOOKUP($B90,'Tabelas auxiliares'!$A$65:$C$102,3,FALSE),"")</f>
        <v>DIÁRIAS INTERNACIONAIS / PASSAGENS AÉREAS INTERNACIONAIS / AUXÍLIO PARA EVENTOS INTERNACIONAIS / INSCRIÇÃO PARA  EVENTOS INTERNACIONAIS / ANUIDADES ARI / ENCARGO DE CURSOS E CONCURSOS ARI</v>
      </c>
      <c r="I90" t="s">
        <v>1353</v>
      </c>
      <c r="J90" t="s">
        <v>1354</v>
      </c>
      <c r="K90" t="s">
        <v>1355</v>
      </c>
      <c r="L90" t="s">
        <v>1356</v>
      </c>
      <c r="M90" t="s">
        <v>165</v>
      </c>
      <c r="N90" t="s">
        <v>166</v>
      </c>
      <c r="O90" t="s">
        <v>167</v>
      </c>
      <c r="P90" t="s">
        <v>200</v>
      </c>
      <c r="Q90" t="s">
        <v>168</v>
      </c>
      <c r="R90" t="s">
        <v>165</v>
      </c>
      <c r="S90" t="s">
        <v>119</v>
      </c>
      <c r="T90" t="s">
        <v>164</v>
      </c>
      <c r="U90" t="s">
        <v>118</v>
      </c>
      <c r="V90" t="s">
        <v>821</v>
      </c>
      <c r="W90" t="s">
        <v>822</v>
      </c>
      <c r="X90" s="51" t="str">
        <f t="shared" si="1"/>
        <v>3</v>
      </c>
      <c r="Y90" s="51" t="str">
        <f>IF(T90="","",IF(AND(T90&lt;&gt;'Tabelas auxiliares'!$B$236,T90&lt;&gt;'Tabelas auxiliares'!$B$237),"FOLHA DE PESSOAL",IF(X90='Tabelas auxiliares'!$A$237,"CUSTEIO",IF(X90='Tabelas auxiliares'!$A$236,"INVESTIMENTO","ERRO - VERIFICAR"))))</f>
        <v>CUSTEIO</v>
      </c>
      <c r="Z90" s="44">
        <v>116365.87</v>
      </c>
      <c r="AA90" s="44">
        <v>55000</v>
      </c>
      <c r="AB90" s="44">
        <v>61365.87</v>
      </c>
    </row>
    <row r="91" spans="1:28" x14ac:dyDescent="0.25">
      <c r="A91" t="s">
        <v>710</v>
      </c>
      <c r="B91" s="72" t="s">
        <v>307</v>
      </c>
      <c r="C91" s="72" t="s">
        <v>1080</v>
      </c>
      <c r="D91" t="s">
        <v>71</v>
      </c>
      <c r="E91" t="s">
        <v>117</v>
      </c>
      <c r="F91" s="51" t="str">
        <f>IFERROR(VLOOKUP(D91,'Tabelas auxiliares'!$A$3:$B$61,2,FALSE),"")</f>
        <v>ARI - ASSESSORIA DE RELAÇÕES INTERNACIONAIS</v>
      </c>
      <c r="G91" s="51" t="str">
        <f>IFERROR(VLOOKUP($B91,'Tabelas auxiliares'!$A$65:$C$102,2,FALSE),"")</f>
        <v>Internacionalização</v>
      </c>
      <c r="H91" s="51" t="str">
        <f>IFERROR(VLOOKUP($B91,'Tabelas auxiliares'!$A$65:$C$102,3,FALSE),"")</f>
        <v>DIÁRIAS INTERNACIONAIS / PASSAGENS AÉREAS INTERNACIONAIS / AUXÍLIO PARA EVENTOS INTERNACIONAIS / INSCRIÇÃO PARA  EVENTOS INTERNACIONAIS / ANUIDADES ARI / ENCARGO DE CURSOS E CONCURSOS ARI</v>
      </c>
      <c r="I91" t="s">
        <v>1353</v>
      </c>
      <c r="J91" t="s">
        <v>1354</v>
      </c>
      <c r="K91" t="s">
        <v>1357</v>
      </c>
      <c r="L91" t="s">
        <v>1356</v>
      </c>
      <c r="M91" t="s">
        <v>165</v>
      </c>
      <c r="N91" t="s">
        <v>166</v>
      </c>
      <c r="O91" t="s">
        <v>167</v>
      </c>
      <c r="P91" t="s">
        <v>200</v>
      </c>
      <c r="Q91" t="s">
        <v>168</v>
      </c>
      <c r="R91" t="s">
        <v>165</v>
      </c>
      <c r="S91" t="s">
        <v>543</v>
      </c>
      <c r="T91" t="s">
        <v>164</v>
      </c>
      <c r="U91" t="s">
        <v>118</v>
      </c>
      <c r="V91" t="s">
        <v>821</v>
      </c>
      <c r="W91" t="s">
        <v>822</v>
      </c>
      <c r="X91" s="51" t="str">
        <f t="shared" si="1"/>
        <v>3</v>
      </c>
      <c r="Y91" s="51" t="str">
        <f>IF(T91="","",IF(AND(T91&lt;&gt;'Tabelas auxiliares'!$B$236,T91&lt;&gt;'Tabelas auxiliares'!$B$237),"FOLHA DE PESSOAL",IF(X91='Tabelas auxiliares'!$A$237,"CUSTEIO",IF(X91='Tabelas auxiliares'!$A$236,"INVESTIMENTO","ERRO - VERIFICAR"))))</f>
        <v>CUSTEIO</v>
      </c>
      <c r="Z91" s="44">
        <v>4634.13</v>
      </c>
      <c r="AB91" s="44">
        <v>4634.13</v>
      </c>
    </row>
    <row r="92" spans="1:28" x14ac:dyDescent="0.25">
      <c r="A92" t="s">
        <v>710</v>
      </c>
      <c r="B92" s="72" t="s">
        <v>318</v>
      </c>
      <c r="C92" s="72">
        <v>20</v>
      </c>
      <c r="D92" t="s">
        <v>15</v>
      </c>
      <c r="E92" t="s">
        <v>117</v>
      </c>
      <c r="F92" s="51" t="str">
        <f>IFERROR(VLOOKUP(D92,'Tabelas auxiliares'!$A$3:$B$61,2,FALSE),"")</f>
        <v>PROPES - PRÓ-REITORIA DE PESQUISA / CEM</v>
      </c>
      <c r="G92" s="51" t="str">
        <f>IFERROR(VLOOKUP($B92,'Tabelas auxiliares'!$A$65:$C$102,2,FALSE),"")</f>
        <v>Materiais didáticos e serviços - Pesquisa</v>
      </c>
      <c r="H92" s="51" t="str">
        <f>IFERROR(VLOOKUP($B92,'Tabelas auxiliares'!$A$65:$C$102,3,FALSE),"")</f>
        <v>VIDRARIAS / MATERIAL DE CONSUMO / MANUTENÇÃO DE EQUIPAMENTOS / REAGENTES QUIMICOS / MATERIAIS E SERVIÇOS DIVERSOS PARA LABORATORIOS / RACAO PARA ANIMAIS / MATERIAIS PESQUISA NÚCLEOS ESTRATÉGICOS / EPIS PARA LABORATÓRIOS</v>
      </c>
      <c r="I92" t="s">
        <v>546</v>
      </c>
      <c r="J92" t="s">
        <v>1358</v>
      </c>
      <c r="K92" t="s">
        <v>1359</v>
      </c>
      <c r="L92" t="s">
        <v>1360</v>
      </c>
      <c r="M92" t="s">
        <v>1361</v>
      </c>
      <c r="N92" t="s">
        <v>166</v>
      </c>
      <c r="O92" t="s">
        <v>167</v>
      </c>
      <c r="P92" t="s">
        <v>200</v>
      </c>
      <c r="Q92" t="s">
        <v>168</v>
      </c>
      <c r="R92" t="s">
        <v>165</v>
      </c>
      <c r="S92" t="s">
        <v>543</v>
      </c>
      <c r="T92" t="s">
        <v>164</v>
      </c>
      <c r="U92" t="s">
        <v>118</v>
      </c>
      <c r="V92" t="s">
        <v>1362</v>
      </c>
      <c r="W92" t="s">
        <v>1363</v>
      </c>
      <c r="X92" s="51" t="str">
        <f t="shared" si="1"/>
        <v>3</v>
      </c>
      <c r="Y92" s="51" t="str">
        <f>IF(T92="","",IF(AND(T92&lt;&gt;'Tabelas auxiliares'!$B$236,T92&lt;&gt;'Tabelas auxiliares'!$B$237),"FOLHA DE PESSOAL",IF(X92='Tabelas auxiliares'!$A$237,"CUSTEIO",IF(X92='Tabelas auxiliares'!$A$236,"INVESTIMENTO","ERRO - VERIFICAR"))))</f>
        <v>CUSTEIO</v>
      </c>
      <c r="Z92" s="44">
        <v>3368.68</v>
      </c>
      <c r="AA92" s="44">
        <v>3368.68</v>
      </c>
    </row>
    <row r="93" spans="1:28" x14ac:dyDescent="0.25">
      <c r="A93" t="s">
        <v>710</v>
      </c>
      <c r="B93" s="72" t="s">
        <v>343</v>
      </c>
      <c r="C93" s="72" t="s">
        <v>1086</v>
      </c>
      <c r="D93" t="s">
        <v>77</v>
      </c>
      <c r="E93" t="s">
        <v>117</v>
      </c>
      <c r="F93" s="51" t="str">
        <f>IFERROR(VLOOKUP(D93,'Tabelas auxiliares'!$A$3:$B$61,2,FALSE),"")</f>
        <v>NTI - NÚCLEO DE TECNOLOGIA DA INFORMAÇÃO</v>
      </c>
      <c r="G93" s="51" t="str">
        <f>IFERROR(VLOOKUP($B93,'Tabelas auxiliares'!$A$65:$C$102,2,FALSE),"")</f>
        <v>Tecnologia da informação e comunicação</v>
      </c>
      <c r="H93" s="51" t="str">
        <f>IFERROR(VLOOKUP($B93,'Tabelas auxiliares'!$A$65:$C$102,3,FALSE),"")</f>
        <v>TELEFONIA / TI</v>
      </c>
      <c r="I93" t="s">
        <v>1116</v>
      </c>
      <c r="J93" t="s">
        <v>1364</v>
      </c>
      <c r="K93" t="s">
        <v>1365</v>
      </c>
      <c r="L93" t="s">
        <v>1366</v>
      </c>
      <c r="M93" t="s">
        <v>1367</v>
      </c>
      <c r="N93" t="s">
        <v>838</v>
      </c>
      <c r="O93" t="s">
        <v>167</v>
      </c>
      <c r="P93" t="s">
        <v>839</v>
      </c>
      <c r="Q93" t="s">
        <v>168</v>
      </c>
      <c r="R93" t="s">
        <v>165</v>
      </c>
      <c r="S93" t="s">
        <v>543</v>
      </c>
      <c r="T93" t="s">
        <v>164</v>
      </c>
      <c r="U93" t="s">
        <v>1315</v>
      </c>
      <c r="V93" t="s">
        <v>1368</v>
      </c>
      <c r="W93" t="s">
        <v>1369</v>
      </c>
      <c r="X93" s="51" t="str">
        <f t="shared" si="1"/>
        <v>4</v>
      </c>
      <c r="Y93" s="51" t="str">
        <f>IF(T93="","",IF(AND(T93&lt;&gt;'Tabelas auxiliares'!$B$236,T93&lt;&gt;'Tabelas auxiliares'!$B$237),"FOLHA DE PESSOAL",IF(X93='Tabelas auxiliares'!$A$237,"CUSTEIO",IF(X93='Tabelas auxiliares'!$A$236,"INVESTIMENTO","ERRO - VERIFICAR"))))</f>
        <v>INVESTIMENTO</v>
      </c>
      <c r="Z93" s="44">
        <v>490000</v>
      </c>
      <c r="AA93" s="44">
        <v>490000</v>
      </c>
    </row>
    <row r="94" spans="1:28" x14ac:dyDescent="0.25">
      <c r="A94" t="s">
        <v>1087</v>
      </c>
      <c r="B94" s="72" t="s">
        <v>269</v>
      </c>
      <c r="C94" s="72" t="s">
        <v>1088</v>
      </c>
      <c r="D94" t="s">
        <v>15</v>
      </c>
      <c r="E94" t="s">
        <v>117</v>
      </c>
      <c r="F94" s="51" t="str">
        <f>IFERROR(VLOOKUP(D94,'Tabelas auxiliares'!$A$3:$B$61,2,FALSE),"")</f>
        <v>PROPES - PRÓ-REITORIA DE PESQUISA / CEM</v>
      </c>
      <c r="G94" s="51" t="str">
        <f>IFERROR(VLOOKUP($B94,'Tabelas auxiliares'!$A$65:$C$102,2,FALSE),"")</f>
        <v>Assistência - Pesquisa</v>
      </c>
      <c r="H94" s="51" t="str">
        <f>IFERROR(VLOOKUP($B94,'Tabelas auxiliares'!$A$65:$C$102,3,FALSE),"")</f>
        <v>BOLSAS DE INICIACAO CIENTIFICA / BOLSAS PROJETOS DE PESQUISA E/OU EDITAIS LIGADOS A PESQUISA</v>
      </c>
      <c r="I94" t="s">
        <v>1370</v>
      </c>
      <c r="J94" t="s">
        <v>1371</v>
      </c>
      <c r="K94" t="s">
        <v>1372</v>
      </c>
      <c r="L94" t="s">
        <v>1373</v>
      </c>
      <c r="M94" t="s">
        <v>165</v>
      </c>
      <c r="N94" t="s">
        <v>166</v>
      </c>
      <c r="O94" t="s">
        <v>167</v>
      </c>
      <c r="P94" t="s">
        <v>200</v>
      </c>
      <c r="Q94" t="s">
        <v>168</v>
      </c>
      <c r="R94" t="s">
        <v>165</v>
      </c>
      <c r="S94" t="s">
        <v>1199</v>
      </c>
      <c r="T94" t="s">
        <v>164</v>
      </c>
      <c r="U94" t="s">
        <v>118</v>
      </c>
      <c r="V94" t="s">
        <v>821</v>
      </c>
      <c r="W94" t="s">
        <v>822</v>
      </c>
      <c r="X94" s="51" t="str">
        <f t="shared" si="1"/>
        <v>3</v>
      </c>
      <c r="Y94" s="51" t="str">
        <f>IF(T94="","",IF(AND(T94&lt;&gt;'Tabelas auxiliares'!$B$236,T94&lt;&gt;'Tabelas auxiliares'!$B$237),"FOLHA DE PESSOAL",IF(X94='Tabelas auxiliares'!$A$237,"CUSTEIO",IF(X94='Tabelas auxiliares'!$A$236,"INVESTIMENTO","ERRO - VERIFICAR"))))</f>
        <v>CUSTEIO</v>
      </c>
      <c r="Z94" s="44">
        <v>7370.6</v>
      </c>
      <c r="AA94" s="44">
        <v>7370.6</v>
      </c>
    </row>
    <row r="95" spans="1:28" x14ac:dyDescent="0.25">
      <c r="A95" t="s">
        <v>540</v>
      </c>
      <c r="B95" s="72" t="s">
        <v>262</v>
      </c>
      <c r="C95" s="72" t="s">
        <v>541</v>
      </c>
      <c r="D95" t="s">
        <v>15</v>
      </c>
      <c r="E95" t="s">
        <v>117</v>
      </c>
      <c r="F95" s="51" t="str">
        <f>IFERROR(VLOOKUP(D95,'Tabelas auxiliares'!$A$3:$B$61,2,FALSE),"")</f>
        <v>PROPES - PRÓ-REITORIA DE PESQUISA / CEM</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t="s">
        <v>1374</v>
      </c>
      <c r="J95" t="s">
        <v>1375</v>
      </c>
      <c r="K95" t="s">
        <v>1376</v>
      </c>
      <c r="L95" t="s">
        <v>1377</v>
      </c>
      <c r="M95" t="s">
        <v>1378</v>
      </c>
      <c r="N95" t="s">
        <v>166</v>
      </c>
      <c r="O95" t="s">
        <v>167</v>
      </c>
      <c r="P95" t="s">
        <v>200</v>
      </c>
      <c r="Q95" t="s">
        <v>168</v>
      </c>
      <c r="R95" t="s">
        <v>165</v>
      </c>
      <c r="S95" t="s">
        <v>119</v>
      </c>
      <c r="T95" t="s">
        <v>164</v>
      </c>
      <c r="U95" t="s">
        <v>118</v>
      </c>
      <c r="V95" t="s">
        <v>1379</v>
      </c>
      <c r="W95" t="s">
        <v>1380</v>
      </c>
      <c r="X95" s="51" t="str">
        <f t="shared" si="1"/>
        <v>3</v>
      </c>
      <c r="Y95" s="51" t="str">
        <f>IF(T95="","",IF(AND(T95&lt;&gt;'Tabelas auxiliares'!$B$236,T95&lt;&gt;'Tabelas auxiliares'!$B$237),"FOLHA DE PESSOAL",IF(X95='Tabelas auxiliares'!$A$237,"CUSTEIO",IF(X95='Tabelas auxiliares'!$A$236,"INVESTIMENTO","ERRO - VERIFICAR"))))</f>
        <v>CUSTEIO</v>
      </c>
      <c r="Z95" s="44">
        <v>212.19</v>
      </c>
      <c r="AA95" s="44">
        <v>212.19</v>
      </c>
    </row>
    <row r="96" spans="1:28" x14ac:dyDescent="0.25">
      <c r="A96" t="s">
        <v>540</v>
      </c>
      <c r="B96" s="72" t="s">
        <v>262</v>
      </c>
      <c r="C96" s="72" t="s">
        <v>541</v>
      </c>
      <c r="D96" t="s">
        <v>17</v>
      </c>
      <c r="E96" t="s">
        <v>117</v>
      </c>
      <c r="F96" s="51" t="str">
        <f>IFERROR(VLOOKUP(D96,'Tabelas auxiliares'!$A$3:$B$61,2,FALSE),"")</f>
        <v>GABINETE REITORIA</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t="s">
        <v>1381</v>
      </c>
      <c r="J96" t="s">
        <v>1382</v>
      </c>
      <c r="K96" t="s">
        <v>1383</v>
      </c>
      <c r="L96" t="s">
        <v>1384</v>
      </c>
      <c r="M96" t="s">
        <v>1385</v>
      </c>
      <c r="N96" t="s">
        <v>1386</v>
      </c>
      <c r="O96" t="s">
        <v>1387</v>
      </c>
      <c r="P96" t="s">
        <v>1388</v>
      </c>
      <c r="Q96" t="s">
        <v>168</v>
      </c>
      <c r="R96" t="s">
        <v>165</v>
      </c>
      <c r="S96" t="s">
        <v>119</v>
      </c>
      <c r="T96" t="s">
        <v>164</v>
      </c>
      <c r="U96" t="s">
        <v>1389</v>
      </c>
      <c r="V96" t="s">
        <v>1390</v>
      </c>
      <c r="W96" t="s">
        <v>1391</v>
      </c>
      <c r="X96" s="51" t="str">
        <f t="shared" si="1"/>
        <v>3</v>
      </c>
      <c r="Y96" s="51" t="str">
        <f>IF(T96="","",IF(AND(T96&lt;&gt;'Tabelas auxiliares'!$B$236,T96&lt;&gt;'Tabelas auxiliares'!$B$237),"FOLHA DE PESSOAL",IF(X96='Tabelas auxiliares'!$A$237,"CUSTEIO",IF(X96='Tabelas auxiliares'!$A$236,"INVESTIMENTO","ERRO - VERIFICAR"))))</f>
        <v>CUSTEIO</v>
      </c>
      <c r="Z96" s="44">
        <v>0.01</v>
      </c>
      <c r="AA96" s="44">
        <v>0.01</v>
      </c>
    </row>
    <row r="97" spans="1:29" x14ac:dyDescent="0.25">
      <c r="A97" t="s">
        <v>540</v>
      </c>
      <c r="B97" s="72" t="s">
        <v>262</v>
      </c>
      <c r="C97" s="72" t="s">
        <v>541</v>
      </c>
      <c r="D97" t="s">
        <v>27</v>
      </c>
      <c r="E97" t="s">
        <v>117</v>
      </c>
      <c r="F97" s="51" t="str">
        <f>IFERROR(VLOOKUP(D97,'Tabelas auxiliares'!$A$3:$B$61,2,FALSE),"")</f>
        <v>ACI - ASSESSORIA DE COMUNICAÇÃO E IMPRENSA</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t="s">
        <v>1392</v>
      </c>
      <c r="J97" t="s">
        <v>1393</v>
      </c>
      <c r="K97" t="s">
        <v>1394</v>
      </c>
      <c r="L97" t="s">
        <v>1395</v>
      </c>
      <c r="M97" t="s">
        <v>1396</v>
      </c>
      <c r="N97" t="s">
        <v>166</v>
      </c>
      <c r="O97" t="s">
        <v>167</v>
      </c>
      <c r="P97" t="s">
        <v>200</v>
      </c>
      <c r="Q97" t="s">
        <v>168</v>
      </c>
      <c r="R97" t="s">
        <v>165</v>
      </c>
      <c r="S97" t="s">
        <v>119</v>
      </c>
      <c r="T97" t="s">
        <v>164</v>
      </c>
      <c r="U97" t="s">
        <v>118</v>
      </c>
      <c r="V97" t="s">
        <v>1397</v>
      </c>
      <c r="W97" t="s">
        <v>1398</v>
      </c>
      <c r="X97" s="51" t="str">
        <f t="shared" si="1"/>
        <v>3</v>
      </c>
      <c r="Y97" s="51" t="str">
        <f>IF(T97="","",IF(AND(T97&lt;&gt;'Tabelas auxiliares'!$B$236,T97&lt;&gt;'Tabelas auxiliares'!$B$237),"FOLHA DE PESSOAL",IF(X97='Tabelas auxiliares'!$A$237,"CUSTEIO",IF(X97='Tabelas auxiliares'!$A$236,"INVESTIMENTO","ERRO - VERIFICAR"))))</f>
        <v>CUSTEIO</v>
      </c>
      <c r="Z97" s="44">
        <v>368.44</v>
      </c>
      <c r="AC97" s="44">
        <v>368.44</v>
      </c>
    </row>
    <row r="98" spans="1:29" x14ac:dyDescent="0.25">
      <c r="A98" t="s">
        <v>540</v>
      </c>
      <c r="B98" s="72" t="s">
        <v>262</v>
      </c>
      <c r="C98" s="72" t="s">
        <v>541</v>
      </c>
      <c r="D98" t="s">
        <v>35</v>
      </c>
      <c r="E98" t="s">
        <v>117</v>
      </c>
      <c r="F98" s="51" t="str">
        <f>IFERROR(VLOOKUP(D98,'Tabelas auxiliares'!$A$3:$B$61,2,FALSE),"")</f>
        <v>PU - PREFEITURA UNIVERSITÁRIA</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t="s">
        <v>1264</v>
      </c>
      <c r="J98" t="s">
        <v>1399</v>
      </c>
      <c r="K98" t="s">
        <v>1400</v>
      </c>
      <c r="L98" t="s">
        <v>1401</v>
      </c>
      <c r="M98" t="s">
        <v>1402</v>
      </c>
      <c r="N98" t="s">
        <v>166</v>
      </c>
      <c r="O98" t="s">
        <v>167</v>
      </c>
      <c r="P98" t="s">
        <v>200</v>
      </c>
      <c r="Q98" t="s">
        <v>168</v>
      </c>
      <c r="R98" t="s">
        <v>165</v>
      </c>
      <c r="S98" t="s">
        <v>119</v>
      </c>
      <c r="T98" t="s">
        <v>164</v>
      </c>
      <c r="U98" t="s">
        <v>118</v>
      </c>
      <c r="V98" t="s">
        <v>1403</v>
      </c>
      <c r="W98" t="s">
        <v>1404</v>
      </c>
      <c r="X98" s="51" t="str">
        <f t="shared" si="1"/>
        <v>3</v>
      </c>
      <c r="Y98" s="51" t="str">
        <f>IF(T98="","",IF(AND(T98&lt;&gt;'Tabelas auxiliares'!$B$236,T98&lt;&gt;'Tabelas auxiliares'!$B$237),"FOLHA DE PESSOAL",IF(X98='Tabelas auxiliares'!$A$237,"CUSTEIO",IF(X98='Tabelas auxiliares'!$A$236,"INVESTIMENTO","ERRO - VERIFICAR"))))</f>
        <v>CUSTEIO</v>
      </c>
      <c r="Z98" s="44">
        <v>6812.42</v>
      </c>
      <c r="AA98" s="44">
        <v>5937.92</v>
      </c>
      <c r="AB98" s="44">
        <v>40.67</v>
      </c>
      <c r="AC98" s="44">
        <v>833.83</v>
      </c>
    </row>
    <row r="99" spans="1:29" x14ac:dyDescent="0.25">
      <c r="A99" t="s">
        <v>540</v>
      </c>
      <c r="B99" s="72" t="s">
        <v>262</v>
      </c>
      <c r="C99" s="72" t="s">
        <v>541</v>
      </c>
      <c r="D99" t="s">
        <v>53</v>
      </c>
      <c r="E99" t="s">
        <v>117</v>
      </c>
      <c r="F99" s="51" t="str">
        <f>IFERROR(VLOOKUP(D99,'Tabelas auxiliares'!$A$3:$B$61,2,FALSE),"")</f>
        <v>PROGRAD - PRÓ-REITORIA DE GRADUAÇÃO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t="s">
        <v>1405</v>
      </c>
      <c r="J99" t="s">
        <v>1406</v>
      </c>
      <c r="K99" t="s">
        <v>1407</v>
      </c>
      <c r="L99" t="s">
        <v>1408</v>
      </c>
      <c r="M99" t="s">
        <v>1409</v>
      </c>
      <c r="N99" t="s">
        <v>166</v>
      </c>
      <c r="O99" t="s">
        <v>167</v>
      </c>
      <c r="P99" t="s">
        <v>200</v>
      </c>
      <c r="Q99" t="s">
        <v>168</v>
      </c>
      <c r="R99" t="s">
        <v>165</v>
      </c>
      <c r="S99" t="s">
        <v>119</v>
      </c>
      <c r="T99" t="s">
        <v>164</v>
      </c>
      <c r="U99" t="s">
        <v>118</v>
      </c>
      <c r="V99" t="s">
        <v>1410</v>
      </c>
      <c r="W99" t="s">
        <v>1411</v>
      </c>
      <c r="X99" s="51" t="str">
        <f t="shared" si="1"/>
        <v>3</v>
      </c>
      <c r="Y99" s="51" t="str">
        <f>IF(T99="","",IF(AND(T99&lt;&gt;'Tabelas auxiliares'!$B$236,T99&lt;&gt;'Tabelas auxiliares'!$B$237),"FOLHA DE PESSOAL",IF(X99='Tabelas auxiliares'!$A$237,"CUSTEIO",IF(X99='Tabelas auxiliares'!$A$236,"INVESTIMENTO","ERRO - VERIFICAR"))))</f>
        <v>CUSTEIO</v>
      </c>
      <c r="Z99" s="44">
        <v>547.15</v>
      </c>
      <c r="AA99" s="44">
        <v>547.15</v>
      </c>
    </row>
    <row r="100" spans="1:29" x14ac:dyDescent="0.25">
      <c r="A100" t="s">
        <v>540</v>
      </c>
      <c r="B100" s="72" t="s">
        <v>262</v>
      </c>
      <c r="C100" s="72" t="s">
        <v>541</v>
      </c>
      <c r="D100" t="s">
        <v>53</v>
      </c>
      <c r="E100" t="s">
        <v>117</v>
      </c>
      <c r="F100" s="51" t="str">
        <f>IFERROR(VLOOKUP(D100,'Tabelas auxiliares'!$A$3:$B$61,2,FALSE),"")</f>
        <v>PROGRAD - PRÓ-REITORIA DE GRADUAÇÃO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t="s">
        <v>1412</v>
      </c>
      <c r="J100" t="s">
        <v>1413</v>
      </c>
      <c r="K100" t="s">
        <v>1414</v>
      </c>
      <c r="L100" t="s">
        <v>1408</v>
      </c>
      <c r="M100" t="s">
        <v>1415</v>
      </c>
      <c r="N100" t="s">
        <v>166</v>
      </c>
      <c r="O100" t="s">
        <v>167</v>
      </c>
      <c r="P100" t="s">
        <v>200</v>
      </c>
      <c r="Q100" t="s">
        <v>168</v>
      </c>
      <c r="R100" t="s">
        <v>165</v>
      </c>
      <c r="S100" t="s">
        <v>119</v>
      </c>
      <c r="T100" t="s">
        <v>164</v>
      </c>
      <c r="U100" t="s">
        <v>118</v>
      </c>
      <c r="V100" t="s">
        <v>1410</v>
      </c>
      <c r="W100" t="s">
        <v>1411</v>
      </c>
      <c r="X100" s="51" t="str">
        <f t="shared" si="1"/>
        <v>3</v>
      </c>
      <c r="Y100" s="51" t="str">
        <f>IF(T100="","",IF(AND(T100&lt;&gt;'Tabelas auxiliares'!$B$236,T100&lt;&gt;'Tabelas auxiliares'!$B$237),"FOLHA DE PESSOAL",IF(X100='Tabelas auxiliares'!$A$237,"CUSTEIO",IF(X100='Tabelas auxiliares'!$A$236,"INVESTIMENTO","ERRO - VERIFICAR"))))</f>
        <v>CUSTEIO</v>
      </c>
      <c r="Z100" s="44">
        <v>2.14</v>
      </c>
      <c r="AA100" s="44">
        <v>2.14</v>
      </c>
    </row>
    <row r="101" spans="1:29" x14ac:dyDescent="0.25">
      <c r="A101" t="s">
        <v>540</v>
      </c>
      <c r="B101" s="72" t="s">
        <v>262</v>
      </c>
      <c r="C101" s="72" t="s">
        <v>541</v>
      </c>
      <c r="D101" t="s">
        <v>61</v>
      </c>
      <c r="E101" t="s">
        <v>117</v>
      </c>
      <c r="F101" s="51" t="str">
        <f>IFERROR(VLOOKUP(D101,'Tabelas auxiliares'!$A$3:$B$61,2,FALSE),"")</f>
        <v>PROAD - PRÓ-REITORIA DE ADMINISTRAÇÃO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t="s">
        <v>1416</v>
      </c>
      <c r="J101" t="s">
        <v>1417</v>
      </c>
      <c r="K101" t="s">
        <v>1418</v>
      </c>
      <c r="L101" t="s">
        <v>1419</v>
      </c>
      <c r="M101" t="s">
        <v>1420</v>
      </c>
      <c r="N101" t="s">
        <v>166</v>
      </c>
      <c r="O101" t="s">
        <v>167</v>
      </c>
      <c r="P101" t="s">
        <v>200</v>
      </c>
      <c r="Q101" t="s">
        <v>168</v>
      </c>
      <c r="R101" t="s">
        <v>165</v>
      </c>
      <c r="S101" t="s">
        <v>119</v>
      </c>
      <c r="T101" t="s">
        <v>164</v>
      </c>
      <c r="U101" t="s">
        <v>118</v>
      </c>
      <c r="V101" t="s">
        <v>1421</v>
      </c>
      <c r="W101" t="s">
        <v>1422</v>
      </c>
      <c r="X101" s="51" t="str">
        <f t="shared" si="1"/>
        <v>3</v>
      </c>
      <c r="Y101" s="51" t="str">
        <f>IF(T101="","",IF(AND(T101&lt;&gt;'Tabelas auxiliares'!$B$236,T101&lt;&gt;'Tabelas auxiliares'!$B$237),"FOLHA DE PESSOAL",IF(X101='Tabelas auxiliares'!$A$237,"CUSTEIO",IF(X101='Tabelas auxiliares'!$A$236,"INVESTIMENTO","ERRO - VERIFICAR"))))</f>
        <v>CUSTEIO</v>
      </c>
      <c r="Z101" s="44">
        <v>6172</v>
      </c>
      <c r="AA101" s="44">
        <v>6172</v>
      </c>
    </row>
    <row r="102" spans="1:29" x14ac:dyDescent="0.25">
      <c r="A102" t="s">
        <v>540</v>
      </c>
      <c r="B102" s="72" t="s">
        <v>262</v>
      </c>
      <c r="C102" s="72" t="s">
        <v>541</v>
      </c>
      <c r="D102" t="s">
        <v>61</v>
      </c>
      <c r="E102" t="s">
        <v>117</v>
      </c>
      <c r="F102" s="51" t="str">
        <f>IFERROR(VLOOKUP(D102,'Tabelas auxiliares'!$A$3:$B$61,2,FALSE),"")</f>
        <v>PROAD - PRÓ-REITORIA DE ADMINISTRAÇÃO</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t="s">
        <v>569</v>
      </c>
      <c r="J102" t="s">
        <v>1423</v>
      </c>
      <c r="K102" t="s">
        <v>1424</v>
      </c>
      <c r="L102" t="s">
        <v>1425</v>
      </c>
      <c r="M102" t="s">
        <v>1426</v>
      </c>
      <c r="N102" t="s">
        <v>166</v>
      </c>
      <c r="O102" t="s">
        <v>167</v>
      </c>
      <c r="P102" t="s">
        <v>200</v>
      </c>
      <c r="Q102" t="s">
        <v>168</v>
      </c>
      <c r="R102" t="s">
        <v>165</v>
      </c>
      <c r="S102" t="s">
        <v>119</v>
      </c>
      <c r="T102" t="s">
        <v>164</v>
      </c>
      <c r="U102" t="s">
        <v>118</v>
      </c>
      <c r="V102" t="s">
        <v>467</v>
      </c>
      <c r="W102" t="s">
        <v>448</v>
      </c>
      <c r="X102" s="51" t="str">
        <f t="shared" si="1"/>
        <v>3</v>
      </c>
      <c r="Y102" s="51" t="str">
        <f>IF(T102="","",IF(AND(T102&lt;&gt;'Tabelas auxiliares'!$B$236,T102&lt;&gt;'Tabelas auxiliares'!$B$237),"FOLHA DE PESSOAL",IF(X102='Tabelas auxiliares'!$A$237,"CUSTEIO",IF(X102='Tabelas auxiliares'!$A$236,"INVESTIMENTO","ERRO - VERIFICAR"))))</f>
        <v>CUSTEIO</v>
      </c>
      <c r="Z102" s="44">
        <v>9277.7999999999993</v>
      </c>
      <c r="AA102" s="44">
        <v>9277.7999999999993</v>
      </c>
    </row>
    <row r="103" spans="1:29" x14ac:dyDescent="0.25">
      <c r="A103" t="s">
        <v>540</v>
      </c>
      <c r="B103" s="72" t="s">
        <v>262</v>
      </c>
      <c r="C103" s="72" t="s">
        <v>541</v>
      </c>
      <c r="D103" t="s">
        <v>61</v>
      </c>
      <c r="E103" t="s">
        <v>117</v>
      </c>
      <c r="F103" s="51" t="str">
        <f>IFERROR(VLOOKUP(D103,'Tabelas auxiliares'!$A$3:$B$61,2,FALSE),"")</f>
        <v>PROAD - PRÓ-REITORIA DE ADMINISTRAÇÃO</v>
      </c>
      <c r="G103" s="51" t="str">
        <f>IFERROR(VLOOKUP($B103,'Tabelas auxiliares'!$A$65:$C$102,2,FALSE),"")</f>
        <v>Administração geral</v>
      </c>
      <c r="H103" s="51" t="str">
        <f>IFERROR(VLOOKUP($B103,'Tabelas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3" t="s">
        <v>571</v>
      </c>
      <c r="J103" t="s">
        <v>1417</v>
      </c>
      <c r="K103" t="s">
        <v>1427</v>
      </c>
      <c r="L103" t="s">
        <v>1419</v>
      </c>
      <c r="M103" t="s">
        <v>1420</v>
      </c>
      <c r="N103" t="s">
        <v>166</v>
      </c>
      <c r="O103" t="s">
        <v>167</v>
      </c>
      <c r="P103" t="s">
        <v>200</v>
      </c>
      <c r="Q103" t="s">
        <v>168</v>
      </c>
      <c r="R103" t="s">
        <v>165</v>
      </c>
      <c r="S103" t="s">
        <v>119</v>
      </c>
      <c r="T103" t="s">
        <v>164</v>
      </c>
      <c r="U103" t="s">
        <v>118</v>
      </c>
      <c r="V103" t="s">
        <v>1421</v>
      </c>
      <c r="W103" t="s">
        <v>1422</v>
      </c>
      <c r="X103" s="51" t="str">
        <f t="shared" si="1"/>
        <v>3</v>
      </c>
      <c r="Y103" s="51" t="str">
        <f>IF(T103="","",IF(AND(T103&lt;&gt;'Tabelas auxiliares'!$B$236,T103&lt;&gt;'Tabelas auxiliares'!$B$237),"FOLHA DE PESSOAL",IF(X103='Tabelas auxiliares'!$A$237,"CUSTEIO",IF(X103='Tabelas auxiliares'!$A$236,"INVESTIMENTO","ERRO - VERIFICAR"))))</f>
        <v>CUSTEIO</v>
      </c>
      <c r="Z103" s="44">
        <v>20000</v>
      </c>
      <c r="AA103" s="44">
        <v>20000</v>
      </c>
    </row>
    <row r="104" spans="1:29" x14ac:dyDescent="0.25">
      <c r="A104" t="s">
        <v>540</v>
      </c>
      <c r="B104" s="72" t="s">
        <v>262</v>
      </c>
      <c r="C104" s="72" t="s">
        <v>541</v>
      </c>
      <c r="D104" t="s">
        <v>61</v>
      </c>
      <c r="E104" t="s">
        <v>117</v>
      </c>
      <c r="F104" s="51" t="str">
        <f>IFERROR(VLOOKUP(D104,'Tabelas auxiliares'!$A$3:$B$61,2,FALSE),"")</f>
        <v>PROAD - PRÓ-REITORIA DE ADMINISTRAÇÃO</v>
      </c>
      <c r="G104" s="51" t="str">
        <f>IFERROR(VLOOKUP($B104,'Tabelas auxiliares'!$A$65:$C$102,2,FALSE),"")</f>
        <v>Administração geral</v>
      </c>
      <c r="H104" s="51" t="str">
        <f>IFERROR(VLOOKUP($B104,'Tabelas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4" t="s">
        <v>1428</v>
      </c>
      <c r="J104" t="s">
        <v>1429</v>
      </c>
      <c r="K104" t="s">
        <v>1430</v>
      </c>
      <c r="L104" t="s">
        <v>1431</v>
      </c>
      <c r="M104" t="s">
        <v>1432</v>
      </c>
      <c r="N104" t="s">
        <v>166</v>
      </c>
      <c r="O104" t="s">
        <v>167</v>
      </c>
      <c r="P104" t="s">
        <v>200</v>
      </c>
      <c r="Q104" t="s">
        <v>168</v>
      </c>
      <c r="R104" t="s">
        <v>165</v>
      </c>
      <c r="S104" t="s">
        <v>543</v>
      </c>
      <c r="T104" t="s">
        <v>164</v>
      </c>
      <c r="U104" t="s">
        <v>118</v>
      </c>
      <c r="V104" t="s">
        <v>1433</v>
      </c>
      <c r="W104" t="s">
        <v>1434</v>
      </c>
      <c r="X104" s="51" t="str">
        <f t="shared" si="1"/>
        <v>3</v>
      </c>
      <c r="Y104" s="51" t="str">
        <f>IF(T104="","",IF(AND(T104&lt;&gt;'Tabelas auxiliares'!$B$236,T104&lt;&gt;'Tabelas auxiliares'!$B$237),"FOLHA DE PESSOAL",IF(X104='Tabelas auxiliares'!$A$237,"CUSTEIO",IF(X104='Tabelas auxiliares'!$A$236,"INVESTIMENTO","ERRO - VERIFICAR"))))</f>
        <v>CUSTEIO</v>
      </c>
      <c r="Z104" s="44">
        <v>8180.22</v>
      </c>
      <c r="AA104" s="44">
        <v>8180.22</v>
      </c>
    </row>
    <row r="105" spans="1:29" x14ac:dyDescent="0.25">
      <c r="A105" t="s">
        <v>540</v>
      </c>
      <c r="B105" s="72" t="s">
        <v>262</v>
      </c>
      <c r="C105" s="72" t="s">
        <v>541</v>
      </c>
      <c r="D105" t="s">
        <v>61</v>
      </c>
      <c r="E105" t="s">
        <v>117</v>
      </c>
      <c r="F105" s="51" t="str">
        <f>IFERROR(VLOOKUP(D105,'Tabelas auxiliares'!$A$3:$B$61,2,FALSE),"")</f>
        <v>PROAD - PRÓ-REITORIA DE ADMINISTRAÇÃO</v>
      </c>
      <c r="G105" s="51" t="str">
        <f>IFERROR(VLOOKUP($B105,'Tabelas auxiliares'!$A$65:$C$102,2,FALSE),"")</f>
        <v>Administração geral</v>
      </c>
      <c r="H105" s="51" t="str">
        <f>IFERROR(VLOOKUP($B105,'Tabelas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5" t="s">
        <v>567</v>
      </c>
      <c r="J105" t="s">
        <v>1435</v>
      </c>
      <c r="K105" t="s">
        <v>1436</v>
      </c>
      <c r="L105" t="s">
        <v>1437</v>
      </c>
      <c r="M105" t="s">
        <v>1438</v>
      </c>
      <c r="N105" t="s">
        <v>166</v>
      </c>
      <c r="O105" t="s">
        <v>167</v>
      </c>
      <c r="P105" t="s">
        <v>200</v>
      </c>
      <c r="Q105" t="s">
        <v>168</v>
      </c>
      <c r="R105" t="s">
        <v>165</v>
      </c>
      <c r="S105" t="s">
        <v>119</v>
      </c>
      <c r="T105" t="s">
        <v>164</v>
      </c>
      <c r="U105" t="s">
        <v>118</v>
      </c>
      <c r="V105" t="s">
        <v>1433</v>
      </c>
      <c r="W105" t="s">
        <v>1434</v>
      </c>
      <c r="X105" s="51" t="str">
        <f t="shared" si="1"/>
        <v>3</v>
      </c>
      <c r="Y105" s="51" t="str">
        <f>IF(T105="","",IF(AND(T105&lt;&gt;'Tabelas auxiliares'!$B$236,T105&lt;&gt;'Tabelas auxiliares'!$B$237),"FOLHA DE PESSOAL",IF(X105='Tabelas auxiliares'!$A$237,"CUSTEIO",IF(X105='Tabelas auxiliares'!$A$236,"INVESTIMENTO","ERRO - VERIFICAR"))))</f>
        <v>CUSTEIO</v>
      </c>
      <c r="Z105" s="44">
        <v>12295.4</v>
      </c>
      <c r="AA105" s="44">
        <v>2691.48</v>
      </c>
      <c r="AC105" s="44">
        <v>9603.92</v>
      </c>
    </row>
    <row r="106" spans="1:29" x14ac:dyDescent="0.25">
      <c r="A106" t="s">
        <v>540</v>
      </c>
      <c r="B106" s="72" t="s">
        <v>262</v>
      </c>
      <c r="C106" s="72" t="s">
        <v>541</v>
      </c>
      <c r="D106" t="s">
        <v>61</v>
      </c>
      <c r="E106" t="s">
        <v>117</v>
      </c>
      <c r="F106" s="51" t="str">
        <f>IFERROR(VLOOKUP(D106,'Tabelas auxiliares'!$A$3:$B$61,2,FALSE),"")</f>
        <v>PROAD - PRÓ-REITORIA DE ADMINISTRAÇÃO</v>
      </c>
      <c r="G106" s="51" t="str">
        <f>IFERROR(VLOOKUP($B106,'Tabelas auxiliares'!$A$65:$C$102,2,FALSE),"")</f>
        <v>Administração geral</v>
      </c>
      <c r="H106" s="51" t="str">
        <f>IFERROR(VLOOKUP($B106,'Tabelas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6" t="s">
        <v>1439</v>
      </c>
      <c r="J106" t="s">
        <v>1440</v>
      </c>
      <c r="K106" t="s">
        <v>1441</v>
      </c>
      <c r="L106" t="s">
        <v>1442</v>
      </c>
      <c r="M106" t="s">
        <v>1443</v>
      </c>
      <c r="N106" t="s">
        <v>166</v>
      </c>
      <c r="O106" t="s">
        <v>167</v>
      </c>
      <c r="P106" t="s">
        <v>200</v>
      </c>
      <c r="Q106" t="s">
        <v>168</v>
      </c>
      <c r="R106" t="s">
        <v>165</v>
      </c>
      <c r="S106" t="s">
        <v>119</v>
      </c>
      <c r="T106" t="s">
        <v>164</v>
      </c>
      <c r="U106" t="s">
        <v>118</v>
      </c>
      <c r="V106" t="s">
        <v>1444</v>
      </c>
      <c r="W106" t="s">
        <v>1445</v>
      </c>
      <c r="X106" s="51" t="str">
        <f t="shared" si="1"/>
        <v>3</v>
      </c>
      <c r="Y106" s="51" t="str">
        <f>IF(T106="","",IF(AND(T106&lt;&gt;'Tabelas auxiliares'!$B$236,T106&lt;&gt;'Tabelas auxiliares'!$B$237),"FOLHA DE PESSOAL",IF(X106='Tabelas auxiliares'!$A$237,"CUSTEIO",IF(X106='Tabelas auxiliares'!$A$236,"INVESTIMENTO","ERRO - VERIFICAR"))))</f>
        <v>CUSTEIO</v>
      </c>
      <c r="Z106" s="44">
        <v>8000.59</v>
      </c>
      <c r="AA106" s="44">
        <v>3716.89</v>
      </c>
      <c r="AC106" s="44">
        <v>4283.7</v>
      </c>
    </row>
    <row r="107" spans="1:29" x14ac:dyDescent="0.25">
      <c r="A107" t="s">
        <v>540</v>
      </c>
      <c r="B107" s="72" t="s">
        <v>262</v>
      </c>
      <c r="C107" s="72" t="s">
        <v>541</v>
      </c>
      <c r="D107" t="s">
        <v>61</v>
      </c>
      <c r="E107" t="s">
        <v>117</v>
      </c>
      <c r="F107" s="51" t="str">
        <f>IFERROR(VLOOKUP(D107,'Tabelas auxiliares'!$A$3:$B$61,2,FALSE),"")</f>
        <v>PROAD - PRÓ-REITORIA DE ADMINISTRAÇÃO</v>
      </c>
      <c r="G107" s="51" t="str">
        <f>IFERROR(VLOOKUP($B107,'Tabelas auxiliares'!$A$65:$C$102,2,FALSE),"")</f>
        <v>Administração geral</v>
      </c>
      <c r="H107" s="51" t="str">
        <f>IFERROR(VLOOKUP($B107,'Tabelas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7" t="s">
        <v>1446</v>
      </c>
      <c r="J107" t="s">
        <v>1417</v>
      </c>
      <c r="K107" t="s">
        <v>1447</v>
      </c>
      <c r="L107" t="s">
        <v>1419</v>
      </c>
      <c r="M107" t="s">
        <v>1420</v>
      </c>
      <c r="N107" t="s">
        <v>166</v>
      </c>
      <c r="O107" t="s">
        <v>167</v>
      </c>
      <c r="P107" t="s">
        <v>200</v>
      </c>
      <c r="Q107" t="s">
        <v>168</v>
      </c>
      <c r="R107" t="s">
        <v>165</v>
      </c>
      <c r="S107" t="s">
        <v>543</v>
      </c>
      <c r="T107" t="s">
        <v>164</v>
      </c>
      <c r="U107" t="s">
        <v>118</v>
      </c>
      <c r="V107" t="s">
        <v>1421</v>
      </c>
      <c r="W107" t="s">
        <v>1422</v>
      </c>
      <c r="X107" s="51" t="str">
        <f t="shared" si="1"/>
        <v>3</v>
      </c>
      <c r="Y107" s="51" t="str">
        <f>IF(T107="","",IF(AND(T107&lt;&gt;'Tabelas auxiliares'!$B$236,T107&lt;&gt;'Tabelas auxiliares'!$B$237),"FOLHA DE PESSOAL",IF(X107='Tabelas auxiliares'!$A$237,"CUSTEIO",IF(X107='Tabelas auxiliares'!$A$236,"INVESTIMENTO","ERRO - VERIFICAR"))))</f>
        <v>CUSTEIO</v>
      </c>
      <c r="Z107" s="44">
        <v>20000</v>
      </c>
      <c r="AA107" s="44">
        <v>20000</v>
      </c>
    </row>
    <row r="108" spans="1:29" x14ac:dyDescent="0.25">
      <c r="A108" t="s">
        <v>540</v>
      </c>
      <c r="B108" s="72" t="s">
        <v>262</v>
      </c>
      <c r="C108" s="72" t="s">
        <v>541</v>
      </c>
      <c r="D108" t="s">
        <v>61</v>
      </c>
      <c r="E108" t="s">
        <v>117</v>
      </c>
      <c r="F108" s="51" t="str">
        <f>IFERROR(VLOOKUP(D108,'Tabelas auxiliares'!$A$3:$B$61,2,FALSE),"")</f>
        <v>PROAD - PRÓ-REITORIA DE ADMINISTRAÇÃO</v>
      </c>
      <c r="G108" s="51" t="str">
        <f>IFERROR(VLOOKUP($B108,'Tabelas auxiliares'!$A$65:$C$102,2,FALSE),"")</f>
        <v>Administração geral</v>
      </c>
      <c r="H108" s="51" t="str">
        <f>IFERROR(VLOOKUP($B108,'Tabelas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8" t="s">
        <v>1448</v>
      </c>
      <c r="J108" t="s">
        <v>1440</v>
      </c>
      <c r="K108" t="s">
        <v>1449</v>
      </c>
      <c r="L108" t="s">
        <v>1442</v>
      </c>
      <c r="M108" t="s">
        <v>1443</v>
      </c>
      <c r="N108" t="s">
        <v>166</v>
      </c>
      <c r="O108" t="s">
        <v>167</v>
      </c>
      <c r="P108" t="s">
        <v>200</v>
      </c>
      <c r="Q108" t="s">
        <v>168</v>
      </c>
      <c r="R108" t="s">
        <v>165</v>
      </c>
      <c r="S108" t="s">
        <v>543</v>
      </c>
      <c r="T108" t="s">
        <v>164</v>
      </c>
      <c r="U108" t="s">
        <v>118</v>
      </c>
      <c r="V108" t="s">
        <v>1444</v>
      </c>
      <c r="W108" t="s">
        <v>1445</v>
      </c>
      <c r="X108" s="51" t="str">
        <f t="shared" si="1"/>
        <v>3</v>
      </c>
      <c r="Y108" s="51" t="str">
        <f>IF(T108="","",IF(AND(T108&lt;&gt;'Tabelas auxiliares'!$B$236,T108&lt;&gt;'Tabelas auxiliares'!$B$237),"FOLHA DE PESSOAL",IF(X108='Tabelas auxiliares'!$A$237,"CUSTEIO",IF(X108='Tabelas auxiliares'!$A$236,"INVESTIMENTO","ERRO - VERIFICAR"))))</f>
        <v>CUSTEIO</v>
      </c>
      <c r="Z108" s="44">
        <v>2268.94</v>
      </c>
      <c r="AA108" s="44">
        <v>2268.94</v>
      </c>
    </row>
    <row r="109" spans="1:29" x14ac:dyDescent="0.25">
      <c r="A109" t="s">
        <v>540</v>
      </c>
      <c r="B109" s="72" t="s">
        <v>262</v>
      </c>
      <c r="C109" s="72" t="s">
        <v>541</v>
      </c>
      <c r="D109" t="s">
        <v>71</v>
      </c>
      <c r="E109" t="s">
        <v>117</v>
      </c>
      <c r="F109" s="51" t="str">
        <f>IFERROR(VLOOKUP(D109,'Tabelas auxiliares'!$A$3:$B$61,2,FALSE),"")</f>
        <v>ARI - ASSESSORIA DE RELAÇÕES INTERNACIONAIS</v>
      </c>
      <c r="G109" s="51" t="str">
        <f>IFERROR(VLOOKUP($B109,'Tabelas auxiliares'!$A$65:$C$102,2,FALSE),"")</f>
        <v>Administração geral</v>
      </c>
      <c r="H109" s="51" t="str">
        <f>IFERROR(VLOOKUP($B109,'Tabelas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9" t="s">
        <v>1450</v>
      </c>
      <c r="J109" t="s">
        <v>1451</v>
      </c>
      <c r="K109" t="s">
        <v>1452</v>
      </c>
      <c r="L109" t="s">
        <v>1453</v>
      </c>
      <c r="M109" t="s">
        <v>1454</v>
      </c>
      <c r="N109" t="s">
        <v>1386</v>
      </c>
      <c r="O109" t="s">
        <v>1455</v>
      </c>
      <c r="P109" t="s">
        <v>1456</v>
      </c>
      <c r="Q109" t="s">
        <v>168</v>
      </c>
      <c r="R109" t="s">
        <v>165</v>
      </c>
      <c r="S109" t="s">
        <v>119</v>
      </c>
      <c r="T109" t="s">
        <v>164</v>
      </c>
      <c r="U109" t="s">
        <v>1457</v>
      </c>
      <c r="V109" t="s">
        <v>1390</v>
      </c>
      <c r="W109" t="s">
        <v>1391</v>
      </c>
      <c r="X109" s="51" t="str">
        <f t="shared" si="1"/>
        <v>3</v>
      </c>
      <c r="Y109" s="51" t="str">
        <f>IF(T109="","",IF(AND(T109&lt;&gt;'Tabelas auxiliares'!$B$236,T109&lt;&gt;'Tabelas auxiliares'!$B$237),"FOLHA DE PESSOAL",IF(X109='Tabelas auxiliares'!$A$237,"CUSTEIO",IF(X109='Tabelas auxiliares'!$A$236,"INVESTIMENTO","ERRO - VERIFICAR"))))</f>
        <v>CUSTEIO</v>
      </c>
      <c r="Z109" s="44">
        <v>2639.44</v>
      </c>
      <c r="AA109" s="44">
        <v>2639.44</v>
      </c>
    </row>
    <row r="110" spans="1:29" x14ac:dyDescent="0.25">
      <c r="A110" t="s">
        <v>540</v>
      </c>
      <c r="B110" s="72" t="s">
        <v>262</v>
      </c>
      <c r="C110" s="72" t="s">
        <v>541</v>
      </c>
      <c r="D110" t="s">
        <v>71</v>
      </c>
      <c r="E110" t="s">
        <v>117</v>
      </c>
      <c r="F110" s="51" t="str">
        <f>IFERROR(VLOOKUP(D110,'Tabelas auxiliares'!$A$3:$B$61,2,FALSE),"")</f>
        <v>ARI - ASSESSORIA DE RELAÇÕES INTERNACIONAIS</v>
      </c>
      <c r="G110" s="51" t="str">
        <f>IFERROR(VLOOKUP($B110,'Tabelas auxiliares'!$A$65:$C$102,2,FALSE),"")</f>
        <v>Administração geral</v>
      </c>
      <c r="H110" s="51" t="str">
        <f>IFERROR(VLOOKUP($B110,'Tabelas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0" t="s">
        <v>1296</v>
      </c>
      <c r="J110" t="s">
        <v>1458</v>
      </c>
      <c r="K110" t="s">
        <v>1459</v>
      </c>
      <c r="L110" t="s">
        <v>1460</v>
      </c>
      <c r="M110" t="s">
        <v>1461</v>
      </c>
      <c r="N110" t="s">
        <v>1386</v>
      </c>
      <c r="O110" t="s">
        <v>955</v>
      </c>
      <c r="P110" t="s">
        <v>1462</v>
      </c>
      <c r="Q110" t="s">
        <v>168</v>
      </c>
      <c r="R110" t="s">
        <v>165</v>
      </c>
      <c r="S110" t="s">
        <v>119</v>
      </c>
      <c r="T110" t="s">
        <v>164</v>
      </c>
      <c r="U110" t="s">
        <v>1463</v>
      </c>
      <c r="V110" t="s">
        <v>1390</v>
      </c>
      <c r="W110" t="s">
        <v>1391</v>
      </c>
      <c r="X110" s="51" t="str">
        <f t="shared" si="1"/>
        <v>3</v>
      </c>
      <c r="Y110" s="51" t="str">
        <f>IF(T110="","",IF(AND(T110&lt;&gt;'Tabelas auxiliares'!$B$236,T110&lt;&gt;'Tabelas auxiliares'!$B$237),"FOLHA DE PESSOAL",IF(X110='Tabelas auxiliares'!$A$237,"CUSTEIO",IF(X110='Tabelas auxiliares'!$A$236,"INVESTIMENTO","ERRO - VERIFICAR"))))</f>
        <v>CUSTEIO</v>
      </c>
      <c r="Z110" s="44">
        <v>15368.15</v>
      </c>
      <c r="AA110" s="44">
        <v>15368.15</v>
      </c>
    </row>
    <row r="111" spans="1:29" x14ac:dyDescent="0.25">
      <c r="A111" t="s">
        <v>540</v>
      </c>
      <c r="B111" s="72" t="s">
        <v>262</v>
      </c>
      <c r="C111" s="72" t="s">
        <v>541</v>
      </c>
      <c r="D111" t="s">
        <v>84</v>
      </c>
      <c r="E111" t="s">
        <v>117</v>
      </c>
      <c r="F111" s="51" t="str">
        <f>IFERROR(VLOOKUP(D111,'Tabelas auxiliares'!$A$3:$B$61,2,FALSE),"")</f>
        <v>AGÊNCIA DE INOVAÇÃO</v>
      </c>
      <c r="G111" s="51" t="str">
        <f>IFERROR(VLOOKUP($B111,'Tabelas auxiliares'!$A$65:$C$102,2,FALSE),"")</f>
        <v>Administração geral</v>
      </c>
      <c r="H111" s="51" t="str">
        <f>IFERROR(VLOOKUP($B111,'Tabelas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1" t="s">
        <v>1464</v>
      </c>
      <c r="J111" t="s">
        <v>1465</v>
      </c>
      <c r="K111" t="s">
        <v>1466</v>
      </c>
      <c r="L111" t="s">
        <v>1467</v>
      </c>
      <c r="M111" t="s">
        <v>1468</v>
      </c>
      <c r="N111" t="s">
        <v>166</v>
      </c>
      <c r="O111" t="s">
        <v>167</v>
      </c>
      <c r="P111" t="s">
        <v>200</v>
      </c>
      <c r="Q111" t="s">
        <v>168</v>
      </c>
      <c r="R111" t="s">
        <v>165</v>
      </c>
      <c r="S111" t="s">
        <v>119</v>
      </c>
      <c r="T111" t="s">
        <v>164</v>
      </c>
      <c r="U111" t="s">
        <v>118</v>
      </c>
      <c r="V111" t="s">
        <v>1469</v>
      </c>
      <c r="W111" t="s">
        <v>1398</v>
      </c>
      <c r="X111" s="51" t="str">
        <f t="shared" si="1"/>
        <v>3</v>
      </c>
      <c r="Y111" s="51" t="str">
        <f>IF(T111="","",IF(AND(T111&lt;&gt;'Tabelas auxiliares'!$B$236,T111&lt;&gt;'Tabelas auxiliares'!$B$237),"FOLHA DE PESSOAL",IF(X111='Tabelas auxiliares'!$A$237,"CUSTEIO",IF(X111='Tabelas auxiliares'!$A$236,"INVESTIMENTO","ERRO - VERIFICAR"))))</f>
        <v>CUSTEIO</v>
      </c>
      <c r="Z111" s="44">
        <v>7</v>
      </c>
      <c r="AA111" s="44">
        <v>7</v>
      </c>
    </row>
    <row r="112" spans="1:29" x14ac:dyDescent="0.25">
      <c r="A112" t="s">
        <v>540</v>
      </c>
      <c r="B112" s="72" t="s">
        <v>262</v>
      </c>
      <c r="C112" s="72" t="s">
        <v>541</v>
      </c>
      <c r="D112" t="s">
        <v>84</v>
      </c>
      <c r="E112" t="s">
        <v>117</v>
      </c>
      <c r="F112" s="51" t="str">
        <f>IFERROR(VLOOKUP(D112,'Tabelas auxiliares'!$A$3:$B$61,2,FALSE),"")</f>
        <v>AGÊNCIA DE INOVAÇÃO</v>
      </c>
      <c r="G112" s="51" t="str">
        <f>IFERROR(VLOOKUP($B112,'Tabelas auxiliares'!$A$65:$C$102,2,FALSE),"")</f>
        <v>Administração geral</v>
      </c>
      <c r="H112" s="51" t="str">
        <f>IFERROR(VLOOKUP($B112,'Tabelas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2" t="s">
        <v>1470</v>
      </c>
      <c r="J112" t="s">
        <v>1471</v>
      </c>
      <c r="K112" t="s">
        <v>1472</v>
      </c>
      <c r="L112" t="s">
        <v>1473</v>
      </c>
      <c r="M112" t="s">
        <v>1474</v>
      </c>
      <c r="N112" t="s">
        <v>166</v>
      </c>
      <c r="O112" t="s">
        <v>167</v>
      </c>
      <c r="P112" t="s">
        <v>200</v>
      </c>
      <c r="Q112" t="s">
        <v>168</v>
      </c>
      <c r="R112" t="s">
        <v>165</v>
      </c>
      <c r="S112" t="s">
        <v>119</v>
      </c>
      <c r="T112" t="s">
        <v>164</v>
      </c>
      <c r="U112" t="s">
        <v>118</v>
      </c>
      <c r="V112" t="s">
        <v>1397</v>
      </c>
      <c r="W112" t="s">
        <v>1398</v>
      </c>
      <c r="X112" s="51" t="str">
        <f t="shared" si="1"/>
        <v>3</v>
      </c>
      <c r="Y112" s="51" t="str">
        <f>IF(T112="","",IF(AND(T112&lt;&gt;'Tabelas auxiliares'!$B$236,T112&lt;&gt;'Tabelas auxiliares'!$B$237),"FOLHA DE PESSOAL",IF(X112='Tabelas auxiliares'!$A$237,"CUSTEIO",IF(X112='Tabelas auxiliares'!$A$236,"INVESTIMENTO","ERRO - VERIFICAR"))))</f>
        <v>CUSTEIO</v>
      </c>
      <c r="Z112" s="44">
        <v>50999.85</v>
      </c>
      <c r="AA112" s="44">
        <v>46699.85</v>
      </c>
      <c r="AB112" s="44">
        <v>406.35</v>
      </c>
      <c r="AC112" s="44">
        <v>3893.65</v>
      </c>
    </row>
    <row r="113" spans="1:29" x14ac:dyDescent="0.25">
      <c r="A113" t="s">
        <v>540</v>
      </c>
      <c r="B113" s="72" t="s">
        <v>262</v>
      </c>
      <c r="C113" s="72" t="s">
        <v>541</v>
      </c>
      <c r="D113" t="s">
        <v>84</v>
      </c>
      <c r="E113" t="s">
        <v>117</v>
      </c>
      <c r="F113" s="51" t="str">
        <f>IFERROR(VLOOKUP(D113,'Tabelas auxiliares'!$A$3:$B$61,2,FALSE),"")</f>
        <v>AGÊNCIA DE INOVAÇÃO</v>
      </c>
      <c r="G113" s="51" t="str">
        <f>IFERROR(VLOOKUP($B113,'Tabelas auxiliares'!$A$65:$C$102,2,FALSE),"")</f>
        <v>Administração geral</v>
      </c>
      <c r="H113" s="51" t="str">
        <f>IFERROR(VLOOKUP($B113,'Tabelas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3" t="s">
        <v>1475</v>
      </c>
      <c r="J113" t="s">
        <v>1476</v>
      </c>
      <c r="K113" t="s">
        <v>1477</v>
      </c>
      <c r="L113" t="s">
        <v>1478</v>
      </c>
      <c r="M113" t="s">
        <v>1468</v>
      </c>
      <c r="N113" t="s">
        <v>166</v>
      </c>
      <c r="O113" t="s">
        <v>167</v>
      </c>
      <c r="P113" t="s">
        <v>200</v>
      </c>
      <c r="Q113" t="s">
        <v>168</v>
      </c>
      <c r="R113" t="s">
        <v>165</v>
      </c>
      <c r="S113" t="s">
        <v>119</v>
      </c>
      <c r="T113" t="s">
        <v>164</v>
      </c>
      <c r="U113" t="s">
        <v>118</v>
      </c>
      <c r="V113" t="s">
        <v>1479</v>
      </c>
      <c r="W113" t="s">
        <v>1480</v>
      </c>
      <c r="X113" s="51" t="str">
        <f t="shared" si="1"/>
        <v>3</v>
      </c>
      <c r="Y113" s="51" t="str">
        <f>IF(T113="","",IF(AND(T113&lt;&gt;'Tabelas auxiliares'!$B$236,T113&lt;&gt;'Tabelas auxiliares'!$B$237),"FOLHA DE PESSOAL",IF(X113='Tabelas auxiliares'!$A$237,"CUSTEIO",IF(X113='Tabelas auxiliares'!$A$236,"INVESTIMENTO","ERRO - VERIFICAR"))))</f>
        <v>CUSTEIO</v>
      </c>
      <c r="Z113" s="44">
        <v>25</v>
      </c>
      <c r="AA113" s="44">
        <v>25</v>
      </c>
    </row>
    <row r="114" spans="1:29" x14ac:dyDescent="0.25">
      <c r="A114" t="s">
        <v>540</v>
      </c>
      <c r="B114" s="72" t="s">
        <v>262</v>
      </c>
      <c r="C114" s="72" t="s">
        <v>541</v>
      </c>
      <c r="D114" t="s">
        <v>84</v>
      </c>
      <c r="E114" t="s">
        <v>117</v>
      </c>
      <c r="F114" s="51" t="str">
        <f>IFERROR(VLOOKUP(D114,'Tabelas auxiliares'!$A$3:$B$61,2,FALSE),"")</f>
        <v>AGÊNCIA DE INOVAÇÃO</v>
      </c>
      <c r="G114" s="51" t="str">
        <f>IFERROR(VLOOKUP($B114,'Tabelas auxiliares'!$A$65:$C$102,2,FALSE),"")</f>
        <v>Administração geral</v>
      </c>
      <c r="H114" s="51" t="str">
        <f>IFERROR(VLOOKUP($B114,'Tabelas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4" t="s">
        <v>1481</v>
      </c>
      <c r="J114" t="s">
        <v>1482</v>
      </c>
      <c r="K114" t="s">
        <v>1483</v>
      </c>
      <c r="L114" t="s">
        <v>1484</v>
      </c>
      <c r="M114" t="s">
        <v>1468</v>
      </c>
      <c r="N114" t="s">
        <v>166</v>
      </c>
      <c r="O114" t="s">
        <v>167</v>
      </c>
      <c r="P114" t="s">
        <v>200</v>
      </c>
      <c r="Q114" t="s">
        <v>168</v>
      </c>
      <c r="R114" t="s">
        <v>165</v>
      </c>
      <c r="S114" t="s">
        <v>119</v>
      </c>
      <c r="T114" t="s">
        <v>164</v>
      </c>
      <c r="U114" t="s">
        <v>118</v>
      </c>
      <c r="V114" t="s">
        <v>1469</v>
      </c>
      <c r="W114" t="s">
        <v>1398</v>
      </c>
      <c r="X114" s="51" t="str">
        <f t="shared" si="1"/>
        <v>3</v>
      </c>
      <c r="Y114" s="51" t="str">
        <f>IF(T114="","",IF(AND(T114&lt;&gt;'Tabelas auxiliares'!$B$236,T114&lt;&gt;'Tabelas auxiliares'!$B$237),"FOLHA DE PESSOAL",IF(X114='Tabelas auxiliares'!$A$237,"CUSTEIO",IF(X114='Tabelas auxiliares'!$A$236,"INVESTIMENTO","ERRO - VERIFICAR"))))</f>
        <v>CUSTEIO</v>
      </c>
      <c r="Z114" s="44">
        <v>4682</v>
      </c>
      <c r="AA114" s="44">
        <v>4588</v>
      </c>
      <c r="AC114" s="44">
        <v>94</v>
      </c>
    </row>
    <row r="115" spans="1:29" x14ac:dyDescent="0.25">
      <c r="A115" t="s">
        <v>540</v>
      </c>
      <c r="B115" s="72" t="s">
        <v>262</v>
      </c>
      <c r="C115" s="72" t="s">
        <v>541</v>
      </c>
      <c r="D115" t="s">
        <v>88</v>
      </c>
      <c r="E115" t="s">
        <v>117</v>
      </c>
      <c r="F115" s="51" t="str">
        <f>IFERROR(VLOOKUP(D115,'Tabelas auxiliares'!$A$3:$B$61,2,FALSE),"")</f>
        <v>SUGEPE - SUPERINTENDÊNCIA DE GESTÃO DE PESSOAS</v>
      </c>
      <c r="G115" s="51" t="str">
        <f>IFERROR(VLOOKUP($B115,'Tabelas auxiliares'!$A$65:$C$102,2,FALSE),"")</f>
        <v>Administração geral</v>
      </c>
      <c r="H115" s="51" t="str">
        <f>IFERROR(VLOOKUP($B115,'Tabelas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5" t="s">
        <v>1485</v>
      </c>
      <c r="J115" t="s">
        <v>1486</v>
      </c>
      <c r="K115" t="s">
        <v>1487</v>
      </c>
      <c r="L115" t="s">
        <v>1488</v>
      </c>
      <c r="M115" t="s">
        <v>1489</v>
      </c>
      <c r="N115" t="s">
        <v>166</v>
      </c>
      <c r="O115" t="s">
        <v>167</v>
      </c>
      <c r="P115" t="s">
        <v>200</v>
      </c>
      <c r="Q115" t="s">
        <v>168</v>
      </c>
      <c r="R115" t="s">
        <v>165</v>
      </c>
      <c r="S115" t="s">
        <v>119</v>
      </c>
      <c r="T115" t="s">
        <v>164</v>
      </c>
      <c r="U115" t="s">
        <v>118</v>
      </c>
      <c r="V115" t="s">
        <v>1397</v>
      </c>
      <c r="W115" t="s">
        <v>1398</v>
      </c>
      <c r="X115" s="51" t="str">
        <f t="shared" si="1"/>
        <v>3</v>
      </c>
      <c r="Y115" s="51" t="str">
        <f>IF(T115="","",IF(AND(T115&lt;&gt;'Tabelas auxiliares'!$B$236,T115&lt;&gt;'Tabelas auxiliares'!$B$237),"FOLHA DE PESSOAL",IF(X115='Tabelas auxiliares'!$A$237,"CUSTEIO",IF(X115='Tabelas auxiliares'!$A$236,"INVESTIMENTO","ERRO - VERIFICAR"))))</f>
        <v>CUSTEIO</v>
      </c>
      <c r="Z115" s="44">
        <v>317.08</v>
      </c>
      <c r="AA115" s="44">
        <v>317.08</v>
      </c>
    </row>
    <row r="116" spans="1:29" x14ac:dyDescent="0.25">
      <c r="A116" t="s">
        <v>540</v>
      </c>
      <c r="B116" s="72" t="s">
        <v>262</v>
      </c>
      <c r="C116" s="72" t="s">
        <v>541</v>
      </c>
      <c r="D116" t="s">
        <v>88</v>
      </c>
      <c r="E116" t="s">
        <v>117</v>
      </c>
      <c r="F116" s="51" t="str">
        <f>IFERROR(VLOOKUP(D116,'Tabelas auxiliares'!$A$3:$B$61,2,FALSE),"")</f>
        <v>SUGEPE - SUPERINTENDÊNCIA DE GESTÃO DE PESSOAS</v>
      </c>
      <c r="G116" s="51" t="str">
        <f>IFERROR(VLOOKUP($B116,'Tabelas auxiliares'!$A$65:$C$102,2,FALSE),"")</f>
        <v>Administração geral</v>
      </c>
      <c r="H116" s="51" t="str">
        <f>IFERROR(VLOOKUP($B116,'Tabelas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6" t="s">
        <v>570</v>
      </c>
      <c r="J116" t="s">
        <v>1490</v>
      </c>
      <c r="K116" t="s">
        <v>1491</v>
      </c>
      <c r="L116" t="s">
        <v>1492</v>
      </c>
      <c r="M116" t="s">
        <v>1493</v>
      </c>
      <c r="N116" t="s">
        <v>166</v>
      </c>
      <c r="O116" t="s">
        <v>167</v>
      </c>
      <c r="P116" t="s">
        <v>200</v>
      </c>
      <c r="Q116" t="s">
        <v>168</v>
      </c>
      <c r="R116" t="s">
        <v>165</v>
      </c>
      <c r="S116" t="s">
        <v>119</v>
      </c>
      <c r="T116" t="s">
        <v>164</v>
      </c>
      <c r="U116" t="s">
        <v>118</v>
      </c>
      <c r="V116" t="s">
        <v>1494</v>
      </c>
      <c r="W116" t="s">
        <v>1495</v>
      </c>
      <c r="X116" s="51" t="str">
        <f t="shared" si="1"/>
        <v>3</v>
      </c>
      <c r="Y116" s="51" t="str">
        <f>IF(T116="","",IF(AND(T116&lt;&gt;'Tabelas auxiliares'!$B$236,T116&lt;&gt;'Tabelas auxiliares'!$B$237),"FOLHA DE PESSOAL",IF(X116='Tabelas auxiliares'!$A$237,"CUSTEIO",IF(X116='Tabelas auxiliares'!$A$236,"INVESTIMENTO","ERRO - VERIFICAR"))))</f>
        <v>CUSTEIO</v>
      </c>
      <c r="Z116" s="44">
        <v>109542.39999999999</v>
      </c>
      <c r="AA116" s="44">
        <v>109542.39999999999</v>
      </c>
    </row>
    <row r="117" spans="1:29" x14ac:dyDescent="0.25">
      <c r="A117" t="s">
        <v>540</v>
      </c>
      <c r="B117" s="72" t="s">
        <v>264</v>
      </c>
      <c r="C117" s="72" t="s">
        <v>541</v>
      </c>
      <c r="D117" t="s">
        <v>35</v>
      </c>
      <c r="E117" t="s">
        <v>117</v>
      </c>
      <c r="F117" s="51" t="str">
        <f>IFERROR(VLOOKUP(D117,'Tabelas auxiliares'!$A$3:$B$61,2,FALSE),"")</f>
        <v>PU - PREFEITURA UNIVERSITÁRIA</v>
      </c>
      <c r="G117" s="51" t="str">
        <f>IFERROR(VLOOKUP($B117,'Tabelas auxiliares'!$A$65:$C$102,2,FALSE),"")</f>
        <v>Água / luz / gás (concessionárias)</v>
      </c>
      <c r="H117" s="51" t="str">
        <f>IFERROR(VLOOKUP($B117,'Tabelas auxiliares'!$A$65:$C$102,3,FALSE),"")</f>
        <v>ÁGUA E ESGOTO / ENERGIA ELÉTRICA / GÁS</v>
      </c>
      <c r="I117" t="s">
        <v>1496</v>
      </c>
      <c r="J117" t="s">
        <v>745</v>
      </c>
      <c r="K117" t="s">
        <v>1497</v>
      </c>
      <c r="L117" t="s">
        <v>747</v>
      </c>
      <c r="M117" t="s">
        <v>1498</v>
      </c>
      <c r="N117" t="s">
        <v>166</v>
      </c>
      <c r="O117" t="s">
        <v>167</v>
      </c>
      <c r="P117" t="s">
        <v>200</v>
      </c>
      <c r="Q117" t="s">
        <v>168</v>
      </c>
      <c r="R117" t="s">
        <v>165</v>
      </c>
      <c r="S117" t="s">
        <v>119</v>
      </c>
      <c r="T117" t="s">
        <v>164</v>
      </c>
      <c r="U117" t="s">
        <v>118</v>
      </c>
      <c r="V117" t="s">
        <v>1499</v>
      </c>
      <c r="W117" t="s">
        <v>1500</v>
      </c>
      <c r="X117" s="51" t="str">
        <f t="shared" si="1"/>
        <v>3</v>
      </c>
      <c r="Y117" s="51" t="str">
        <f>IF(T117="","",IF(AND(T117&lt;&gt;'Tabelas auxiliares'!$B$236,T117&lt;&gt;'Tabelas auxiliares'!$B$237),"FOLHA DE PESSOAL",IF(X117='Tabelas auxiliares'!$A$237,"CUSTEIO",IF(X117='Tabelas auxiliares'!$A$236,"INVESTIMENTO","ERRO - VERIFICAR"))))</f>
        <v>CUSTEIO</v>
      </c>
      <c r="Z117" s="44">
        <v>26439.91</v>
      </c>
      <c r="AB117" s="44">
        <v>26439.91</v>
      </c>
    </row>
    <row r="118" spans="1:29" x14ac:dyDescent="0.25">
      <c r="A118" t="s">
        <v>540</v>
      </c>
      <c r="B118" s="72" t="s">
        <v>264</v>
      </c>
      <c r="C118" s="72" t="s">
        <v>541</v>
      </c>
      <c r="D118" t="s">
        <v>35</v>
      </c>
      <c r="E118" t="s">
        <v>117</v>
      </c>
      <c r="F118" s="51" t="str">
        <f>IFERROR(VLOOKUP(D118,'Tabelas auxiliares'!$A$3:$B$61,2,FALSE),"")</f>
        <v>PU - PREFEITURA UNIVERSITÁRIA</v>
      </c>
      <c r="G118" s="51" t="str">
        <f>IFERROR(VLOOKUP($B118,'Tabelas auxiliares'!$A$65:$C$102,2,FALSE),"")</f>
        <v>Água / luz / gás (concessionárias)</v>
      </c>
      <c r="H118" s="51" t="str">
        <f>IFERROR(VLOOKUP($B118,'Tabelas auxiliares'!$A$65:$C$102,3,FALSE),"")</f>
        <v>ÁGUA E ESGOTO / ENERGIA ELÉTRICA / GÁS</v>
      </c>
      <c r="I118" t="s">
        <v>1501</v>
      </c>
      <c r="J118" t="s">
        <v>1502</v>
      </c>
      <c r="K118" t="s">
        <v>1503</v>
      </c>
      <c r="L118" t="s">
        <v>1504</v>
      </c>
      <c r="M118" t="s">
        <v>1498</v>
      </c>
      <c r="N118" t="s">
        <v>166</v>
      </c>
      <c r="O118" t="s">
        <v>167</v>
      </c>
      <c r="P118" t="s">
        <v>200</v>
      </c>
      <c r="Q118" t="s">
        <v>168</v>
      </c>
      <c r="R118" t="s">
        <v>165</v>
      </c>
      <c r="S118" t="s">
        <v>119</v>
      </c>
      <c r="T118" t="s">
        <v>164</v>
      </c>
      <c r="U118" t="s">
        <v>118</v>
      </c>
      <c r="V118" t="s">
        <v>1499</v>
      </c>
      <c r="W118" t="s">
        <v>1500</v>
      </c>
      <c r="X118" s="51" t="str">
        <f t="shared" si="1"/>
        <v>3</v>
      </c>
      <c r="Y118" s="51" t="str">
        <f>IF(T118="","",IF(AND(T118&lt;&gt;'Tabelas auxiliares'!$B$236,T118&lt;&gt;'Tabelas auxiliares'!$B$237),"FOLHA DE PESSOAL",IF(X118='Tabelas auxiliares'!$A$237,"CUSTEIO",IF(X118='Tabelas auxiliares'!$A$236,"INVESTIMENTO","ERRO - VERIFICAR"))))</f>
        <v>CUSTEIO</v>
      </c>
      <c r="Z118" s="44">
        <v>28616.16</v>
      </c>
      <c r="AB118" s="44">
        <v>28616.16</v>
      </c>
    </row>
    <row r="119" spans="1:29" x14ac:dyDescent="0.25">
      <c r="A119" t="s">
        <v>540</v>
      </c>
      <c r="B119" s="72" t="s">
        <v>264</v>
      </c>
      <c r="C119" s="72" t="s">
        <v>541</v>
      </c>
      <c r="D119" t="s">
        <v>35</v>
      </c>
      <c r="E119" t="s">
        <v>117</v>
      </c>
      <c r="F119" s="51" t="str">
        <f>IFERROR(VLOOKUP(D119,'Tabelas auxiliares'!$A$3:$B$61,2,FALSE),"")</f>
        <v>PU - PREFEITURA UNIVERSITÁRIA</v>
      </c>
      <c r="G119" s="51" t="str">
        <f>IFERROR(VLOOKUP($B119,'Tabelas auxiliares'!$A$65:$C$102,2,FALSE),"")</f>
        <v>Água / luz / gás (concessionárias)</v>
      </c>
      <c r="H119" s="51" t="str">
        <f>IFERROR(VLOOKUP($B119,'Tabelas auxiliares'!$A$65:$C$102,3,FALSE),"")</f>
        <v>ÁGUA E ESGOTO / ENERGIA ELÉTRICA / GÁS</v>
      </c>
      <c r="I119" t="s">
        <v>572</v>
      </c>
      <c r="J119" t="s">
        <v>1502</v>
      </c>
      <c r="K119" t="s">
        <v>1505</v>
      </c>
      <c r="L119" t="s">
        <v>1504</v>
      </c>
      <c r="M119" t="s">
        <v>1498</v>
      </c>
      <c r="N119" t="s">
        <v>166</v>
      </c>
      <c r="O119" t="s">
        <v>167</v>
      </c>
      <c r="P119" t="s">
        <v>200</v>
      </c>
      <c r="Q119" t="s">
        <v>168</v>
      </c>
      <c r="R119" t="s">
        <v>165</v>
      </c>
      <c r="S119" t="s">
        <v>119</v>
      </c>
      <c r="T119" t="s">
        <v>164</v>
      </c>
      <c r="U119" t="s">
        <v>118</v>
      </c>
      <c r="V119" t="s">
        <v>1499</v>
      </c>
      <c r="W119" t="s">
        <v>1500</v>
      </c>
      <c r="X119" s="51" t="str">
        <f t="shared" si="1"/>
        <v>3</v>
      </c>
      <c r="Y119" s="51" t="str">
        <f>IF(T119="","",IF(AND(T119&lt;&gt;'Tabelas auxiliares'!$B$236,T119&lt;&gt;'Tabelas auxiliares'!$B$237),"FOLHA DE PESSOAL",IF(X119='Tabelas auxiliares'!$A$237,"CUSTEIO",IF(X119='Tabelas auxiliares'!$A$236,"INVESTIMENTO","ERRO - VERIFICAR"))))</f>
        <v>CUSTEIO</v>
      </c>
      <c r="Z119" s="44">
        <v>13959.39</v>
      </c>
      <c r="AA119" s="44">
        <v>13959.39</v>
      </c>
    </row>
    <row r="120" spans="1:29" x14ac:dyDescent="0.25">
      <c r="A120" t="s">
        <v>540</v>
      </c>
      <c r="B120" s="72" t="s">
        <v>264</v>
      </c>
      <c r="C120" s="72" t="s">
        <v>541</v>
      </c>
      <c r="D120" t="s">
        <v>35</v>
      </c>
      <c r="E120" t="s">
        <v>117</v>
      </c>
      <c r="F120" s="51" t="str">
        <f>IFERROR(VLOOKUP(D120,'Tabelas auxiliares'!$A$3:$B$61,2,FALSE),"")</f>
        <v>PU - PREFEITURA UNIVERSITÁRIA</v>
      </c>
      <c r="G120" s="51" t="str">
        <f>IFERROR(VLOOKUP($B120,'Tabelas auxiliares'!$A$65:$C$102,2,FALSE),"")</f>
        <v>Água / luz / gás (concessionárias)</v>
      </c>
      <c r="H120" s="51" t="str">
        <f>IFERROR(VLOOKUP($B120,'Tabelas auxiliares'!$A$65:$C$102,3,FALSE),"")</f>
        <v>ÁGUA E ESGOTO / ENERGIA ELÉTRICA / GÁS</v>
      </c>
      <c r="I120" t="s">
        <v>572</v>
      </c>
      <c r="J120" t="s">
        <v>1502</v>
      </c>
      <c r="K120" t="s">
        <v>1506</v>
      </c>
      <c r="L120" t="s">
        <v>1504</v>
      </c>
      <c r="M120" t="s">
        <v>1498</v>
      </c>
      <c r="N120" t="s">
        <v>166</v>
      </c>
      <c r="O120" t="s">
        <v>167</v>
      </c>
      <c r="P120" t="s">
        <v>200</v>
      </c>
      <c r="Q120" t="s">
        <v>168</v>
      </c>
      <c r="R120" t="s">
        <v>165</v>
      </c>
      <c r="S120" t="s">
        <v>119</v>
      </c>
      <c r="T120" t="s">
        <v>164</v>
      </c>
      <c r="U120" t="s">
        <v>118</v>
      </c>
      <c r="V120" t="s">
        <v>1507</v>
      </c>
      <c r="W120" t="s">
        <v>1508</v>
      </c>
      <c r="X120" s="51" t="str">
        <f t="shared" si="1"/>
        <v>3</v>
      </c>
      <c r="Y120" s="51" t="str">
        <f>IF(T120="","",IF(AND(T120&lt;&gt;'Tabelas auxiliares'!$B$236,T120&lt;&gt;'Tabelas auxiliares'!$B$237),"FOLHA DE PESSOAL",IF(X120='Tabelas auxiliares'!$A$237,"CUSTEIO",IF(X120='Tabelas auxiliares'!$A$236,"INVESTIMENTO","ERRO - VERIFICAR"))))</f>
        <v>CUSTEIO</v>
      </c>
      <c r="Z120" s="44">
        <v>112.89</v>
      </c>
      <c r="AA120" s="44">
        <v>75.650000000000006</v>
      </c>
      <c r="AB120" s="44">
        <v>37.24</v>
      </c>
    </row>
    <row r="121" spans="1:29" x14ac:dyDescent="0.25">
      <c r="A121" t="s">
        <v>540</v>
      </c>
      <c r="B121" s="72" t="s">
        <v>264</v>
      </c>
      <c r="C121" s="72" t="s">
        <v>541</v>
      </c>
      <c r="D121" t="s">
        <v>35</v>
      </c>
      <c r="E121" t="s">
        <v>117</v>
      </c>
      <c r="F121" s="51" t="str">
        <f>IFERROR(VLOOKUP(D121,'Tabelas auxiliares'!$A$3:$B$61,2,FALSE),"")</f>
        <v>PU - PREFEITURA UNIVERSITÁRIA</v>
      </c>
      <c r="G121" s="51" t="str">
        <f>IFERROR(VLOOKUP($B121,'Tabelas auxiliares'!$A$65:$C$102,2,FALSE),"")</f>
        <v>Água / luz / gás (concessionárias)</v>
      </c>
      <c r="H121" s="51" t="str">
        <f>IFERROR(VLOOKUP($B121,'Tabelas auxiliares'!$A$65:$C$102,3,FALSE),"")</f>
        <v>ÁGUA E ESGOTO / ENERGIA ELÉTRICA / GÁS</v>
      </c>
      <c r="I121" t="s">
        <v>572</v>
      </c>
      <c r="J121" t="s">
        <v>745</v>
      </c>
      <c r="K121" t="s">
        <v>1509</v>
      </c>
      <c r="L121" t="s">
        <v>747</v>
      </c>
      <c r="M121" t="s">
        <v>1498</v>
      </c>
      <c r="N121" t="s">
        <v>166</v>
      </c>
      <c r="O121" t="s">
        <v>167</v>
      </c>
      <c r="P121" t="s">
        <v>200</v>
      </c>
      <c r="Q121" t="s">
        <v>168</v>
      </c>
      <c r="R121" t="s">
        <v>165</v>
      </c>
      <c r="S121" t="s">
        <v>119</v>
      </c>
      <c r="T121" t="s">
        <v>164</v>
      </c>
      <c r="U121" t="s">
        <v>118</v>
      </c>
      <c r="V121" t="s">
        <v>1499</v>
      </c>
      <c r="W121" t="s">
        <v>1500</v>
      </c>
      <c r="X121" s="51" t="str">
        <f t="shared" si="1"/>
        <v>3</v>
      </c>
      <c r="Y121" s="51" t="str">
        <f>IF(T121="","",IF(AND(T121&lt;&gt;'Tabelas auxiliares'!$B$236,T121&lt;&gt;'Tabelas auxiliares'!$B$237),"FOLHA DE PESSOAL",IF(X121='Tabelas auxiliares'!$A$237,"CUSTEIO",IF(X121='Tabelas auxiliares'!$A$236,"INVESTIMENTO","ERRO - VERIFICAR"))))</f>
        <v>CUSTEIO</v>
      </c>
      <c r="Z121" s="44">
        <v>18018.599999999999</v>
      </c>
      <c r="AA121" s="44">
        <v>18018.599999999999</v>
      </c>
    </row>
    <row r="122" spans="1:29" x14ac:dyDescent="0.25">
      <c r="A122" t="s">
        <v>540</v>
      </c>
      <c r="B122" s="72" t="s">
        <v>264</v>
      </c>
      <c r="C122" s="72" t="s">
        <v>541</v>
      </c>
      <c r="D122" t="s">
        <v>35</v>
      </c>
      <c r="E122" t="s">
        <v>117</v>
      </c>
      <c r="F122" s="51" t="str">
        <f>IFERROR(VLOOKUP(D122,'Tabelas auxiliares'!$A$3:$B$61,2,FALSE),"")</f>
        <v>PU - PREFEITURA UNIVERSITÁRIA</v>
      </c>
      <c r="G122" s="51" t="str">
        <f>IFERROR(VLOOKUP($B122,'Tabelas auxiliares'!$A$65:$C$102,2,FALSE),"")</f>
        <v>Água / luz / gás (concessionárias)</v>
      </c>
      <c r="H122" s="51" t="str">
        <f>IFERROR(VLOOKUP($B122,'Tabelas auxiliares'!$A$65:$C$102,3,FALSE),"")</f>
        <v>ÁGUA E ESGOTO / ENERGIA ELÉTRICA / GÁS</v>
      </c>
      <c r="I122" t="s">
        <v>1510</v>
      </c>
      <c r="J122" t="s">
        <v>1511</v>
      </c>
      <c r="K122" t="s">
        <v>1512</v>
      </c>
      <c r="L122" t="s">
        <v>1513</v>
      </c>
      <c r="M122" t="s">
        <v>1498</v>
      </c>
      <c r="N122" t="s">
        <v>166</v>
      </c>
      <c r="O122" t="s">
        <v>167</v>
      </c>
      <c r="P122" t="s">
        <v>200</v>
      </c>
      <c r="Q122" t="s">
        <v>168</v>
      </c>
      <c r="R122" t="s">
        <v>165</v>
      </c>
      <c r="S122" t="s">
        <v>119</v>
      </c>
      <c r="T122" t="s">
        <v>164</v>
      </c>
      <c r="U122" t="s">
        <v>118</v>
      </c>
      <c r="V122" t="s">
        <v>1499</v>
      </c>
      <c r="W122" t="s">
        <v>1500</v>
      </c>
      <c r="X122" s="51" t="str">
        <f t="shared" si="1"/>
        <v>3</v>
      </c>
      <c r="Y122" s="51" t="str">
        <f>IF(T122="","",IF(AND(T122&lt;&gt;'Tabelas auxiliares'!$B$236,T122&lt;&gt;'Tabelas auxiliares'!$B$237),"FOLHA DE PESSOAL",IF(X122='Tabelas auxiliares'!$A$237,"CUSTEIO",IF(X122='Tabelas auxiliares'!$A$236,"INVESTIMENTO","ERRO - VERIFICAR"))))</f>
        <v>CUSTEIO</v>
      </c>
      <c r="Z122" s="44">
        <v>59887</v>
      </c>
      <c r="AA122" s="44">
        <v>53068.68</v>
      </c>
      <c r="AB122" s="44">
        <v>3638.11</v>
      </c>
      <c r="AC122" s="44">
        <v>3180.21</v>
      </c>
    </row>
    <row r="123" spans="1:29" x14ac:dyDescent="0.25">
      <c r="A123" t="s">
        <v>540</v>
      </c>
      <c r="B123" s="72" t="s">
        <v>264</v>
      </c>
      <c r="C123" s="72" t="s">
        <v>541</v>
      </c>
      <c r="D123" t="s">
        <v>35</v>
      </c>
      <c r="E123" t="s">
        <v>117</v>
      </c>
      <c r="F123" s="51" t="str">
        <f>IFERROR(VLOOKUP(D123,'Tabelas auxiliares'!$A$3:$B$61,2,FALSE),"")</f>
        <v>PU - PREFEITURA UNIVERSITÁRIA</v>
      </c>
      <c r="G123" s="51" t="str">
        <f>IFERROR(VLOOKUP($B123,'Tabelas auxiliares'!$A$65:$C$102,2,FALSE),"")</f>
        <v>Água / luz / gás (concessionárias)</v>
      </c>
      <c r="H123" s="51" t="str">
        <f>IFERROR(VLOOKUP($B123,'Tabelas auxiliares'!$A$65:$C$102,3,FALSE),"")</f>
        <v>ÁGUA E ESGOTO / ENERGIA ELÉTRICA / GÁS</v>
      </c>
      <c r="I123" t="s">
        <v>1514</v>
      </c>
      <c r="J123" t="s">
        <v>1515</v>
      </c>
      <c r="K123" t="s">
        <v>1516</v>
      </c>
      <c r="L123" t="s">
        <v>1517</v>
      </c>
      <c r="M123" t="s">
        <v>1518</v>
      </c>
      <c r="N123" t="s">
        <v>166</v>
      </c>
      <c r="O123" t="s">
        <v>167</v>
      </c>
      <c r="P123" t="s">
        <v>200</v>
      </c>
      <c r="Q123" t="s">
        <v>168</v>
      </c>
      <c r="R123" t="s">
        <v>165</v>
      </c>
      <c r="S123" t="s">
        <v>543</v>
      </c>
      <c r="T123" t="s">
        <v>164</v>
      </c>
      <c r="U123" t="s">
        <v>118</v>
      </c>
      <c r="V123" t="s">
        <v>1519</v>
      </c>
      <c r="W123" t="s">
        <v>1520</v>
      </c>
      <c r="X123" s="51" t="str">
        <f t="shared" si="1"/>
        <v>3</v>
      </c>
      <c r="Y123" s="51" t="str">
        <f>IF(T123="","",IF(AND(T123&lt;&gt;'Tabelas auxiliares'!$B$236,T123&lt;&gt;'Tabelas auxiliares'!$B$237),"FOLHA DE PESSOAL",IF(X123='Tabelas auxiliares'!$A$237,"CUSTEIO",IF(X123='Tabelas auxiliares'!$A$236,"INVESTIMENTO","ERRO - VERIFICAR"))))</f>
        <v>CUSTEIO</v>
      </c>
      <c r="Z123" s="44">
        <v>60602.5</v>
      </c>
      <c r="AA123" s="44">
        <v>7865.93</v>
      </c>
      <c r="AB123" s="44">
        <v>4958.8100000000004</v>
      </c>
      <c r="AC123" s="44">
        <v>47777.760000000002</v>
      </c>
    </row>
    <row r="124" spans="1:29" x14ac:dyDescent="0.25">
      <c r="A124" t="s">
        <v>540</v>
      </c>
      <c r="B124" s="72" t="s">
        <v>264</v>
      </c>
      <c r="C124" s="72" t="s">
        <v>541</v>
      </c>
      <c r="D124" t="s">
        <v>35</v>
      </c>
      <c r="E124" t="s">
        <v>117</v>
      </c>
      <c r="F124" s="51" t="str">
        <f>IFERROR(VLOOKUP(D124,'Tabelas auxiliares'!$A$3:$B$61,2,FALSE),"")</f>
        <v>PU - PREFEITURA UNIVERSITÁRIA</v>
      </c>
      <c r="G124" s="51" t="str">
        <f>IFERROR(VLOOKUP($B124,'Tabelas auxiliares'!$A$65:$C$102,2,FALSE),"")</f>
        <v>Água / luz / gás (concessionárias)</v>
      </c>
      <c r="H124" s="51" t="str">
        <f>IFERROR(VLOOKUP($B124,'Tabelas auxiliares'!$A$65:$C$102,3,FALSE),"")</f>
        <v>ÁGUA E ESGOTO / ENERGIA ELÉTRICA / GÁS</v>
      </c>
      <c r="I124" t="s">
        <v>1514</v>
      </c>
      <c r="J124" t="s">
        <v>745</v>
      </c>
      <c r="K124" t="s">
        <v>1521</v>
      </c>
      <c r="L124" t="s">
        <v>747</v>
      </c>
      <c r="M124" t="s">
        <v>1498</v>
      </c>
      <c r="N124" t="s">
        <v>166</v>
      </c>
      <c r="O124" t="s">
        <v>167</v>
      </c>
      <c r="P124" t="s">
        <v>200</v>
      </c>
      <c r="Q124" t="s">
        <v>168</v>
      </c>
      <c r="R124" t="s">
        <v>165</v>
      </c>
      <c r="S124" t="s">
        <v>543</v>
      </c>
      <c r="T124" t="s">
        <v>164</v>
      </c>
      <c r="U124" t="s">
        <v>118</v>
      </c>
      <c r="V124" t="s">
        <v>1499</v>
      </c>
      <c r="W124" t="s">
        <v>1500</v>
      </c>
      <c r="X124" s="51" t="str">
        <f t="shared" si="1"/>
        <v>3</v>
      </c>
      <c r="Y124" s="51" t="str">
        <f>IF(T124="","",IF(AND(T124&lt;&gt;'Tabelas auxiliares'!$B$236,T124&lt;&gt;'Tabelas auxiliares'!$B$237),"FOLHA DE PESSOAL",IF(X124='Tabelas auxiliares'!$A$237,"CUSTEIO",IF(X124='Tabelas auxiliares'!$A$236,"INVESTIMENTO","ERRO - VERIFICAR"))))</f>
        <v>CUSTEIO</v>
      </c>
      <c r="Z124" s="44">
        <v>52638.51</v>
      </c>
      <c r="AA124" s="44">
        <v>24672.2</v>
      </c>
      <c r="AB124" s="44">
        <v>27966.31</v>
      </c>
    </row>
    <row r="125" spans="1:29" x14ac:dyDescent="0.25">
      <c r="A125" t="s">
        <v>540</v>
      </c>
      <c r="B125" s="72" t="s">
        <v>264</v>
      </c>
      <c r="C125" s="72" t="s">
        <v>541</v>
      </c>
      <c r="D125" t="s">
        <v>35</v>
      </c>
      <c r="E125" t="s">
        <v>117</v>
      </c>
      <c r="F125" s="51" t="str">
        <f>IFERROR(VLOOKUP(D125,'Tabelas auxiliares'!$A$3:$B$61,2,FALSE),"")</f>
        <v>PU - PREFEITURA UNIVERSITÁRIA</v>
      </c>
      <c r="G125" s="51" t="str">
        <f>IFERROR(VLOOKUP($B125,'Tabelas auxiliares'!$A$65:$C$102,2,FALSE),"")</f>
        <v>Água / luz / gás (concessionárias)</v>
      </c>
      <c r="H125" s="51" t="str">
        <f>IFERROR(VLOOKUP($B125,'Tabelas auxiliares'!$A$65:$C$102,3,FALSE),"")</f>
        <v>ÁGUA E ESGOTO / ENERGIA ELÉTRICA / GÁS</v>
      </c>
      <c r="I125" t="s">
        <v>557</v>
      </c>
      <c r="J125" t="s">
        <v>1522</v>
      </c>
      <c r="K125" t="s">
        <v>1523</v>
      </c>
      <c r="L125" t="s">
        <v>1524</v>
      </c>
      <c r="M125" t="s">
        <v>1518</v>
      </c>
      <c r="N125" t="s">
        <v>166</v>
      </c>
      <c r="O125" t="s">
        <v>167</v>
      </c>
      <c r="P125" t="s">
        <v>200</v>
      </c>
      <c r="Q125" t="s">
        <v>168</v>
      </c>
      <c r="R125" t="s">
        <v>165</v>
      </c>
      <c r="S125" t="s">
        <v>543</v>
      </c>
      <c r="T125" t="s">
        <v>164</v>
      </c>
      <c r="U125" t="s">
        <v>118</v>
      </c>
      <c r="V125" t="s">
        <v>1519</v>
      </c>
      <c r="W125" t="s">
        <v>1520</v>
      </c>
      <c r="X125" s="51" t="str">
        <f t="shared" si="1"/>
        <v>3</v>
      </c>
      <c r="Y125" s="51" t="str">
        <f>IF(T125="","",IF(AND(T125&lt;&gt;'Tabelas auxiliares'!$B$236,T125&lt;&gt;'Tabelas auxiliares'!$B$237),"FOLHA DE PESSOAL",IF(X125='Tabelas auxiliares'!$A$237,"CUSTEIO",IF(X125='Tabelas auxiliares'!$A$236,"INVESTIMENTO","ERRO - VERIFICAR"))))</f>
        <v>CUSTEIO</v>
      </c>
      <c r="Z125" s="44">
        <v>49794.62</v>
      </c>
      <c r="AA125" s="44">
        <v>544.12</v>
      </c>
      <c r="AB125" s="44">
        <v>3845.8</v>
      </c>
      <c r="AC125" s="44">
        <v>45404.7</v>
      </c>
    </row>
    <row r="126" spans="1:29" x14ac:dyDescent="0.25">
      <c r="A126" t="s">
        <v>540</v>
      </c>
      <c r="B126" s="72" t="s">
        <v>264</v>
      </c>
      <c r="C126" s="72" t="s">
        <v>541</v>
      </c>
      <c r="D126" t="s">
        <v>35</v>
      </c>
      <c r="E126" t="s">
        <v>117</v>
      </c>
      <c r="F126" s="51" t="str">
        <f>IFERROR(VLOOKUP(D126,'Tabelas auxiliares'!$A$3:$B$61,2,FALSE),"")</f>
        <v>PU - PREFEITURA UNIVERSITÁRIA</v>
      </c>
      <c r="G126" s="51" t="str">
        <f>IFERROR(VLOOKUP($B126,'Tabelas auxiliares'!$A$65:$C$102,2,FALSE),"")</f>
        <v>Água / luz / gás (concessionárias)</v>
      </c>
      <c r="H126" s="51" t="str">
        <f>IFERROR(VLOOKUP($B126,'Tabelas auxiliares'!$A$65:$C$102,3,FALSE),"")</f>
        <v>ÁGUA E ESGOTO / ENERGIA ELÉTRICA / GÁS</v>
      </c>
      <c r="I126" t="s">
        <v>1439</v>
      </c>
      <c r="J126" t="s">
        <v>745</v>
      </c>
      <c r="K126" t="s">
        <v>1525</v>
      </c>
      <c r="L126" t="s">
        <v>747</v>
      </c>
      <c r="M126" t="s">
        <v>1498</v>
      </c>
      <c r="N126" t="s">
        <v>166</v>
      </c>
      <c r="O126" t="s">
        <v>167</v>
      </c>
      <c r="P126" t="s">
        <v>200</v>
      </c>
      <c r="Q126" t="s">
        <v>168</v>
      </c>
      <c r="R126" t="s">
        <v>165</v>
      </c>
      <c r="S126" t="s">
        <v>119</v>
      </c>
      <c r="T126" t="s">
        <v>164</v>
      </c>
      <c r="U126" t="s">
        <v>118</v>
      </c>
      <c r="V126" t="s">
        <v>1507</v>
      </c>
      <c r="W126" t="s">
        <v>1508</v>
      </c>
      <c r="X126" s="51" t="str">
        <f t="shared" si="1"/>
        <v>3</v>
      </c>
      <c r="Y126" s="51" t="str">
        <f>IF(T126="","",IF(AND(T126&lt;&gt;'Tabelas auxiliares'!$B$236,T126&lt;&gt;'Tabelas auxiliares'!$B$237),"FOLHA DE PESSOAL",IF(X126='Tabelas auxiliares'!$A$237,"CUSTEIO",IF(X126='Tabelas auxiliares'!$A$236,"INVESTIMENTO","ERRO - VERIFICAR"))))</f>
        <v>CUSTEIO</v>
      </c>
      <c r="Z126" s="44">
        <v>221.86</v>
      </c>
      <c r="AA126" s="44">
        <v>157.44</v>
      </c>
      <c r="AB126" s="44">
        <v>64.42</v>
      </c>
    </row>
    <row r="127" spans="1:29" x14ac:dyDescent="0.25">
      <c r="A127" t="s">
        <v>540</v>
      </c>
      <c r="B127" s="72" t="s">
        <v>264</v>
      </c>
      <c r="C127" s="72" t="s">
        <v>541</v>
      </c>
      <c r="D127" t="s">
        <v>35</v>
      </c>
      <c r="E127" t="s">
        <v>117</v>
      </c>
      <c r="F127" s="51" t="str">
        <f>IFERROR(VLOOKUP(D127,'Tabelas auxiliares'!$A$3:$B$61,2,FALSE),"")</f>
        <v>PU - PREFEITURA UNIVERSITÁRIA</v>
      </c>
      <c r="G127" s="51" t="str">
        <f>IFERROR(VLOOKUP($B127,'Tabelas auxiliares'!$A$65:$C$102,2,FALSE),"")</f>
        <v>Água / luz / gás (concessionárias)</v>
      </c>
      <c r="H127" s="51" t="str">
        <f>IFERROR(VLOOKUP($B127,'Tabelas auxiliares'!$A$65:$C$102,3,FALSE),"")</f>
        <v>ÁGUA E ESGOTO / ENERGIA ELÉTRICA / GÁS</v>
      </c>
      <c r="I127" t="s">
        <v>542</v>
      </c>
      <c r="J127" t="s">
        <v>1502</v>
      </c>
      <c r="K127" t="s">
        <v>1526</v>
      </c>
      <c r="L127" t="s">
        <v>1504</v>
      </c>
      <c r="M127" t="s">
        <v>1498</v>
      </c>
      <c r="N127" t="s">
        <v>166</v>
      </c>
      <c r="O127" t="s">
        <v>167</v>
      </c>
      <c r="P127" t="s">
        <v>200</v>
      </c>
      <c r="Q127" t="s">
        <v>168</v>
      </c>
      <c r="R127" t="s">
        <v>165</v>
      </c>
      <c r="S127" t="s">
        <v>119</v>
      </c>
      <c r="T127" t="s">
        <v>228</v>
      </c>
      <c r="U127" t="s">
        <v>548</v>
      </c>
      <c r="V127" t="s">
        <v>1499</v>
      </c>
      <c r="W127" t="s">
        <v>1500</v>
      </c>
      <c r="X127" s="51" t="str">
        <f t="shared" si="1"/>
        <v>3</v>
      </c>
      <c r="Y127" s="51" t="str">
        <f>IF(T127="","",IF(AND(T127&lt;&gt;'Tabelas auxiliares'!$B$236,T127&lt;&gt;'Tabelas auxiliares'!$B$237),"FOLHA DE PESSOAL",IF(X127='Tabelas auxiliares'!$A$237,"CUSTEIO",IF(X127='Tabelas auxiliares'!$A$236,"INVESTIMENTO","ERRO - VERIFICAR"))))</f>
        <v>CUSTEIO</v>
      </c>
      <c r="Z127" s="44">
        <v>157255.88</v>
      </c>
      <c r="AA127" s="44">
        <v>90194.31</v>
      </c>
      <c r="AB127" s="44">
        <v>67061.570000000007</v>
      </c>
    </row>
    <row r="128" spans="1:29" x14ac:dyDescent="0.25">
      <c r="A128" t="s">
        <v>540</v>
      </c>
      <c r="B128" s="72" t="s">
        <v>264</v>
      </c>
      <c r="C128" s="72" t="s">
        <v>541</v>
      </c>
      <c r="D128" t="s">
        <v>35</v>
      </c>
      <c r="E128" t="s">
        <v>117</v>
      </c>
      <c r="F128" s="51" t="str">
        <f>IFERROR(VLOOKUP(D128,'Tabelas auxiliares'!$A$3:$B$61,2,FALSE),"")</f>
        <v>PU - PREFEITURA UNIVERSITÁRIA</v>
      </c>
      <c r="G128" s="51" t="str">
        <f>IFERROR(VLOOKUP($B128,'Tabelas auxiliares'!$A$65:$C$102,2,FALSE),"")</f>
        <v>Água / luz / gás (concessionárias)</v>
      </c>
      <c r="H128" s="51" t="str">
        <f>IFERROR(VLOOKUP($B128,'Tabelas auxiliares'!$A$65:$C$102,3,FALSE),"")</f>
        <v>ÁGUA E ESGOTO / ENERGIA ELÉTRICA / GÁS</v>
      </c>
      <c r="I128" t="s">
        <v>1334</v>
      </c>
      <c r="J128" t="s">
        <v>1522</v>
      </c>
      <c r="K128" t="s">
        <v>1527</v>
      </c>
      <c r="L128" t="s">
        <v>1524</v>
      </c>
      <c r="M128" t="s">
        <v>1518</v>
      </c>
      <c r="N128" t="s">
        <v>166</v>
      </c>
      <c r="O128" t="s">
        <v>167</v>
      </c>
      <c r="P128" t="s">
        <v>200</v>
      </c>
      <c r="Q128" t="s">
        <v>168</v>
      </c>
      <c r="R128" t="s">
        <v>165</v>
      </c>
      <c r="S128" t="s">
        <v>543</v>
      </c>
      <c r="T128" t="s">
        <v>164</v>
      </c>
      <c r="U128" t="s">
        <v>118</v>
      </c>
      <c r="V128" t="s">
        <v>1519</v>
      </c>
      <c r="W128" t="s">
        <v>1520</v>
      </c>
      <c r="X128" s="51" t="str">
        <f t="shared" si="1"/>
        <v>3</v>
      </c>
      <c r="Y128" s="51" t="str">
        <f>IF(T128="","",IF(AND(T128&lt;&gt;'Tabelas auxiliares'!$B$236,T128&lt;&gt;'Tabelas auxiliares'!$B$237),"FOLHA DE PESSOAL",IF(X128='Tabelas auxiliares'!$A$237,"CUSTEIO",IF(X128='Tabelas auxiliares'!$A$236,"INVESTIMENTO","ERRO - VERIFICAR"))))</f>
        <v>CUSTEIO</v>
      </c>
      <c r="Z128" s="44">
        <v>20585.54</v>
      </c>
      <c r="AC128" s="44">
        <v>20585.54</v>
      </c>
    </row>
    <row r="129" spans="1:29" x14ac:dyDescent="0.25">
      <c r="A129" t="s">
        <v>540</v>
      </c>
      <c r="B129" s="72" t="s">
        <v>264</v>
      </c>
      <c r="C129" s="72" t="s">
        <v>541</v>
      </c>
      <c r="D129" t="s">
        <v>35</v>
      </c>
      <c r="E129" t="s">
        <v>117</v>
      </c>
      <c r="F129" s="51" t="str">
        <f>IFERROR(VLOOKUP(D129,'Tabelas auxiliares'!$A$3:$B$61,2,FALSE),"")</f>
        <v>PU - PREFEITURA UNIVERSITÁRIA</v>
      </c>
      <c r="G129" s="51" t="str">
        <f>IFERROR(VLOOKUP($B129,'Tabelas auxiliares'!$A$65:$C$102,2,FALSE),"")</f>
        <v>Água / luz / gás (concessionárias)</v>
      </c>
      <c r="H129" s="51" t="str">
        <f>IFERROR(VLOOKUP($B129,'Tabelas auxiliares'!$A$65:$C$102,3,FALSE),"")</f>
        <v>ÁGUA E ESGOTO / ENERGIA ELÉTRICA / GÁS</v>
      </c>
      <c r="I129" t="s">
        <v>1528</v>
      </c>
      <c r="J129" t="s">
        <v>1515</v>
      </c>
      <c r="K129" t="s">
        <v>1529</v>
      </c>
      <c r="L129" t="s">
        <v>1517</v>
      </c>
      <c r="M129" t="s">
        <v>1518</v>
      </c>
      <c r="N129" t="s">
        <v>166</v>
      </c>
      <c r="O129" t="s">
        <v>167</v>
      </c>
      <c r="P129" t="s">
        <v>200</v>
      </c>
      <c r="Q129" t="s">
        <v>168</v>
      </c>
      <c r="R129" t="s">
        <v>165</v>
      </c>
      <c r="S129" t="s">
        <v>119</v>
      </c>
      <c r="T129" t="s">
        <v>228</v>
      </c>
      <c r="U129" t="s">
        <v>1530</v>
      </c>
      <c r="V129" t="s">
        <v>1519</v>
      </c>
      <c r="W129" t="s">
        <v>1520</v>
      </c>
      <c r="X129" s="51" t="str">
        <f t="shared" si="1"/>
        <v>3</v>
      </c>
      <c r="Y129" s="51" t="str">
        <f>IF(T129="","",IF(AND(T129&lt;&gt;'Tabelas auxiliares'!$B$236,T129&lt;&gt;'Tabelas auxiliares'!$B$237),"FOLHA DE PESSOAL",IF(X129='Tabelas auxiliares'!$A$237,"CUSTEIO",IF(X129='Tabelas auxiliares'!$A$236,"INVESTIMENTO","ERRO - VERIFICAR"))))</f>
        <v>CUSTEIO</v>
      </c>
      <c r="Z129" s="44">
        <v>4835.6099999999997</v>
      </c>
      <c r="AA129" s="44">
        <v>4835.6099999999997</v>
      </c>
    </row>
    <row r="130" spans="1:29" x14ac:dyDescent="0.25">
      <c r="A130" t="s">
        <v>540</v>
      </c>
      <c r="B130" s="72" t="s">
        <v>264</v>
      </c>
      <c r="C130" s="72" t="s">
        <v>541</v>
      </c>
      <c r="D130" t="s">
        <v>35</v>
      </c>
      <c r="E130" t="s">
        <v>117</v>
      </c>
      <c r="F130" s="51" t="str">
        <f>IFERROR(VLOOKUP(D130,'Tabelas auxiliares'!$A$3:$B$61,2,FALSE),"")</f>
        <v>PU - PREFEITURA UNIVERSITÁRIA</v>
      </c>
      <c r="G130" s="51" t="str">
        <f>IFERROR(VLOOKUP($B130,'Tabelas auxiliares'!$A$65:$C$102,2,FALSE),"")</f>
        <v>Água / luz / gás (concessionárias)</v>
      </c>
      <c r="H130" s="51" t="str">
        <f>IFERROR(VLOOKUP($B130,'Tabelas auxiliares'!$A$65:$C$102,3,FALSE),"")</f>
        <v>ÁGUA E ESGOTO / ENERGIA ELÉTRICA / GÁS</v>
      </c>
      <c r="I130" t="s">
        <v>1528</v>
      </c>
      <c r="J130" t="s">
        <v>1515</v>
      </c>
      <c r="K130" t="s">
        <v>1531</v>
      </c>
      <c r="L130" t="s">
        <v>1517</v>
      </c>
      <c r="M130" t="s">
        <v>1518</v>
      </c>
      <c r="N130" t="s">
        <v>169</v>
      </c>
      <c r="O130" t="s">
        <v>167</v>
      </c>
      <c r="P130" t="s">
        <v>586</v>
      </c>
      <c r="Q130" t="s">
        <v>168</v>
      </c>
      <c r="R130" t="s">
        <v>165</v>
      </c>
      <c r="S130" t="s">
        <v>119</v>
      </c>
      <c r="T130" t="s">
        <v>228</v>
      </c>
      <c r="U130" t="s">
        <v>587</v>
      </c>
      <c r="V130" t="s">
        <v>1519</v>
      </c>
      <c r="W130" t="s">
        <v>1520</v>
      </c>
      <c r="X130" s="51" t="str">
        <f t="shared" si="1"/>
        <v>3</v>
      </c>
      <c r="Y130" s="51" t="str">
        <f>IF(T130="","",IF(AND(T130&lt;&gt;'Tabelas auxiliares'!$B$236,T130&lt;&gt;'Tabelas auxiliares'!$B$237),"FOLHA DE PESSOAL",IF(X130='Tabelas auxiliares'!$A$237,"CUSTEIO",IF(X130='Tabelas auxiliares'!$A$236,"INVESTIMENTO","ERRO - VERIFICAR"))))</f>
        <v>CUSTEIO</v>
      </c>
      <c r="Z130" s="44">
        <v>2792.45</v>
      </c>
      <c r="AA130" s="44">
        <v>2792.45</v>
      </c>
    </row>
    <row r="131" spans="1:29" x14ac:dyDescent="0.25">
      <c r="A131" t="s">
        <v>540</v>
      </c>
      <c r="B131" s="72" t="s">
        <v>264</v>
      </c>
      <c r="C131" s="72" t="s">
        <v>541</v>
      </c>
      <c r="D131" t="s">
        <v>35</v>
      </c>
      <c r="E131" t="s">
        <v>117</v>
      </c>
      <c r="F131" s="51" t="str">
        <f>IFERROR(VLOOKUP(D131,'Tabelas auxiliares'!$A$3:$B$61,2,FALSE),"")</f>
        <v>PU - PREFEITURA UNIVERSITÁRIA</v>
      </c>
      <c r="G131" s="51" t="str">
        <f>IFERROR(VLOOKUP($B131,'Tabelas auxiliares'!$A$65:$C$102,2,FALSE),"")</f>
        <v>Água / luz / gás (concessionárias)</v>
      </c>
      <c r="H131" s="51" t="str">
        <f>IFERROR(VLOOKUP($B131,'Tabelas auxiliares'!$A$65:$C$102,3,FALSE),"")</f>
        <v>ÁGUA E ESGOTO / ENERGIA ELÉTRICA / GÁS</v>
      </c>
      <c r="I131" t="s">
        <v>1528</v>
      </c>
      <c r="J131" t="s">
        <v>1515</v>
      </c>
      <c r="K131" t="s">
        <v>1532</v>
      </c>
      <c r="L131" t="s">
        <v>1517</v>
      </c>
      <c r="M131" t="s">
        <v>1518</v>
      </c>
      <c r="N131" t="s">
        <v>166</v>
      </c>
      <c r="O131" t="s">
        <v>167</v>
      </c>
      <c r="P131" t="s">
        <v>200</v>
      </c>
      <c r="Q131" t="s">
        <v>168</v>
      </c>
      <c r="R131" t="s">
        <v>165</v>
      </c>
      <c r="S131" t="s">
        <v>119</v>
      </c>
      <c r="T131" t="s">
        <v>228</v>
      </c>
      <c r="U131" t="s">
        <v>548</v>
      </c>
      <c r="V131" t="s">
        <v>1519</v>
      </c>
      <c r="W131" t="s">
        <v>1520</v>
      </c>
      <c r="X131" s="51" t="str">
        <f t="shared" si="1"/>
        <v>3</v>
      </c>
      <c r="Y131" s="51" t="str">
        <f>IF(T131="","",IF(AND(T131&lt;&gt;'Tabelas auxiliares'!$B$236,T131&lt;&gt;'Tabelas auxiliares'!$B$237),"FOLHA DE PESSOAL",IF(X131='Tabelas auxiliares'!$A$237,"CUSTEIO",IF(X131='Tabelas auxiliares'!$A$236,"INVESTIMENTO","ERRO - VERIFICAR"))))</f>
        <v>CUSTEIO</v>
      </c>
      <c r="Z131" s="44">
        <v>157.36000000000001</v>
      </c>
      <c r="AA131" s="44">
        <v>157.36000000000001</v>
      </c>
    </row>
    <row r="132" spans="1:29" x14ac:dyDescent="0.25">
      <c r="A132" t="s">
        <v>540</v>
      </c>
      <c r="B132" s="72" t="s">
        <v>264</v>
      </c>
      <c r="C132" s="72" t="s">
        <v>541</v>
      </c>
      <c r="D132" t="s">
        <v>35</v>
      </c>
      <c r="E132" t="s">
        <v>117</v>
      </c>
      <c r="F132" s="51" t="str">
        <f>IFERROR(VLOOKUP(D132,'Tabelas auxiliares'!$A$3:$B$61,2,FALSE),"")</f>
        <v>PU - PREFEITURA UNIVERSITÁRIA</v>
      </c>
      <c r="G132" s="51" t="str">
        <f>IFERROR(VLOOKUP($B132,'Tabelas auxiliares'!$A$65:$C$102,2,FALSE),"")</f>
        <v>Água / luz / gás (concessionárias)</v>
      </c>
      <c r="H132" s="51" t="str">
        <f>IFERROR(VLOOKUP($B132,'Tabelas auxiliares'!$A$65:$C$102,3,FALSE),"")</f>
        <v>ÁGUA E ESGOTO / ENERGIA ELÉTRICA / GÁS</v>
      </c>
      <c r="I132" t="s">
        <v>1174</v>
      </c>
      <c r="J132" t="s">
        <v>1511</v>
      </c>
      <c r="K132" t="s">
        <v>1533</v>
      </c>
      <c r="L132" t="s">
        <v>1513</v>
      </c>
      <c r="M132" t="s">
        <v>1498</v>
      </c>
      <c r="N132" t="s">
        <v>166</v>
      </c>
      <c r="O132" t="s">
        <v>167</v>
      </c>
      <c r="P132" t="s">
        <v>200</v>
      </c>
      <c r="Q132" t="s">
        <v>168</v>
      </c>
      <c r="R132" t="s">
        <v>165</v>
      </c>
      <c r="S132" t="s">
        <v>119</v>
      </c>
      <c r="T132" t="s">
        <v>164</v>
      </c>
      <c r="U132" t="s">
        <v>118</v>
      </c>
      <c r="V132" t="s">
        <v>1507</v>
      </c>
      <c r="W132" t="s">
        <v>1508</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44">
        <v>138.43</v>
      </c>
      <c r="AA132" s="44">
        <v>16.09</v>
      </c>
      <c r="AB132" s="44">
        <v>64.42</v>
      </c>
      <c r="AC132" s="44">
        <v>57.92</v>
      </c>
    </row>
    <row r="133" spans="1:29" x14ac:dyDescent="0.25">
      <c r="A133" t="s">
        <v>540</v>
      </c>
      <c r="B133" s="72" t="s">
        <v>264</v>
      </c>
      <c r="C133" s="72" t="s">
        <v>541</v>
      </c>
      <c r="D133" t="s">
        <v>35</v>
      </c>
      <c r="E133" t="s">
        <v>117</v>
      </c>
      <c r="F133" s="51" t="str">
        <f>IFERROR(VLOOKUP(D133,'Tabelas auxiliares'!$A$3:$B$61,2,FALSE),"")</f>
        <v>PU - PREFEITURA UNIVERSITÁRIA</v>
      </c>
      <c r="G133" s="51" t="str">
        <f>IFERROR(VLOOKUP($B133,'Tabelas auxiliares'!$A$65:$C$102,2,FALSE),"")</f>
        <v>Água / luz / gás (concessionárias)</v>
      </c>
      <c r="H133" s="51" t="str">
        <f>IFERROR(VLOOKUP($B133,'Tabelas auxiliares'!$A$65:$C$102,3,FALSE),"")</f>
        <v>ÁGUA E ESGOTO / ENERGIA ELÉTRICA / GÁS</v>
      </c>
      <c r="I133" t="s">
        <v>1116</v>
      </c>
      <c r="J133" t="s">
        <v>1522</v>
      </c>
      <c r="K133" t="s">
        <v>1534</v>
      </c>
      <c r="L133" t="s">
        <v>1524</v>
      </c>
      <c r="M133" t="s">
        <v>1518</v>
      </c>
      <c r="N133" t="s">
        <v>166</v>
      </c>
      <c r="O133" t="s">
        <v>167</v>
      </c>
      <c r="P133" t="s">
        <v>200</v>
      </c>
      <c r="Q133" t="s">
        <v>168</v>
      </c>
      <c r="R133" t="s">
        <v>165</v>
      </c>
      <c r="S133" t="s">
        <v>1199</v>
      </c>
      <c r="T133" t="s">
        <v>164</v>
      </c>
      <c r="U133" t="s">
        <v>118</v>
      </c>
      <c r="V133" t="s">
        <v>1519</v>
      </c>
      <c r="W133" t="s">
        <v>1520</v>
      </c>
      <c r="X133" s="51" t="str">
        <f t="shared" si="2"/>
        <v>3</v>
      </c>
      <c r="Y133" s="51" t="str">
        <f>IF(T133="","",IF(AND(T133&lt;&gt;'Tabelas auxiliares'!$B$236,T133&lt;&gt;'Tabelas auxiliares'!$B$237),"FOLHA DE PESSOAL",IF(X133='Tabelas auxiliares'!$A$237,"CUSTEIO",IF(X133='Tabelas auxiliares'!$A$236,"INVESTIMENTO","ERRO - VERIFICAR"))))</f>
        <v>CUSTEIO</v>
      </c>
      <c r="Z133" s="44">
        <v>180000</v>
      </c>
      <c r="AA133" s="44">
        <v>98015.2</v>
      </c>
      <c r="AB133" s="44">
        <v>10481.049999999999</v>
      </c>
      <c r="AC133" s="44">
        <v>71503.75</v>
      </c>
    </row>
    <row r="134" spans="1:29" x14ac:dyDescent="0.25">
      <c r="A134" t="s">
        <v>540</v>
      </c>
      <c r="B134" s="72" t="s">
        <v>264</v>
      </c>
      <c r="C134" s="72" t="s">
        <v>541</v>
      </c>
      <c r="D134" t="s">
        <v>35</v>
      </c>
      <c r="E134" t="s">
        <v>117</v>
      </c>
      <c r="F134" s="51" t="str">
        <f>IFERROR(VLOOKUP(D134,'Tabelas auxiliares'!$A$3:$B$61,2,FALSE),"")</f>
        <v>PU - PREFEITURA UNIVERSITÁRIA</v>
      </c>
      <c r="G134" s="51" t="str">
        <f>IFERROR(VLOOKUP($B134,'Tabelas auxiliares'!$A$65:$C$102,2,FALSE),"")</f>
        <v>Água / luz / gás (concessionárias)</v>
      </c>
      <c r="H134" s="51" t="str">
        <f>IFERROR(VLOOKUP($B134,'Tabelas auxiliares'!$A$65:$C$102,3,FALSE),"")</f>
        <v>ÁGUA E ESGOTO / ENERGIA ELÉTRICA / GÁS</v>
      </c>
      <c r="I134" t="s">
        <v>1116</v>
      </c>
      <c r="J134" t="s">
        <v>1515</v>
      </c>
      <c r="K134" t="s">
        <v>1535</v>
      </c>
      <c r="L134" t="s">
        <v>1517</v>
      </c>
      <c r="M134" t="s">
        <v>1518</v>
      </c>
      <c r="N134" t="s">
        <v>166</v>
      </c>
      <c r="O134" t="s">
        <v>167</v>
      </c>
      <c r="P134" t="s">
        <v>200</v>
      </c>
      <c r="Q134" t="s">
        <v>168</v>
      </c>
      <c r="R134" t="s">
        <v>165</v>
      </c>
      <c r="S134" t="s">
        <v>1199</v>
      </c>
      <c r="T134" t="s">
        <v>164</v>
      </c>
      <c r="U134" t="s">
        <v>118</v>
      </c>
      <c r="V134" t="s">
        <v>1519</v>
      </c>
      <c r="W134" t="s">
        <v>1520</v>
      </c>
      <c r="X134" s="51" t="str">
        <f t="shared" si="2"/>
        <v>3</v>
      </c>
      <c r="Y134" s="51" t="str">
        <f>IF(T134="","",IF(AND(T134&lt;&gt;'Tabelas auxiliares'!$B$236,T134&lt;&gt;'Tabelas auxiliares'!$B$237),"FOLHA DE PESSOAL",IF(X134='Tabelas auxiliares'!$A$237,"CUSTEIO",IF(X134='Tabelas auxiliares'!$A$236,"INVESTIMENTO","ERRO - VERIFICAR"))))</f>
        <v>CUSTEIO</v>
      </c>
      <c r="Z134" s="44">
        <v>200000</v>
      </c>
      <c r="AA134" s="44">
        <v>200000</v>
      </c>
    </row>
    <row r="135" spans="1:29" x14ac:dyDescent="0.25">
      <c r="A135" t="s">
        <v>540</v>
      </c>
      <c r="B135" s="72" t="s">
        <v>264</v>
      </c>
      <c r="C135" s="72" t="s">
        <v>541</v>
      </c>
      <c r="D135" t="s">
        <v>35</v>
      </c>
      <c r="E135" t="s">
        <v>117</v>
      </c>
      <c r="F135" s="51" t="str">
        <f>IFERROR(VLOOKUP(D135,'Tabelas auxiliares'!$A$3:$B$61,2,FALSE),"")</f>
        <v>PU - PREFEITURA UNIVERSITÁRIA</v>
      </c>
      <c r="G135" s="51" t="str">
        <f>IFERROR(VLOOKUP($B135,'Tabelas auxiliares'!$A$65:$C$102,2,FALSE),"")</f>
        <v>Água / luz / gás (concessionárias)</v>
      </c>
      <c r="H135" s="51" t="str">
        <f>IFERROR(VLOOKUP($B135,'Tabelas auxiliares'!$A$65:$C$102,3,FALSE),"")</f>
        <v>ÁGUA E ESGOTO / ENERGIA ELÉTRICA / GÁS</v>
      </c>
      <c r="I135" t="s">
        <v>1116</v>
      </c>
      <c r="J135" t="s">
        <v>745</v>
      </c>
      <c r="K135" t="s">
        <v>1536</v>
      </c>
      <c r="L135" t="s">
        <v>747</v>
      </c>
      <c r="M135" t="s">
        <v>1498</v>
      </c>
      <c r="N135" t="s">
        <v>166</v>
      </c>
      <c r="O135" t="s">
        <v>167</v>
      </c>
      <c r="P135" t="s">
        <v>200</v>
      </c>
      <c r="Q135" t="s">
        <v>168</v>
      </c>
      <c r="R135" t="s">
        <v>165</v>
      </c>
      <c r="S135" t="s">
        <v>119</v>
      </c>
      <c r="T135" t="s">
        <v>228</v>
      </c>
      <c r="U135" t="s">
        <v>548</v>
      </c>
      <c r="V135" t="s">
        <v>1499</v>
      </c>
      <c r="W135" t="s">
        <v>1500</v>
      </c>
      <c r="X135" s="51" t="str">
        <f t="shared" si="2"/>
        <v>3</v>
      </c>
      <c r="Y135" s="51" t="str">
        <f>IF(T135="","",IF(AND(T135&lt;&gt;'Tabelas auxiliares'!$B$236,T135&lt;&gt;'Tabelas auxiliares'!$B$237),"FOLHA DE PESSOAL",IF(X135='Tabelas auxiliares'!$A$237,"CUSTEIO",IF(X135='Tabelas auxiliares'!$A$236,"INVESTIMENTO","ERRO - VERIFICAR"))))</f>
        <v>CUSTEIO</v>
      </c>
      <c r="Z135" s="44">
        <v>75642.23</v>
      </c>
      <c r="AB135" s="44">
        <v>75642.23</v>
      </c>
    </row>
    <row r="136" spans="1:29" x14ac:dyDescent="0.25">
      <c r="A136" t="s">
        <v>540</v>
      </c>
      <c r="B136" s="72" t="s">
        <v>264</v>
      </c>
      <c r="C136" s="72" t="s">
        <v>541</v>
      </c>
      <c r="D136" t="s">
        <v>35</v>
      </c>
      <c r="E136" t="s">
        <v>117</v>
      </c>
      <c r="F136" s="51" t="str">
        <f>IFERROR(VLOOKUP(D136,'Tabelas auxiliares'!$A$3:$B$61,2,FALSE),"")</f>
        <v>PU - PREFEITURA UNIVERSITÁRIA</v>
      </c>
      <c r="G136" s="51" t="str">
        <f>IFERROR(VLOOKUP($B136,'Tabelas auxiliares'!$A$65:$C$102,2,FALSE),"")</f>
        <v>Água / luz / gás (concessionárias)</v>
      </c>
      <c r="H136" s="51" t="str">
        <f>IFERROR(VLOOKUP($B136,'Tabelas auxiliares'!$A$65:$C$102,3,FALSE),"")</f>
        <v>ÁGUA E ESGOTO / ENERGIA ELÉTRICA / GÁS</v>
      </c>
      <c r="I136" t="s">
        <v>1116</v>
      </c>
      <c r="J136" t="s">
        <v>745</v>
      </c>
      <c r="K136" t="s">
        <v>1537</v>
      </c>
      <c r="L136" t="s">
        <v>747</v>
      </c>
      <c r="M136" t="s">
        <v>1498</v>
      </c>
      <c r="N136" t="s">
        <v>166</v>
      </c>
      <c r="O136" t="s">
        <v>167</v>
      </c>
      <c r="P136" t="s">
        <v>200</v>
      </c>
      <c r="Q136" t="s">
        <v>168</v>
      </c>
      <c r="R136" t="s">
        <v>165</v>
      </c>
      <c r="S136" t="s">
        <v>119</v>
      </c>
      <c r="T136" t="s">
        <v>228</v>
      </c>
      <c r="U136" t="s">
        <v>1530</v>
      </c>
      <c r="V136" t="s">
        <v>1499</v>
      </c>
      <c r="W136" t="s">
        <v>1500</v>
      </c>
      <c r="X136" s="51" t="str">
        <f t="shared" si="2"/>
        <v>3</v>
      </c>
      <c r="Y136" s="51" t="str">
        <f>IF(T136="","",IF(AND(T136&lt;&gt;'Tabelas auxiliares'!$B$236,T136&lt;&gt;'Tabelas auxiliares'!$B$237),"FOLHA DE PESSOAL",IF(X136='Tabelas auxiliares'!$A$237,"CUSTEIO",IF(X136='Tabelas auxiliares'!$A$236,"INVESTIMENTO","ERRO - VERIFICAR"))))</f>
        <v>CUSTEIO</v>
      </c>
      <c r="Z136" s="44">
        <v>9048.51</v>
      </c>
      <c r="AB136" s="44">
        <v>9048.51</v>
      </c>
    </row>
    <row r="137" spans="1:29" x14ac:dyDescent="0.25">
      <c r="A137" t="s">
        <v>540</v>
      </c>
      <c r="B137" s="72" t="s">
        <v>264</v>
      </c>
      <c r="C137" s="72" t="s">
        <v>541</v>
      </c>
      <c r="D137" t="s">
        <v>35</v>
      </c>
      <c r="E137" t="s">
        <v>117</v>
      </c>
      <c r="F137" s="51" t="str">
        <f>IFERROR(VLOOKUP(D137,'Tabelas auxiliares'!$A$3:$B$61,2,FALSE),"")</f>
        <v>PU - PREFEITURA UNIVERSITÁRIA</v>
      </c>
      <c r="G137" s="51" t="str">
        <f>IFERROR(VLOOKUP($B137,'Tabelas auxiliares'!$A$65:$C$102,2,FALSE),"")</f>
        <v>Água / luz / gás (concessionárias)</v>
      </c>
      <c r="H137" s="51" t="str">
        <f>IFERROR(VLOOKUP($B137,'Tabelas auxiliares'!$A$65:$C$102,3,FALSE),"")</f>
        <v>ÁGUA E ESGOTO / ENERGIA ELÉTRICA / GÁS</v>
      </c>
      <c r="I137" t="s">
        <v>1116</v>
      </c>
      <c r="J137" t="s">
        <v>745</v>
      </c>
      <c r="K137" t="s">
        <v>1538</v>
      </c>
      <c r="L137" t="s">
        <v>747</v>
      </c>
      <c r="M137" t="s">
        <v>1498</v>
      </c>
      <c r="N137" t="s">
        <v>166</v>
      </c>
      <c r="O137" t="s">
        <v>167</v>
      </c>
      <c r="P137" t="s">
        <v>200</v>
      </c>
      <c r="Q137" t="s">
        <v>168</v>
      </c>
      <c r="R137" t="s">
        <v>165</v>
      </c>
      <c r="S137" t="s">
        <v>543</v>
      </c>
      <c r="T137" t="s">
        <v>164</v>
      </c>
      <c r="U137" t="s">
        <v>118</v>
      </c>
      <c r="V137" t="s">
        <v>1499</v>
      </c>
      <c r="W137" t="s">
        <v>1500</v>
      </c>
      <c r="X137" s="51" t="str">
        <f t="shared" si="2"/>
        <v>3</v>
      </c>
      <c r="Y137" s="51" t="str">
        <f>IF(T137="","",IF(AND(T137&lt;&gt;'Tabelas auxiliares'!$B$236,T137&lt;&gt;'Tabelas auxiliares'!$B$237),"FOLHA DE PESSOAL",IF(X137='Tabelas auxiliares'!$A$237,"CUSTEIO",IF(X137='Tabelas auxiliares'!$A$236,"INVESTIMENTO","ERRO - VERIFICAR"))))</f>
        <v>CUSTEIO</v>
      </c>
      <c r="Z137" s="44">
        <v>62749.34</v>
      </c>
      <c r="AB137" s="44">
        <v>62749.34</v>
      </c>
    </row>
    <row r="138" spans="1:29" x14ac:dyDescent="0.25">
      <c r="A138" t="s">
        <v>540</v>
      </c>
      <c r="B138" s="72" t="s">
        <v>264</v>
      </c>
      <c r="C138" s="72" t="s">
        <v>541</v>
      </c>
      <c r="D138" t="s">
        <v>35</v>
      </c>
      <c r="E138" t="s">
        <v>117</v>
      </c>
      <c r="F138" s="51" t="str">
        <f>IFERROR(VLOOKUP(D138,'Tabelas auxiliares'!$A$3:$B$61,2,FALSE),"")</f>
        <v>PU - PREFEITURA UNIVERSITÁRIA</v>
      </c>
      <c r="G138" s="51" t="str">
        <f>IFERROR(VLOOKUP($B138,'Tabelas auxiliares'!$A$65:$C$102,2,FALSE),"")</f>
        <v>Água / luz / gás (concessionárias)</v>
      </c>
      <c r="H138" s="51" t="str">
        <f>IFERROR(VLOOKUP($B138,'Tabelas auxiliares'!$A$65:$C$102,3,FALSE),"")</f>
        <v>ÁGUA E ESGOTO / ENERGIA ELÉTRICA / GÁS</v>
      </c>
      <c r="I138" t="s">
        <v>1116</v>
      </c>
      <c r="J138" t="s">
        <v>745</v>
      </c>
      <c r="K138" t="s">
        <v>1539</v>
      </c>
      <c r="L138" t="s">
        <v>747</v>
      </c>
      <c r="M138" t="s">
        <v>1498</v>
      </c>
      <c r="N138" t="s">
        <v>166</v>
      </c>
      <c r="O138" t="s">
        <v>167</v>
      </c>
      <c r="P138" t="s">
        <v>200</v>
      </c>
      <c r="Q138" t="s">
        <v>168</v>
      </c>
      <c r="R138" t="s">
        <v>165</v>
      </c>
      <c r="S138" t="s">
        <v>1199</v>
      </c>
      <c r="T138" t="s">
        <v>164</v>
      </c>
      <c r="U138" t="s">
        <v>118</v>
      </c>
      <c r="V138" t="s">
        <v>1499</v>
      </c>
      <c r="W138" t="s">
        <v>1500</v>
      </c>
      <c r="X138" s="51" t="str">
        <f t="shared" si="2"/>
        <v>3</v>
      </c>
      <c r="Y138" s="51" t="str">
        <f>IF(T138="","",IF(AND(T138&lt;&gt;'Tabelas auxiliares'!$B$236,T138&lt;&gt;'Tabelas auxiliares'!$B$237),"FOLHA DE PESSOAL",IF(X138='Tabelas auxiliares'!$A$237,"CUSTEIO",IF(X138='Tabelas auxiliares'!$A$236,"INVESTIMENTO","ERRO - VERIFICAR"))))</f>
        <v>CUSTEIO</v>
      </c>
      <c r="Z138" s="44">
        <v>52939.88</v>
      </c>
      <c r="AB138" s="44">
        <v>52939.88</v>
      </c>
    </row>
    <row r="139" spans="1:29" x14ac:dyDescent="0.25">
      <c r="A139" t="s">
        <v>540</v>
      </c>
      <c r="B139" s="72" t="s">
        <v>264</v>
      </c>
      <c r="C139" s="72" t="s">
        <v>541</v>
      </c>
      <c r="D139" t="s">
        <v>35</v>
      </c>
      <c r="E139" t="s">
        <v>117</v>
      </c>
      <c r="F139" s="51" t="str">
        <f>IFERROR(VLOOKUP(D139,'Tabelas auxiliares'!$A$3:$B$61,2,FALSE),"")</f>
        <v>PU - PREFEITURA UNIVERSITÁRIA</v>
      </c>
      <c r="G139" s="51" t="str">
        <f>IFERROR(VLOOKUP($B139,'Tabelas auxiliares'!$A$65:$C$102,2,FALSE),"")</f>
        <v>Água / luz / gás (concessionárias)</v>
      </c>
      <c r="H139" s="51" t="str">
        <f>IFERROR(VLOOKUP($B139,'Tabelas auxiliares'!$A$65:$C$102,3,FALSE),"")</f>
        <v>ÁGUA E ESGOTO / ENERGIA ELÉTRICA / GÁS</v>
      </c>
      <c r="I139" t="s">
        <v>1116</v>
      </c>
      <c r="J139" t="s">
        <v>745</v>
      </c>
      <c r="K139" t="s">
        <v>1540</v>
      </c>
      <c r="L139" t="s">
        <v>747</v>
      </c>
      <c r="M139" t="s">
        <v>1498</v>
      </c>
      <c r="N139" t="s">
        <v>166</v>
      </c>
      <c r="O139" t="s">
        <v>167</v>
      </c>
      <c r="P139" t="s">
        <v>200</v>
      </c>
      <c r="Q139" t="s">
        <v>168</v>
      </c>
      <c r="R139" t="s">
        <v>165</v>
      </c>
      <c r="S139" t="s">
        <v>119</v>
      </c>
      <c r="T139" t="s">
        <v>164</v>
      </c>
      <c r="U139" t="s">
        <v>118</v>
      </c>
      <c r="V139" t="s">
        <v>1499</v>
      </c>
      <c r="W139" t="s">
        <v>1500</v>
      </c>
      <c r="X139" s="51" t="str">
        <f t="shared" si="2"/>
        <v>3</v>
      </c>
      <c r="Y139" s="51" t="str">
        <f>IF(T139="","",IF(AND(T139&lt;&gt;'Tabelas auxiliares'!$B$236,T139&lt;&gt;'Tabelas auxiliares'!$B$237),"FOLHA DE PESSOAL",IF(X139='Tabelas auxiliares'!$A$237,"CUSTEIO",IF(X139='Tabelas auxiliares'!$A$236,"INVESTIMENTO","ERRO - VERIFICAR"))))</f>
        <v>CUSTEIO</v>
      </c>
      <c r="Z139" s="44">
        <v>21112.16</v>
      </c>
      <c r="AB139" s="44">
        <v>21112.16</v>
      </c>
    </row>
    <row r="140" spans="1:29" x14ac:dyDescent="0.25">
      <c r="A140" t="s">
        <v>540</v>
      </c>
      <c r="B140" s="72" t="s">
        <v>264</v>
      </c>
      <c r="C140" s="72" t="s">
        <v>541</v>
      </c>
      <c r="D140" t="s">
        <v>35</v>
      </c>
      <c r="E140" t="s">
        <v>117</v>
      </c>
      <c r="F140" s="51" t="str">
        <f>IFERROR(VLOOKUP(D140,'Tabelas auxiliares'!$A$3:$B$61,2,FALSE),"")</f>
        <v>PU - PREFEITURA UNIVERSITÁRIA</v>
      </c>
      <c r="G140" s="51" t="str">
        <f>IFERROR(VLOOKUP($B140,'Tabelas auxiliares'!$A$65:$C$102,2,FALSE),"")</f>
        <v>Água / luz / gás (concessionárias)</v>
      </c>
      <c r="H140" s="51" t="str">
        <f>IFERROR(VLOOKUP($B140,'Tabelas auxiliares'!$A$65:$C$102,3,FALSE),"")</f>
        <v>ÁGUA E ESGOTO / ENERGIA ELÉTRICA / GÁS</v>
      </c>
      <c r="I140" t="s">
        <v>1541</v>
      </c>
      <c r="J140" t="s">
        <v>1542</v>
      </c>
      <c r="K140" t="s">
        <v>1543</v>
      </c>
      <c r="L140" t="s">
        <v>1524</v>
      </c>
      <c r="M140" t="s">
        <v>1518</v>
      </c>
      <c r="N140" t="s">
        <v>166</v>
      </c>
      <c r="O140" t="s">
        <v>167</v>
      </c>
      <c r="P140" t="s">
        <v>200</v>
      </c>
      <c r="Q140" t="s">
        <v>168</v>
      </c>
      <c r="R140" t="s">
        <v>165</v>
      </c>
      <c r="S140" t="s">
        <v>119</v>
      </c>
      <c r="T140" t="s">
        <v>164</v>
      </c>
      <c r="U140" t="s">
        <v>118</v>
      </c>
      <c r="V140" t="s">
        <v>1519</v>
      </c>
      <c r="W140" t="s">
        <v>1520</v>
      </c>
      <c r="X140" s="51" t="str">
        <f t="shared" si="2"/>
        <v>3</v>
      </c>
      <c r="Y140" s="51" t="str">
        <f>IF(T140="","",IF(AND(T140&lt;&gt;'Tabelas auxiliares'!$B$236,T140&lt;&gt;'Tabelas auxiliares'!$B$237),"FOLHA DE PESSOAL",IF(X140='Tabelas auxiliares'!$A$237,"CUSTEIO",IF(X140='Tabelas auxiliares'!$A$236,"INVESTIMENTO","ERRO - VERIFICAR"))))</f>
        <v>CUSTEIO</v>
      </c>
      <c r="Z140" s="44">
        <v>110000</v>
      </c>
      <c r="AA140" s="44">
        <v>110000</v>
      </c>
    </row>
    <row r="141" spans="1:29" x14ac:dyDescent="0.25">
      <c r="A141" t="s">
        <v>540</v>
      </c>
      <c r="B141" s="72" t="s">
        <v>269</v>
      </c>
      <c r="C141" s="72" t="s">
        <v>709</v>
      </c>
      <c r="D141" t="s">
        <v>15</v>
      </c>
      <c r="E141" t="s">
        <v>117</v>
      </c>
      <c r="F141" s="51" t="str">
        <f>IFERROR(VLOOKUP(D141,'Tabelas auxiliares'!$A$3:$B$61,2,FALSE),"")</f>
        <v>PROPES - PRÓ-REITORIA DE PESQUISA / CEM</v>
      </c>
      <c r="G141" s="51" t="str">
        <f>IFERROR(VLOOKUP($B141,'Tabelas auxiliares'!$A$65:$C$102,2,FALSE),"")</f>
        <v>Assistência - Pesquisa</v>
      </c>
      <c r="H141" s="51" t="str">
        <f>IFERROR(VLOOKUP($B141,'Tabelas auxiliares'!$A$65:$C$102,3,FALSE),"")</f>
        <v>BOLSAS DE INICIACAO CIENTIFICA / BOLSAS PROJETOS DE PESQUISA E/OU EDITAIS LIGADOS A PESQUISA</v>
      </c>
      <c r="I141" t="s">
        <v>1370</v>
      </c>
      <c r="J141" t="s">
        <v>752</v>
      </c>
      <c r="K141" t="s">
        <v>1544</v>
      </c>
      <c r="L141" t="s">
        <v>1545</v>
      </c>
      <c r="M141" t="s">
        <v>165</v>
      </c>
      <c r="N141" t="s">
        <v>166</v>
      </c>
      <c r="O141" t="s">
        <v>167</v>
      </c>
      <c r="P141" t="s">
        <v>200</v>
      </c>
      <c r="Q141" t="s">
        <v>168</v>
      </c>
      <c r="R141" t="s">
        <v>165</v>
      </c>
      <c r="S141" t="s">
        <v>119</v>
      </c>
      <c r="T141" t="s">
        <v>164</v>
      </c>
      <c r="U141" t="s">
        <v>118</v>
      </c>
      <c r="V141" t="s">
        <v>821</v>
      </c>
      <c r="W141" t="s">
        <v>822</v>
      </c>
      <c r="X141" s="51" t="str">
        <f t="shared" si="2"/>
        <v>3</v>
      </c>
      <c r="Y141" s="51" t="str">
        <f>IF(T141="","",IF(AND(T141&lt;&gt;'Tabelas auxiliares'!$B$236,T141&lt;&gt;'Tabelas auxiliares'!$B$237),"FOLHA DE PESSOAL",IF(X141='Tabelas auxiliares'!$A$237,"CUSTEIO",IF(X141='Tabelas auxiliares'!$A$236,"INVESTIMENTO","ERRO - VERIFICAR"))))</f>
        <v>CUSTEIO</v>
      </c>
      <c r="Z141" s="44">
        <v>1700</v>
      </c>
      <c r="AC141" s="44">
        <v>1700</v>
      </c>
    </row>
    <row r="142" spans="1:29" x14ac:dyDescent="0.25">
      <c r="A142" t="s">
        <v>540</v>
      </c>
      <c r="B142" s="72" t="s">
        <v>269</v>
      </c>
      <c r="C142" s="72" t="s">
        <v>709</v>
      </c>
      <c r="D142" t="s">
        <v>15</v>
      </c>
      <c r="E142" t="s">
        <v>117</v>
      </c>
      <c r="F142" s="51" t="str">
        <f>IFERROR(VLOOKUP(D142,'Tabelas auxiliares'!$A$3:$B$61,2,FALSE),"")</f>
        <v>PROPES - PRÓ-REITORIA DE PESQUISA / CEM</v>
      </c>
      <c r="G142" s="51" t="str">
        <f>IFERROR(VLOOKUP($B142,'Tabelas auxiliares'!$A$65:$C$102,2,FALSE),"")</f>
        <v>Assistência - Pesquisa</v>
      </c>
      <c r="H142" s="51" t="str">
        <f>IFERROR(VLOOKUP($B142,'Tabelas auxiliares'!$A$65:$C$102,3,FALSE),"")</f>
        <v>BOLSAS DE INICIACAO CIENTIFICA / BOLSAS PROJETOS DE PESQUISA E/OU EDITAIS LIGADOS A PESQUISA</v>
      </c>
      <c r="I142" t="s">
        <v>1224</v>
      </c>
      <c r="J142" t="s">
        <v>755</v>
      </c>
      <c r="K142" t="s">
        <v>1546</v>
      </c>
      <c r="L142" t="s">
        <v>1547</v>
      </c>
      <c r="M142" t="s">
        <v>165</v>
      </c>
      <c r="N142" t="s">
        <v>166</v>
      </c>
      <c r="O142" t="s">
        <v>167</v>
      </c>
      <c r="P142" t="s">
        <v>200</v>
      </c>
      <c r="Q142" t="s">
        <v>168</v>
      </c>
      <c r="R142" t="s">
        <v>165</v>
      </c>
      <c r="S142" t="s">
        <v>119</v>
      </c>
      <c r="T142" t="s">
        <v>164</v>
      </c>
      <c r="U142" t="s">
        <v>118</v>
      </c>
      <c r="V142" t="s">
        <v>821</v>
      </c>
      <c r="W142" t="s">
        <v>822</v>
      </c>
      <c r="X142" s="51" t="str">
        <f t="shared" si="2"/>
        <v>3</v>
      </c>
      <c r="Y142" s="51" t="str">
        <f>IF(T142="","",IF(AND(T142&lt;&gt;'Tabelas auxiliares'!$B$236,T142&lt;&gt;'Tabelas auxiliares'!$B$237),"FOLHA DE PESSOAL",IF(X142='Tabelas auxiliares'!$A$237,"CUSTEIO",IF(X142='Tabelas auxiliares'!$A$236,"INVESTIMENTO","ERRO - VERIFICAR"))))</f>
        <v>CUSTEIO</v>
      </c>
      <c r="Z142" s="44">
        <v>800</v>
      </c>
      <c r="AC142" s="44">
        <v>800</v>
      </c>
    </row>
    <row r="143" spans="1:29" x14ac:dyDescent="0.25">
      <c r="A143" t="s">
        <v>540</v>
      </c>
      <c r="B143" s="72" t="s">
        <v>269</v>
      </c>
      <c r="C143" s="72" t="s">
        <v>709</v>
      </c>
      <c r="D143" t="s">
        <v>15</v>
      </c>
      <c r="E143" t="s">
        <v>117</v>
      </c>
      <c r="F143" s="51" t="str">
        <f>IFERROR(VLOOKUP(D143,'Tabelas auxiliares'!$A$3:$B$61,2,FALSE),"")</f>
        <v>PROPES - PRÓ-REITORIA DE PESQUISA / CEM</v>
      </c>
      <c r="G143" s="51" t="str">
        <f>IFERROR(VLOOKUP($B143,'Tabelas auxiliares'!$A$65:$C$102,2,FALSE),"")</f>
        <v>Assistência - Pesquisa</v>
      </c>
      <c r="H143" s="51" t="str">
        <f>IFERROR(VLOOKUP($B143,'Tabelas auxiliares'!$A$65:$C$102,3,FALSE),"")</f>
        <v>BOLSAS DE INICIACAO CIENTIFICA / BOLSAS PROJETOS DE PESQUISA E/OU EDITAIS LIGADOS A PESQUISA</v>
      </c>
      <c r="I143" t="s">
        <v>1122</v>
      </c>
      <c r="J143" t="s">
        <v>758</v>
      </c>
      <c r="K143" t="s">
        <v>1548</v>
      </c>
      <c r="L143" t="s">
        <v>760</v>
      </c>
      <c r="M143" t="s">
        <v>165</v>
      </c>
      <c r="N143" t="s">
        <v>166</v>
      </c>
      <c r="O143" t="s">
        <v>167</v>
      </c>
      <c r="P143" t="s">
        <v>200</v>
      </c>
      <c r="Q143" t="s">
        <v>168</v>
      </c>
      <c r="R143" t="s">
        <v>165</v>
      </c>
      <c r="S143" t="s">
        <v>543</v>
      </c>
      <c r="T143" t="s">
        <v>164</v>
      </c>
      <c r="U143" t="s">
        <v>118</v>
      </c>
      <c r="V143" t="s">
        <v>821</v>
      </c>
      <c r="W143" t="s">
        <v>822</v>
      </c>
      <c r="X143" s="51" t="str">
        <f t="shared" si="2"/>
        <v>3</v>
      </c>
      <c r="Y143" s="51" t="str">
        <f>IF(T143="","",IF(AND(T143&lt;&gt;'Tabelas auxiliares'!$B$236,T143&lt;&gt;'Tabelas auxiliares'!$B$237),"FOLHA DE PESSOAL",IF(X143='Tabelas auxiliares'!$A$237,"CUSTEIO",IF(X143='Tabelas auxiliares'!$A$236,"INVESTIMENTO","ERRO - VERIFICAR"))))</f>
        <v>CUSTEIO</v>
      </c>
      <c r="Z143" s="44">
        <v>5600</v>
      </c>
      <c r="AA143" s="44">
        <v>3200</v>
      </c>
      <c r="AB143" s="44">
        <v>2400</v>
      </c>
    </row>
    <row r="144" spans="1:29" x14ac:dyDescent="0.25">
      <c r="A144" t="s">
        <v>540</v>
      </c>
      <c r="B144" s="72" t="s">
        <v>269</v>
      </c>
      <c r="C144" s="72" t="s">
        <v>709</v>
      </c>
      <c r="D144" t="s">
        <v>15</v>
      </c>
      <c r="E144" t="s">
        <v>117</v>
      </c>
      <c r="F144" s="51" t="str">
        <f>IFERROR(VLOOKUP(D144,'Tabelas auxiliares'!$A$3:$B$61,2,FALSE),"")</f>
        <v>PROPES - PRÓ-REITORIA DE PESQUISA / CEM</v>
      </c>
      <c r="G144" s="51" t="str">
        <f>IFERROR(VLOOKUP($B144,'Tabelas auxiliares'!$A$65:$C$102,2,FALSE),"")</f>
        <v>Assistência - Pesquisa</v>
      </c>
      <c r="H144" s="51" t="str">
        <f>IFERROR(VLOOKUP($B144,'Tabelas auxiliares'!$A$65:$C$102,3,FALSE),"")</f>
        <v>BOLSAS DE INICIACAO CIENTIFICA / BOLSAS PROJETOS DE PESQUISA E/OU EDITAIS LIGADOS A PESQUISA</v>
      </c>
      <c r="I144" t="s">
        <v>1549</v>
      </c>
      <c r="J144" t="s">
        <v>758</v>
      </c>
      <c r="K144" t="s">
        <v>1550</v>
      </c>
      <c r="L144" t="s">
        <v>1551</v>
      </c>
      <c r="M144" t="s">
        <v>165</v>
      </c>
      <c r="N144" t="s">
        <v>166</v>
      </c>
      <c r="O144" t="s">
        <v>167</v>
      </c>
      <c r="P144" t="s">
        <v>200</v>
      </c>
      <c r="Q144" t="s">
        <v>168</v>
      </c>
      <c r="R144" t="s">
        <v>165</v>
      </c>
      <c r="S144" t="s">
        <v>543</v>
      </c>
      <c r="T144" t="s">
        <v>164</v>
      </c>
      <c r="U144" t="s">
        <v>118</v>
      </c>
      <c r="V144" t="s">
        <v>821</v>
      </c>
      <c r="W144" t="s">
        <v>822</v>
      </c>
      <c r="X144" s="51" t="str">
        <f t="shared" si="2"/>
        <v>3</v>
      </c>
      <c r="Y144" s="51" t="str">
        <f>IF(T144="","",IF(AND(T144&lt;&gt;'Tabelas auxiliares'!$B$236,T144&lt;&gt;'Tabelas auxiliares'!$B$237),"FOLHA DE PESSOAL",IF(X144='Tabelas auxiliares'!$A$237,"CUSTEIO",IF(X144='Tabelas auxiliares'!$A$236,"INVESTIMENTO","ERRO - VERIFICAR"))))</f>
        <v>CUSTEIO</v>
      </c>
      <c r="Z144" s="44">
        <v>5200</v>
      </c>
      <c r="AB144" s="44">
        <v>5200</v>
      </c>
    </row>
    <row r="145" spans="1:29" x14ac:dyDescent="0.25">
      <c r="A145" t="s">
        <v>540</v>
      </c>
      <c r="B145" s="72" t="s">
        <v>269</v>
      </c>
      <c r="C145" s="72" t="s">
        <v>709</v>
      </c>
      <c r="D145" t="s">
        <v>15</v>
      </c>
      <c r="E145" t="s">
        <v>117</v>
      </c>
      <c r="F145" s="51" t="str">
        <f>IFERROR(VLOOKUP(D145,'Tabelas auxiliares'!$A$3:$B$61,2,FALSE),"")</f>
        <v>PROPES - PRÓ-REITORIA DE PESQUISA / CEM</v>
      </c>
      <c r="G145" s="51" t="str">
        <f>IFERROR(VLOOKUP($B145,'Tabelas auxiliares'!$A$65:$C$102,2,FALSE),"")</f>
        <v>Assistência - Pesquisa</v>
      </c>
      <c r="H145" s="51" t="str">
        <f>IFERROR(VLOOKUP($B145,'Tabelas auxiliares'!$A$65:$C$102,3,FALSE),"")</f>
        <v>BOLSAS DE INICIACAO CIENTIFICA / BOLSAS PROJETOS DE PESQUISA E/OU EDITAIS LIGADOS A PESQUISA</v>
      </c>
      <c r="I145" t="s">
        <v>1549</v>
      </c>
      <c r="J145" t="s">
        <v>758</v>
      </c>
      <c r="K145" t="s">
        <v>1552</v>
      </c>
      <c r="L145" t="s">
        <v>1553</v>
      </c>
      <c r="M145" t="s">
        <v>165</v>
      </c>
      <c r="N145" t="s">
        <v>166</v>
      </c>
      <c r="O145" t="s">
        <v>167</v>
      </c>
      <c r="P145" t="s">
        <v>200</v>
      </c>
      <c r="Q145" t="s">
        <v>168</v>
      </c>
      <c r="R145" t="s">
        <v>165</v>
      </c>
      <c r="S145" t="s">
        <v>543</v>
      </c>
      <c r="T145" t="s">
        <v>164</v>
      </c>
      <c r="U145" t="s">
        <v>118</v>
      </c>
      <c r="V145" t="s">
        <v>821</v>
      </c>
      <c r="W145" t="s">
        <v>822</v>
      </c>
      <c r="X145" s="51" t="str">
        <f t="shared" si="2"/>
        <v>3</v>
      </c>
      <c r="Y145" s="51" t="str">
        <f>IF(T145="","",IF(AND(T145&lt;&gt;'Tabelas auxiliares'!$B$236,T145&lt;&gt;'Tabelas auxiliares'!$B$237),"FOLHA DE PESSOAL",IF(X145='Tabelas auxiliares'!$A$237,"CUSTEIO",IF(X145='Tabelas auxiliares'!$A$236,"INVESTIMENTO","ERRO - VERIFICAR"))))</f>
        <v>CUSTEIO</v>
      </c>
      <c r="Z145" s="44">
        <v>6200</v>
      </c>
      <c r="AB145" s="44">
        <v>6200</v>
      </c>
    </row>
    <row r="146" spans="1:29" x14ac:dyDescent="0.25">
      <c r="A146" t="s">
        <v>540</v>
      </c>
      <c r="B146" s="72" t="s">
        <v>269</v>
      </c>
      <c r="C146" s="72" t="s">
        <v>709</v>
      </c>
      <c r="D146" t="s">
        <v>15</v>
      </c>
      <c r="E146" t="s">
        <v>117</v>
      </c>
      <c r="F146" s="51" t="str">
        <f>IFERROR(VLOOKUP(D146,'Tabelas auxiliares'!$A$3:$B$61,2,FALSE),"")</f>
        <v>PROPES - PRÓ-REITORIA DE PESQUISA / CEM</v>
      </c>
      <c r="G146" s="51" t="str">
        <f>IFERROR(VLOOKUP($B146,'Tabelas auxiliares'!$A$65:$C$102,2,FALSE),"")</f>
        <v>Assistência - Pesquisa</v>
      </c>
      <c r="H146" s="51" t="str">
        <f>IFERROR(VLOOKUP($B146,'Tabelas auxiliares'!$A$65:$C$102,3,FALSE),"")</f>
        <v>BOLSAS DE INICIACAO CIENTIFICA / BOLSAS PROJETOS DE PESQUISA E/OU EDITAIS LIGADOS A PESQUISA</v>
      </c>
      <c r="I146" t="s">
        <v>1549</v>
      </c>
      <c r="J146" t="s">
        <v>758</v>
      </c>
      <c r="K146" t="s">
        <v>1554</v>
      </c>
      <c r="L146" t="s">
        <v>1555</v>
      </c>
      <c r="M146" t="s">
        <v>165</v>
      </c>
      <c r="N146" t="s">
        <v>166</v>
      </c>
      <c r="O146" t="s">
        <v>167</v>
      </c>
      <c r="P146" t="s">
        <v>200</v>
      </c>
      <c r="Q146" t="s">
        <v>168</v>
      </c>
      <c r="R146" t="s">
        <v>165</v>
      </c>
      <c r="S146" t="s">
        <v>543</v>
      </c>
      <c r="T146" t="s">
        <v>164</v>
      </c>
      <c r="U146" t="s">
        <v>118</v>
      </c>
      <c r="V146" t="s">
        <v>821</v>
      </c>
      <c r="W146" t="s">
        <v>822</v>
      </c>
      <c r="X146" s="51" t="str">
        <f t="shared" si="2"/>
        <v>3</v>
      </c>
      <c r="Y146" s="51" t="str">
        <f>IF(T146="","",IF(AND(T146&lt;&gt;'Tabelas auxiliares'!$B$236,T146&lt;&gt;'Tabelas auxiliares'!$B$237),"FOLHA DE PESSOAL",IF(X146='Tabelas auxiliares'!$A$237,"CUSTEIO",IF(X146='Tabelas auxiliares'!$A$236,"INVESTIMENTO","ERRO - VERIFICAR"))))</f>
        <v>CUSTEIO</v>
      </c>
      <c r="Z146" s="44">
        <v>10400</v>
      </c>
      <c r="AB146" s="44">
        <v>10400</v>
      </c>
    </row>
    <row r="147" spans="1:29" x14ac:dyDescent="0.25">
      <c r="A147" t="s">
        <v>540</v>
      </c>
      <c r="B147" s="72" t="s">
        <v>269</v>
      </c>
      <c r="C147" s="72" t="s">
        <v>709</v>
      </c>
      <c r="D147" t="s">
        <v>15</v>
      </c>
      <c r="E147" t="s">
        <v>117</v>
      </c>
      <c r="F147" s="51" t="str">
        <f>IFERROR(VLOOKUP(D147,'Tabelas auxiliares'!$A$3:$B$61,2,FALSE),"")</f>
        <v>PROPES - PRÓ-REITORIA DE PESQUISA / CEM</v>
      </c>
      <c r="G147" s="51" t="str">
        <f>IFERROR(VLOOKUP($B147,'Tabelas auxiliares'!$A$65:$C$102,2,FALSE),"")</f>
        <v>Assistência - Pesquisa</v>
      </c>
      <c r="H147" s="51" t="str">
        <f>IFERROR(VLOOKUP($B147,'Tabelas auxiliares'!$A$65:$C$102,3,FALSE),"")</f>
        <v>BOLSAS DE INICIACAO CIENTIFICA / BOLSAS PROJETOS DE PESQUISA E/OU EDITAIS LIGADOS A PESQUISA</v>
      </c>
      <c r="I147" t="s">
        <v>1105</v>
      </c>
      <c r="J147" t="s">
        <v>752</v>
      </c>
      <c r="K147" t="s">
        <v>1556</v>
      </c>
      <c r="L147" t="s">
        <v>1545</v>
      </c>
      <c r="M147" t="s">
        <v>165</v>
      </c>
      <c r="N147" t="s">
        <v>169</v>
      </c>
      <c r="O147" t="s">
        <v>819</v>
      </c>
      <c r="P147" t="s">
        <v>820</v>
      </c>
      <c r="Q147" t="s">
        <v>168</v>
      </c>
      <c r="R147" t="s">
        <v>165</v>
      </c>
      <c r="S147" t="s">
        <v>119</v>
      </c>
      <c r="T147" t="s">
        <v>164</v>
      </c>
      <c r="U147" t="s">
        <v>1108</v>
      </c>
      <c r="V147" t="s">
        <v>821</v>
      </c>
      <c r="W147" t="s">
        <v>822</v>
      </c>
      <c r="X147" s="51" t="str">
        <f t="shared" si="2"/>
        <v>3</v>
      </c>
      <c r="Y147" s="51" t="str">
        <f>IF(T147="","",IF(AND(T147&lt;&gt;'Tabelas auxiliares'!$B$236,T147&lt;&gt;'Tabelas auxiliares'!$B$237),"FOLHA DE PESSOAL",IF(X147='Tabelas auxiliares'!$A$237,"CUSTEIO",IF(X147='Tabelas auxiliares'!$A$236,"INVESTIMENTO","ERRO - VERIFICAR"))))</f>
        <v>CUSTEIO</v>
      </c>
      <c r="Z147" s="44">
        <v>2100</v>
      </c>
      <c r="AB147" s="44">
        <v>2100</v>
      </c>
    </row>
    <row r="148" spans="1:29" x14ac:dyDescent="0.25">
      <c r="A148" t="s">
        <v>540</v>
      </c>
      <c r="B148" s="72" t="s">
        <v>269</v>
      </c>
      <c r="C148" s="72" t="s">
        <v>709</v>
      </c>
      <c r="D148" t="s">
        <v>15</v>
      </c>
      <c r="E148" t="s">
        <v>117</v>
      </c>
      <c r="F148" s="51" t="str">
        <f>IFERROR(VLOOKUP(D148,'Tabelas auxiliares'!$A$3:$B$61,2,FALSE),"")</f>
        <v>PROPES - PRÓ-REITORIA DE PESQUISA / CEM</v>
      </c>
      <c r="G148" s="51" t="str">
        <f>IFERROR(VLOOKUP($B148,'Tabelas auxiliares'!$A$65:$C$102,2,FALSE),"")</f>
        <v>Assistência - Pesquisa</v>
      </c>
      <c r="H148" s="51" t="str">
        <f>IFERROR(VLOOKUP($B148,'Tabelas auxiliares'!$A$65:$C$102,3,FALSE),"")</f>
        <v>BOLSAS DE INICIACAO CIENTIFICA / BOLSAS PROJETOS DE PESQUISA E/OU EDITAIS LIGADOS A PESQUISA</v>
      </c>
      <c r="I148" t="s">
        <v>1105</v>
      </c>
      <c r="J148" t="s">
        <v>755</v>
      </c>
      <c r="K148" t="s">
        <v>1557</v>
      </c>
      <c r="L148" t="s">
        <v>1547</v>
      </c>
      <c r="M148" t="s">
        <v>165</v>
      </c>
      <c r="N148" t="s">
        <v>166</v>
      </c>
      <c r="O148" t="s">
        <v>167</v>
      </c>
      <c r="P148" t="s">
        <v>200</v>
      </c>
      <c r="Q148" t="s">
        <v>168</v>
      </c>
      <c r="R148" t="s">
        <v>165</v>
      </c>
      <c r="S148" t="s">
        <v>543</v>
      </c>
      <c r="T148" t="s">
        <v>164</v>
      </c>
      <c r="U148" t="s">
        <v>118</v>
      </c>
      <c r="V148" t="s">
        <v>821</v>
      </c>
      <c r="W148" t="s">
        <v>822</v>
      </c>
      <c r="X148" s="51" t="str">
        <f t="shared" si="2"/>
        <v>3</v>
      </c>
      <c r="Y148" s="51" t="str">
        <f>IF(T148="","",IF(AND(T148&lt;&gt;'Tabelas auxiliares'!$B$236,T148&lt;&gt;'Tabelas auxiliares'!$B$237),"FOLHA DE PESSOAL",IF(X148='Tabelas auxiliares'!$A$237,"CUSTEIO",IF(X148='Tabelas auxiliares'!$A$236,"INVESTIMENTO","ERRO - VERIFICAR"))))</f>
        <v>CUSTEIO</v>
      </c>
      <c r="Z148" s="44">
        <v>800</v>
      </c>
      <c r="AB148" s="44">
        <v>800</v>
      </c>
    </row>
    <row r="149" spans="1:29" x14ac:dyDescent="0.25">
      <c r="A149" t="s">
        <v>540</v>
      </c>
      <c r="B149" s="72" t="s">
        <v>269</v>
      </c>
      <c r="C149" s="72" t="s">
        <v>709</v>
      </c>
      <c r="D149" t="s">
        <v>21</v>
      </c>
      <c r="E149" t="s">
        <v>117</v>
      </c>
      <c r="F149" s="51" t="str">
        <f>IFERROR(VLOOKUP(D149,'Tabelas auxiliares'!$A$3:$B$61,2,FALSE),"")</f>
        <v>NÚCLEOS ESTRATÉGICOS</v>
      </c>
      <c r="G149" s="51" t="str">
        <f>IFERROR(VLOOKUP($B149,'Tabelas auxiliares'!$A$65:$C$102,2,FALSE),"")</f>
        <v>Assistência - Pesquisa</v>
      </c>
      <c r="H149" s="51" t="str">
        <f>IFERROR(VLOOKUP($B149,'Tabelas auxiliares'!$A$65:$C$102,3,FALSE),"")</f>
        <v>BOLSAS DE INICIACAO CIENTIFICA / BOLSAS PROJETOS DE PESQUISA E/OU EDITAIS LIGADOS A PESQUISA</v>
      </c>
      <c r="I149" t="s">
        <v>555</v>
      </c>
      <c r="J149" t="s">
        <v>1558</v>
      </c>
      <c r="K149" t="s">
        <v>1559</v>
      </c>
      <c r="L149" t="s">
        <v>1560</v>
      </c>
      <c r="M149" t="s">
        <v>165</v>
      </c>
      <c r="N149" t="s">
        <v>169</v>
      </c>
      <c r="O149" t="s">
        <v>819</v>
      </c>
      <c r="P149" t="s">
        <v>820</v>
      </c>
      <c r="Q149" t="s">
        <v>168</v>
      </c>
      <c r="R149" t="s">
        <v>165</v>
      </c>
      <c r="S149" t="s">
        <v>119</v>
      </c>
      <c r="T149" t="s">
        <v>164</v>
      </c>
      <c r="U149" t="s">
        <v>1108</v>
      </c>
      <c r="V149" t="s">
        <v>821</v>
      </c>
      <c r="W149" t="s">
        <v>822</v>
      </c>
      <c r="X149" s="51" t="str">
        <f t="shared" si="2"/>
        <v>3</v>
      </c>
      <c r="Y149" s="51" t="str">
        <f>IF(T149="","",IF(AND(T149&lt;&gt;'Tabelas auxiliares'!$B$236,T149&lt;&gt;'Tabelas auxiliares'!$B$237),"FOLHA DE PESSOAL",IF(X149='Tabelas auxiliares'!$A$237,"CUSTEIO",IF(X149='Tabelas auxiliares'!$A$236,"INVESTIMENTO","ERRO - VERIFICAR"))))</f>
        <v>CUSTEIO</v>
      </c>
      <c r="Z149" s="44">
        <v>15000</v>
      </c>
      <c r="AA149" s="44">
        <v>12900</v>
      </c>
      <c r="AB149" s="44">
        <v>2100</v>
      </c>
    </row>
    <row r="150" spans="1:29" x14ac:dyDescent="0.25">
      <c r="A150" t="s">
        <v>540</v>
      </c>
      <c r="B150" s="72" t="s">
        <v>269</v>
      </c>
      <c r="C150" s="72" t="s">
        <v>709</v>
      </c>
      <c r="D150" t="s">
        <v>21</v>
      </c>
      <c r="E150" t="s">
        <v>117</v>
      </c>
      <c r="F150" s="51" t="str">
        <f>IFERROR(VLOOKUP(D150,'Tabelas auxiliares'!$A$3:$B$61,2,FALSE),"")</f>
        <v>NÚCLEOS ESTRATÉGICOS</v>
      </c>
      <c r="G150" s="51" t="str">
        <f>IFERROR(VLOOKUP($B150,'Tabelas auxiliares'!$A$65:$C$102,2,FALSE),"")</f>
        <v>Assistência - Pesquisa</v>
      </c>
      <c r="H150" s="51" t="str">
        <f>IFERROR(VLOOKUP($B150,'Tabelas auxiliares'!$A$65:$C$102,3,FALSE),"")</f>
        <v>BOLSAS DE INICIACAO CIENTIFICA / BOLSAS PROJETOS DE PESQUISA E/OU EDITAIS LIGADOS A PESQUISA</v>
      </c>
      <c r="I150" t="s">
        <v>562</v>
      </c>
      <c r="J150" t="s">
        <v>1561</v>
      </c>
      <c r="K150" t="s">
        <v>1562</v>
      </c>
      <c r="L150" t="s">
        <v>1563</v>
      </c>
      <c r="M150" t="s">
        <v>165</v>
      </c>
      <c r="N150" t="s">
        <v>166</v>
      </c>
      <c r="O150" t="s">
        <v>167</v>
      </c>
      <c r="P150" t="s">
        <v>200</v>
      </c>
      <c r="Q150" t="s">
        <v>168</v>
      </c>
      <c r="R150" t="s">
        <v>165</v>
      </c>
      <c r="S150" t="s">
        <v>119</v>
      </c>
      <c r="T150" t="s">
        <v>164</v>
      </c>
      <c r="U150" t="s">
        <v>118</v>
      </c>
      <c r="V150" t="s">
        <v>821</v>
      </c>
      <c r="W150" t="s">
        <v>822</v>
      </c>
      <c r="X150" s="51" t="str">
        <f t="shared" si="2"/>
        <v>3</v>
      </c>
      <c r="Y150" s="51" t="str">
        <f>IF(T150="","",IF(AND(T150&lt;&gt;'Tabelas auxiliares'!$B$236,T150&lt;&gt;'Tabelas auxiliares'!$B$237),"FOLHA DE PESSOAL",IF(X150='Tabelas auxiliares'!$A$237,"CUSTEIO",IF(X150='Tabelas auxiliares'!$A$236,"INVESTIMENTO","ERRO - VERIFICAR"))))</f>
        <v>CUSTEIO</v>
      </c>
      <c r="Z150" s="44">
        <v>8500</v>
      </c>
      <c r="AA150" s="44">
        <v>6400</v>
      </c>
      <c r="AB150" s="44">
        <v>2100</v>
      </c>
    </row>
    <row r="151" spans="1:29" x14ac:dyDescent="0.25">
      <c r="A151" t="s">
        <v>540</v>
      </c>
      <c r="B151" s="72" t="s">
        <v>271</v>
      </c>
      <c r="C151" s="72" t="s">
        <v>541</v>
      </c>
      <c r="D151" t="s">
        <v>57</v>
      </c>
      <c r="E151" t="s">
        <v>117</v>
      </c>
      <c r="F151" s="51" t="str">
        <f>IFERROR(VLOOKUP(D151,'Tabelas auxiliares'!$A$3:$B$61,2,FALSE),"")</f>
        <v>EDITORA DA UFABC</v>
      </c>
      <c r="G151" s="51" t="str">
        <f>IFERROR(VLOOKUP($B151,'Tabelas auxiliares'!$A$65:$C$102,2,FALSE),"")</f>
        <v>Assistência - Extensão</v>
      </c>
      <c r="H151" s="51" t="str">
        <f>IFERROR(VLOOKUP($B151,'Tabelas auxiliares'!$A$65:$C$102,3,FALSE),"")</f>
        <v>BOLSAS DE EXTENSAO / PROJETOS EXTENSIONISTAS</v>
      </c>
      <c r="I151" t="s">
        <v>1564</v>
      </c>
      <c r="J151" t="s">
        <v>1565</v>
      </c>
      <c r="K151" t="s">
        <v>1566</v>
      </c>
      <c r="L151" t="s">
        <v>1567</v>
      </c>
      <c r="M151" t="s">
        <v>1568</v>
      </c>
      <c r="N151" t="s">
        <v>166</v>
      </c>
      <c r="O151" t="s">
        <v>167</v>
      </c>
      <c r="P151" t="s">
        <v>200</v>
      </c>
      <c r="Q151" t="s">
        <v>168</v>
      </c>
      <c r="R151" t="s">
        <v>165</v>
      </c>
      <c r="S151" t="s">
        <v>119</v>
      </c>
      <c r="T151" t="s">
        <v>164</v>
      </c>
      <c r="U151" t="s">
        <v>118</v>
      </c>
      <c r="V151" t="s">
        <v>1569</v>
      </c>
      <c r="W151" t="s">
        <v>1570</v>
      </c>
      <c r="X151" s="51" t="str">
        <f t="shared" si="2"/>
        <v>3</v>
      </c>
      <c r="Y151" s="51" t="str">
        <f>IF(T151="","",IF(AND(T151&lt;&gt;'Tabelas auxiliares'!$B$236,T151&lt;&gt;'Tabelas auxiliares'!$B$237),"FOLHA DE PESSOAL",IF(X151='Tabelas auxiliares'!$A$237,"CUSTEIO",IF(X151='Tabelas auxiliares'!$A$236,"INVESTIMENTO","ERRO - VERIFICAR"))))</f>
        <v>CUSTEIO</v>
      </c>
      <c r="Z151" s="44">
        <v>180</v>
      </c>
      <c r="AA151" s="44">
        <v>180</v>
      </c>
    </row>
    <row r="152" spans="1:29" x14ac:dyDescent="0.25">
      <c r="A152" t="s">
        <v>540</v>
      </c>
      <c r="B152" s="72" t="s">
        <v>271</v>
      </c>
      <c r="C152" s="72" t="s">
        <v>1089</v>
      </c>
      <c r="D152" t="s">
        <v>55</v>
      </c>
      <c r="E152" t="s">
        <v>117</v>
      </c>
      <c r="F152" s="51" t="str">
        <f>IFERROR(VLOOKUP(D152,'Tabelas auxiliares'!$A$3:$B$61,2,FALSE),"")</f>
        <v>PROEC - PRÓ-REITORIA DE EXTENSÃO E CULTURA</v>
      </c>
      <c r="G152" s="51" t="str">
        <f>IFERROR(VLOOKUP($B152,'Tabelas auxiliares'!$A$65:$C$102,2,FALSE),"")</f>
        <v>Assistência - Extensão</v>
      </c>
      <c r="H152" s="51" t="str">
        <f>IFERROR(VLOOKUP($B152,'Tabelas auxiliares'!$A$65:$C$102,3,FALSE),"")</f>
        <v>BOLSAS DE EXTENSAO / PROJETOS EXTENSIONISTAS</v>
      </c>
      <c r="I152" t="s">
        <v>1571</v>
      </c>
      <c r="J152" t="s">
        <v>1572</v>
      </c>
      <c r="K152" t="s">
        <v>1573</v>
      </c>
      <c r="L152" t="s">
        <v>1574</v>
      </c>
      <c r="M152" t="s">
        <v>165</v>
      </c>
      <c r="N152" t="s">
        <v>169</v>
      </c>
      <c r="O152" t="s">
        <v>819</v>
      </c>
      <c r="P152" t="s">
        <v>820</v>
      </c>
      <c r="Q152" t="s">
        <v>168</v>
      </c>
      <c r="R152" t="s">
        <v>165</v>
      </c>
      <c r="S152" t="s">
        <v>119</v>
      </c>
      <c r="T152" t="s">
        <v>164</v>
      </c>
      <c r="U152" t="s">
        <v>1108</v>
      </c>
      <c r="V152" t="s">
        <v>821</v>
      </c>
      <c r="W152" t="s">
        <v>822</v>
      </c>
      <c r="X152" s="51" t="str">
        <f t="shared" si="2"/>
        <v>3</v>
      </c>
      <c r="Y152" s="51" t="str">
        <f>IF(T152="","",IF(AND(T152&lt;&gt;'Tabelas auxiliares'!$B$236,T152&lt;&gt;'Tabelas auxiliares'!$B$237),"FOLHA DE PESSOAL",IF(X152='Tabelas auxiliares'!$A$237,"CUSTEIO",IF(X152='Tabelas auxiliares'!$A$236,"INVESTIMENTO","ERRO - VERIFICAR"))))</f>
        <v>CUSTEIO</v>
      </c>
      <c r="Z152" s="44">
        <v>1400</v>
      </c>
      <c r="AA152" s="44">
        <v>1400</v>
      </c>
    </row>
    <row r="153" spans="1:29" x14ac:dyDescent="0.25">
      <c r="A153" t="s">
        <v>540</v>
      </c>
      <c r="B153" s="72" t="s">
        <v>274</v>
      </c>
      <c r="C153" s="72" t="s">
        <v>1090</v>
      </c>
      <c r="D153" t="s">
        <v>83</v>
      </c>
      <c r="E153" t="s">
        <v>117</v>
      </c>
      <c r="F153" s="51" t="str">
        <f>IFERROR(VLOOKUP(D153,'Tabelas auxiliares'!$A$3:$B$61,2,FALSE),"")</f>
        <v>NETEL - NÚCLEO EDUCACIONAL DE TECNOLOGIAS E LÍNGUAS</v>
      </c>
      <c r="G153" s="51" t="str">
        <f>IFERROR(VLOOKUP($B153,'Tabelas auxiliares'!$A$65:$C$102,2,FALSE),"")</f>
        <v>Assistência - Graduação</v>
      </c>
      <c r="H153" s="51" t="str">
        <f>IFERROR(VLOOKUP($B153,'Tabelas auxiliares'!$A$65:$C$102,3,FALSE),"")</f>
        <v>MONITORIA ACADEMICA DA GRADUACAO / MONITORIA SEMIPRESENCIAL / AUXILIO ACESSIBILIDADE / MONITORIA INCLUSIVA</v>
      </c>
      <c r="I153" t="s">
        <v>1575</v>
      </c>
      <c r="J153" t="s">
        <v>1576</v>
      </c>
      <c r="K153" t="s">
        <v>1577</v>
      </c>
      <c r="L153" t="s">
        <v>1578</v>
      </c>
      <c r="M153" t="s">
        <v>165</v>
      </c>
      <c r="N153" t="s">
        <v>166</v>
      </c>
      <c r="O153" t="s">
        <v>167</v>
      </c>
      <c r="P153" t="s">
        <v>200</v>
      </c>
      <c r="Q153" t="s">
        <v>168</v>
      </c>
      <c r="R153" t="s">
        <v>165</v>
      </c>
      <c r="S153" t="s">
        <v>543</v>
      </c>
      <c r="T153" t="s">
        <v>164</v>
      </c>
      <c r="U153" t="s">
        <v>118</v>
      </c>
      <c r="V153" t="s">
        <v>821</v>
      </c>
      <c r="W153" t="s">
        <v>822</v>
      </c>
      <c r="X153" s="51" t="str">
        <f t="shared" si="2"/>
        <v>3</v>
      </c>
      <c r="Y153" s="51" t="str">
        <f>IF(T153="","",IF(AND(T153&lt;&gt;'Tabelas auxiliares'!$B$236,T153&lt;&gt;'Tabelas auxiliares'!$B$237),"FOLHA DE PESSOAL",IF(X153='Tabelas auxiliares'!$A$237,"CUSTEIO",IF(X153='Tabelas auxiliares'!$A$236,"INVESTIMENTO","ERRO - VERIFICAR"))))</f>
        <v>CUSTEIO</v>
      </c>
      <c r="Z153" s="44">
        <v>14300</v>
      </c>
      <c r="AA153" s="44">
        <v>11000</v>
      </c>
      <c r="AB153" s="44">
        <v>3300</v>
      </c>
    </row>
    <row r="154" spans="1:29" x14ac:dyDescent="0.25">
      <c r="A154" t="s">
        <v>540</v>
      </c>
      <c r="B154" s="72" t="s">
        <v>283</v>
      </c>
      <c r="C154" s="72" t="s">
        <v>541</v>
      </c>
      <c r="D154" t="s">
        <v>45</v>
      </c>
      <c r="E154" t="s">
        <v>117</v>
      </c>
      <c r="F154" s="51" t="str">
        <f>IFERROR(VLOOKUP(D154,'Tabelas auxiliares'!$A$3:$B$61,2,FALSE),"")</f>
        <v>CMCC - CENTRO DE MATEMÁTICA, COMPUTAÇÃO E COGNIÇÃO</v>
      </c>
      <c r="G154" s="51" t="str">
        <f>IFERROR(VLOOKUP($B154,'Tabelas auxiliares'!$A$65:$C$102,2,FALSE),"")</f>
        <v>Auxílio eventos/Atividades extrassala - servidores</v>
      </c>
      <c r="H154" s="51" t="str">
        <f>IFERROR(VLOOKUP($B154,'Tabelas auxiliares'!$A$65:$C$102,3,FALSE),"")</f>
        <v>DOCENTES: AUXÍLIO EVENTOS/CONGRESSOS/SEMINÁRIOS/PUBLICAÇÕES/ AUXÍLIO PARA ATIVIDADE EXTRASSALA</v>
      </c>
      <c r="I154" t="s">
        <v>1334</v>
      </c>
      <c r="J154" t="s">
        <v>1579</v>
      </c>
      <c r="K154" t="s">
        <v>1580</v>
      </c>
      <c r="L154" t="s">
        <v>1581</v>
      </c>
      <c r="M154" t="s">
        <v>1582</v>
      </c>
      <c r="N154" t="s">
        <v>166</v>
      </c>
      <c r="O154" t="s">
        <v>167</v>
      </c>
      <c r="P154" t="s">
        <v>200</v>
      </c>
      <c r="Q154" t="s">
        <v>168</v>
      </c>
      <c r="R154" t="s">
        <v>165</v>
      </c>
      <c r="S154" t="s">
        <v>119</v>
      </c>
      <c r="T154" t="s">
        <v>164</v>
      </c>
      <c r="U154" t="s">
        <v>118</v>
      </c>
      <c r="V154" t="s">
        <v>1583</v>
      </c>
      <c r="W154" t="s">
        <v>1584</v>
      </c>
      <c r="X154" s="51" t="str">
        <f t="shared" si="2"/>
        <v>3</v>
      </c>
      <c r="Y154" s="51" t="str">
        <f>IF(T154="","",IF(AND(T154&lt;&gt;'Tabelas auxiliares'!$B$236,T154&lt;&gt;'Tabelas auxiliares'!$B$237),"FOLHA DE PESSOAL",IF(X154='Tabelas auxiliares'!$A$237,"CUSTEIO",IF(X154='Tabelas auxiliares'!$A$236,"INVESTIMENTO","ERRO - VERIFICAR"))))</f>
        <v>CUSTEIO</v>
      </c>
      <c r="Z154" s="44">
        <v>2.83</v>
      </c>
      <c r="AA154" s="44">
        <v>2.83</v>
      </c>
    </row>
    <row r="155" spans="1:29" x14ac:dyDescent="0.25">
      <c r="A155" t="s">
        <v>540</v>
      </c>
      <c r="B155" s="72" t="s">
        <v>284</v>
      </c>
      <c r="C155" s="72" t="s">
        <v>541</v>
      </c>
      <c r="D155" t="s">
        <v>75</v>
      </c>
      <c r="E155" t="s">
        <v>117</v>
      </c>
      <c r="F155" s="51" t="str">
        <f>IFERROR(VLOOKUP(D155,'Tabelas auxiliares'!$A$3:$B$61,2,FALSE),"")</f>
        <v>BIBLIOTECA</v>
      </c>
      <c r="G155" s="51" t="str">
        <f>IFERROR(VLOOKUP($B155,'Tabelas auxiliares'!$A$65:$C$102,2,FALSE),"")</f>
        <v>Acervo bibliográfico</v>
      </c>
      <c r="H155" s="51" t="str">
        <f>IFERROR(VLOOKUP($B155,'Tabelas auxiliares'!$A$65:$C$102,3,FALSE),"")</f>
        <v>LIVROS / ASSINATURA DE JORNAIS E REVISTAS / PERIÓDICOS / BASES ACADÊMICAS/ENCADERNAÇÃO E REENCADERNAÇÃO DE LIVROS DO ACERVO</v>
      </c>
      <c r="I155" t="s">
        <v>1405</v>
      </c>
      <c r="J155" t="s">
        <v>1585</v>
      </c>
      <c r="K155" t="s">
        <v>1586</v>
      </c>
      <c r="L155" t="s">
        <v>1587</v>
      </c>
      <c r="M155" t="s">
        <v>1588</v>
      </c>
      <c r="N155" t="s">
        <v>166</v>
      </c>
      <c r="O155" t="s">
        <v>167</v>
      </c>
      <c r="P155" t="s">
        <v>200</v>
      </c>
      <c r="Q155" t="s">
        <v>168</v>
      </c>
      <c r="R155" t="s">
        <v>165</v>
      </c>
      <c r="S155" t="s">
        <v>119</v>
      </c>
      <c r="T155" t="s">
        <v>164</v>
      </c>
      <c r="U155" t="s">
        <v>118</v>
      </c>
      <c r="V155" t="s">
        <v>1397</v>
      </c>
      <c r="W155" t="s">
        <v>1398</v>
      </c>
      <c r="X155" s="51" t="str">
        <f t="shared" si="2"/>
        <v>3</v>
      </c>
      <c r="Y155" s="51" t="str">
        <f>IF(T155="","",IF(AND(T155&lt;&gt;'Tabelas auxiliares'!$B$236,T155&lt;&gt;'Tabelas auxiliares'!$B$237),"FOLHA DE PESSOAL",IF(X155='Tabelas auxiliares'!$A$237,"CUSTEIO",IF(X155='Tabelas auxiliares'!$A$236,"INVESTIMENTO","ERRO - VERIFICAR"))))</f>
        <v>CUSTEIO</v>
      </c>
      <c r="Z155" s="44">
        <v>1098.58</v>
      </c>
      <c r="AA155" s="44">
        <v>1098.58</v>
      </c>
    </row>
    <row r="156" spans="1:29" x14ac:dyDescent="0.25">
      <c r="A156" t="s">
        <v>540</v>
      </c>
      <c r="B156" s="72" t="s">
        <v>284</v>
      </c>
      <c r="C156" s="72" t="s">
        <v>541</v>
      </c>
      <c r="D156" t="s">
        <v>75</v>
      </c>
      <c r="E156" t="s">
        <v>117</v>
      </c>
      <c r="F156" s="51" t="str">
        <f>IFERROR(VLOOKUP(D156,'Tabelas auxiliares'!$A$3:$B$61,2,FALSE),"")</f>
        <v>BIBLIOTECA</v>
      </c>
      <c r="G156" s="51" t="str">
        <f>IFERROR(VLOOKUP($B156,'Tabelas auxiliares'!$A$65:$C$102,2,FALSE),"")</f>
        <v>Acervo bibliográfico</v>
      </c>
      <c r="H156" s="51" t="str">
        <f>IFERROR(VLOOKUP($B156,'Tabelas auxiliares'!$A$65:$C$102,3,FALSE),"")</f>
        <v>LIVROS / ASSINATURA DE JORNAIS E REVISTAS / PERIÓDICOS / BASES ACADÊMICAS/ENCADERNAÇÃO E REENCADERNAÇÃO DE LIVROS DO ACERVO</v>
      </c>
      <c r="I156" t="s">
        <v>1589</v>
      </c>
      <c r="J156" t="s">
        <v>1590</v>
      </c>
      <c r="K156" t="s">
        <v>1591</v>
      </c>
      <c r="L156" t="s">
        <v>1592</v>
      </c>
      <c r="M156" t="s">
        <v>1593</v>
      </c>
      <c r="N156" t="s">
        <v>166</v>
      </c>
      <c r="O156" t="s">
        <v>167</v>
      </c>
      <c r="P156" t="s">
        <v>200</v>
      </c>
      <c r="Q156" t="s">
        <v>168</v>
      </c>
      <c r="R156" t="s">
        <v>165</v>
      </c>
      <c r="S156" t="s">
        <v>119</v>
      </c>
      <c r="T156" t="s">
        <v>164</v>
      </c>
      <c r="U156" t="s">
        <v>118</v>
      </c>
      <c r="V156" t="s">
        <v>1594</v>
      </c>
      <c r="W156" t="s">
        <v>1595</v>
      </c>
      <c r="X156" s="51" t="str">
        <f t="shared" si="2"/>
        <v>3</v>
      </c>
      <c r="Y156" s="51" t="str">
        <f>IF(T156="","",IF(AND(T156&lt;&gt;'Tabelas auxiliares'!$B$236,T156&lt;&gt;'Tabelas auxiliares'!$B$237),"FOLHA DE PESSOAL",IF(X156='Tabelas auxiliares'!$A$237,"CUSTEIO",IF(X156='Tabelas auxiliares'!$A$236,"INVESTIMENTO","ERRO - VERIFICAR"))))</f>
        <v>CUSTEIO</v>
      </c>
      <c r="Z156" s="44">
        <v>5786.4</v>
      </c>
      <c r="AA156" s="44">
        <v>5786.4</v>
      </c>
    </row>
    <row r="157" spans="1:29" x14ac:dyDescent="0.25">
      <c r="A157" t="s">
        <v>540</v>
      </c>
      <c r="B157" s="72" t="s">
        <v>284</v>
      </c>
      <c r="C157" s="72" t="s">
        <v>541</v>
      </c>
      <c r="D157" t="s">
        <v>75</v>
      </c>
      <c r="E157" t="s">
        <v>117</v>
      </c>
      <c r="F157" s="51" t="str">
        <f>IFERROR(VLOOKUP(D157,'Tabelas auxiliares'!$A$3:$B$61,2,FALSE),"")</f>
        <v>BIBLIOTECA</v>
      </c>
      <c r="G157" s="51" t="str">
        <f>IFERROR(VLOOKUP($B157,'Tabelas auxiliares'!$A$65:$C$102,2,FALSE),"")</f>
        <v>Acervo bibliográfico</v>
      </c>
      <c r="H157" s="51" t="str">
        <f>IFERROR(VLOOKUP($B157,'Tabelas auxiliares'!$A$65:$C$102,3,FALSE),"")</f>
        <v>LIVROS / ASSINATURA DE JORNAIS E REVISTAS / PERIÓDICOS / BASES ACADÊMICAS/ENCADERNAÇÃO E REENCADERNAÇÃO DE LIVROS DO ACERVO</v>
      </c>
      <c r="I157" t="s">
        <v>1596</v>
      </c>
      <c r="J157" t="s">
        <v>1597</v>
      </c>
      <c r="K157" t="s">
        <v>1598</v>
      </c>
      <c r="L157" t="s">
        <v>1599</v>
      </c>
      <c r="M157" t="s">
        <v>1600</v>
      </c>
      <c r="N157" t="s">
        <v>838</v>
      </c>
      <c r="O157" t="s">
        <v>167</v>
      </c>
      <c r="P157" t="s">
        <v>839</v>
      </c>
      <c r="Q157" t="s">
        <v>168</v>
      </c>
      <c r="R157" t="s">
        <v>165</v>
      </c>
      <c r="S157" t="s">
        <v>119</v>
      </c>
      <c r="T157" t="s">
        <v>164</v>
      </c>
      <c r="U157" t="s">
        <v>1315</v>
      </c>
      <c r="V157" t="s">
        <v>1601</v>
      </c>
      <c r="W157" t="s">
        <v>1602</v>
      </c>
      <c r="X157" s="51" t="str">
        <f t="shared" si="2"/>
        <v>4</v>
      </c>
      <c r="Y157" s="51" t="str">
        <f>IF(T157="","",IF(AND(T157&lt;&gt;'Tabelas auxiliares'!$B$236,T157&lt;&gt;'Tabelas auxiliares'!$B$237),"FOLHA DE PESSOAL",IF(X157='Tabelas auxiliares'!$A$237,"CUSTEIO",IF(X157='Tabelas auxiliares'!$A$236,"INVESTIMENTO","ERRO - VERIFICAR"))))</f>
        <v>INVESTIMENTO</v>
      </c>
      <c r="Z157" s="44">
        <v>2625.47</v>
      </c>
      <c r="AA157" s="44">
        <v>2625.47</v>
      </c>
    </row>
    <row r="158" spans="1:29" x14ac:dyDescent="0.25">
      <c r="A158" t="s">
        <v>540</v>
      </c>
      <c r="B158" s="72" t="s">
        <v>284</v>
      </c>
      <c r="C158" s="72" t="s">
        <v>541</v>
      </c>
      <c r="D158" t="s">
        <v>75</v>
      </c>
      <c r="E158" t="s">
        <v>117</v>
      </c>
      <c r="F158" s="51" t="str">
        <f>IFERROR(VLOOKUP(D158,'Tabelas auxiliares'!$A$3:$B$61,2,FALSE),"")</f>
        <v>BIBLIOTECA</v>
      </c>
      <c r="G158" s="51" t="str">
        <f>IFERROR(VLOOKUP($B158,'Tabelas auxiliares'!$A$65:$C$102,2,FALSE),"")</f>
        <v>Acervo bibliográfico</v>
      </c>
      <c r="H158" s="51" t="str">
        <f>IFERROR(VLOOKUP($B158,'Tabelas auxiliares'!$A$65:$C$102,3,FALSE),"")</f>
        <v>LIVROS / ASSINATURA DE JORNAIS E REVISTAS / PERIÓDICOS / BASES ACADÊMICAS/ENCADERNAÇÃO E REENCADERNAÇÃO DE LIVROS DO ACERVO</v>
      </c>
      <c r="I158" t="s">
        <v>1603</v>
      </c>
      <c r="J158" t="s">
        <v>1604</v>
      </c>
      <c r="K158" t="s">
        <v>1605</v>
      </c>
      <c r="L158" t="s">
        <v>1606</v>
      </c>
      <c r="M158" t="s">
        <v>1593</v>
      </c>
      <c r="N158" t="s">
        <v>166</v>
      </c>
      <c r="O158" t="s">
        <v>167</v>
      </c>
      <c r="P158" t="s">
        <v>200</v>
      </c>
      <c r="Q158" t="s">
        <v>168</v>
      </c>
      <c r="R158" t="s">
        <v>165</v>
      </c>
      <c r="S158" t="s">
        <v>119</v>
      </c>
      <c r="T158" t="s">
        <v>164</v>
      </c>
      <c r="U158" t="s">
        <v>118</v>
      </c>
      <c r="V158" t="s">
        <v>1594</v>
      </c>
      <c r="W158" t="s">
        <v>1595</v>
      </c>
      <c r="X158" s="51" t="str">
        <f t="shared" si="2"/>
        <v>3</v>
      </c>
      <c r="Y158" s="51" t="str">
        <f>IF(T158="","",IF(AND(T158&lt;&gt;'Tabelas auxiliares'!$B$236,T158&lt;&gt;'Tabelas auxiliares'!$B$237),"FOLHA DE PESSOAL",IF(X158='Tabelas auxiliares'!$A$237,"CUSTEIO",IF(X158='Tabelas auxiliares'!$A$236,"INVESTIMENTO","ERRO - VERIFICAR"))))</f>
        <v>CUSTEIO</v>
      </c>
      <c r="Z158" s="44">
        <v>3032.38</v>
      </c>
      <c r="AB158" s="44">
        <v>286.56</v>
      </c>
      <c r="AC158" s="44">
        <v>2745.82</v>
      </c>
    </row>
    <row r="159" spans="1:29" x14ac:dyDescent="0.25">
      <c r="A159" t="s">
        <v>540</v>
      </c>
      <c r="B159" s="72" t="s">
        <v>284</v>
      </c>
      <c r="C159" s="72" t="s">
        <v>541</v>
      </c>
      <c r="D159" t="s">
        <v>75</v>
      </c>
      <c r="E159" t="s">
        <v>117</v>
      </c>
      <c r="F159" s="51" t="str">
        <f>IFERROR(VLOOKUP(D159,'Tabelas auxiliares'!$A$3:$B$61,2,FALSE),"")</f>
        <v>BIBLIOTECA</v>
      </c>
      <c r="G159" s="51" t="str">
        <f>IFERROR(VLOOKUP($B159,'Tabelas auxiliares'!$A$65:$C$102,2,FALSE),"")</f>
        <v>Acervo bibliográfico</v>
      </c>
      <c r="H159" s="51" t="str">
        <f>IFERROR(VLOOKUP($B159,'Tabelas auxiliares'!$A$65:$C$102,3,FALSE),"")</f>
        <v>LIVROS / ASSINATURA DE JORNAIS E REVISTAS / PERIÓDICOS / BASES ACADÊMICAS/ENCADERNAÇÃO E REENCADERNAÇÃO DE LIVROS DO ACERVO</v>
      </c>
      <c r="I159" t="s">
        <v>1607</v>
      </c>
      <c r="J159" t="s">
        <v>1608</v>
      </c>
      <c r="K159" t="s">
        <v>1609</v>
      </c>
      <c r="L159" t="s">
        <v>1610</v>
      </c>
      <c r="M159" t="s">
        <v>1611</v>
      </c>
      <c r="N159" t="s">
        <v>166</v>
      </c>
      <c r="O159" t="s">
        <v>167</v>
      </c>
      <c r="P159" t="s">
        <v>200</v>
      </c>
      <c r="Q159" t="s">
        <v>168</v>
      </c>
      <c r="R159" t="s">
        <v>165</v>
      </c>
      <c r="S159" t="s">
        <v>119</v>
      </c>
      <c r="T159" t="s">
        <v>164</v>
      </c>
      <c r="U159" t="s">
        <v>118</v>
      </c>
      <c r="V159" t="s">
        <v>1397</v>
      </c>
      <c r="W159" t="s">
        <v>1398</v>
      </c>
      <c r="X159" s="51" t="str">
        <f t="shared" si="2"/>
        <v>3</v>
      </c>
      <c r="Y159" s="51" t="str">
        <f>IF(T159="","",IF(AND(T159&lt;&gt;'Tabelas auxiliares'!$B$236,T159&lt;&gt;'Tabelas auxiliares'!$B$237),"FOLHA DE PESSOAL",IF(X159='Tabelas auxiliares'!$A$237,"CUSTEIO",IF(X159='Tabelas auxiliares'!$A$236,"INVESTIMENTO","ERRO - VERIFICAR"))))</f>
        <v>CUSTEIO</v>
      </c>
      <c r="Z159" s="44">
        <v>3424.85</v>
      </c>
      <c r="AA159" s="44">
        <v>2721.3</v>
      </c>
      <c r="AB159" s="44">
        <v>650</v>
      </c>
      <c r="AC159" s="44">
        <v>53.55</v>
      </c>
    </row>
    <row r="160" spans="1:29" x14ac:dyDescent="0.25">
      <c r="A160" t="s">
        <v>540</v>
      </c>
      <c r="B160" s="72" t="s">
        <v>284</v>
      </c>
      <c r="C160" s="72" t="s">
        <v>541</v>
      </c>
      <c r="D160" t="s">
        <v>75</v>
      </c>
      <c r="E160" t="s">
        <v>117</v>
      </c>
      <c r="F160" s="51" t="str">
        <f>IFERROR(VLOOKUP(D160,'Tabelas auxiliares'!$A$3:$B$61,2,FALSE),"")</f>
        <v>BIBLIOTECA</v>
      </c>
      <c r="G160" s="51" t="str">
        <f>IFERROR(VLOOKUP($B160,'Tabelas auxiliares'!$A$65:$C$102,2,FALSE),"")</f>
        <v>Acervo bibliográfico</v>
      </c>
      <c r="H160" s="51" t="str">
        <f>IFERROR(VLOOKUP($B160,'Tabelas auxiliares'!$A$65:$C$102,3,FALSE),"")</f>
        <v>LIVROS / ASSINATURA DE JORNAIS E REVISTAS / PERIÓDICOS / BASES ACADÊMICAS/ENCADERNAÇÃO E REENCADERNAÇÃO DE LIVROS DO ACERVO</v>
      </c>
      <c r="I160" t="s">
        <v>1612</v>
      </c>
      <c r="J160" t="s">
        <v>1613</v>
      </c>
      <c r="K160" t="s">
        <v>1614</v>
      </c>
      <c r="L160" t="s">
        <v>1615</v>
      </c>
      <c r="M160" t="s">
        <v>1600</v>
      </c>
      <c r="N160" t="s">
        <v>838</v>
      </c>
      <c r="O160" t="s">
        <v>167</v>
      </c>
      <c r="P160" t="s">
        <v>839</v>
      </c>
      <c r="Q160" t="s">
        <v>168</v>
      </c>
      <c r="R160" t="s">
        <v>165</v>
      </c>
      <c r="S160" t="s">
        <v>119</v>
      </c>
      <c r="T160" t="s">
        <v>164</v>
      </c>
      <c r="U160" t="s">
        <v>1315</v>
      </c>
      <c r="V160" t="s">
        <v>1601</v>
      </c>
      <c r="W160" t="s">
        <v>1602</v>
      </c>
      <c r="X160" s="51" t="str">
        <f t="shared" si="2"/>
        <v>4</v>
      </c>
      <c r="Y160" s="51" t="str">
        <f>IF(T160="","",IF(AND(T160&lt;&gt;'Tabelas auxiliares'!$B$236,T160&lt;&gt;'Tabelas auxiliares'!$B$237),"FOLHA DE PESSOAL",IF(X160='Tabelas auxiliares'!$A$237,"CUSTEIO",IF(X160='Tabelas auxiliares'!$A$236,"INVESTIMENTO","ERRO - VERIFICAR"))))</f>
        <v>INVESTIMENTO</v>
      </c>
      <c r="Z160" s="44">
        <v>426.8</v>
      </c>
      <c r="AA160" s="44">
        <v>426.8</v>
      </c>
    </row>
    <row r="161" spans="1:29" x14ac:dyDescent="0.25">
      <c r="A161" t="s">
        <v>540</v>
      </c>
      <c r="B161" s="72" t="s">
        <v>284</v>
      </c>
      <c r="C161" s="72" t="s">
        <v>541</v>
      </c>
      <c r="D161" t="s">
        <v>75</v>
      </c>
      <c r="E161" t="s">
        <v>117</v>
      </c>
      <c r="F161" s="51" t="str">
        <f>IFERROR(VLOOKUP(D161,'Tabelas auxiliares'!$A$3:$B$61,2,FALSE),"")</f>
        <v>BIBLIOTECA</v>
      </c>
      <c r="G161" s="51" t="str">
        <f>IFERROR(VLOOKUP($B161,'Tabelas auxiliares'!$A$65:$C$102,2,FALSE),"")</f>
        <v>Acervo bibliográfico</v>
      </c>
      <c r="H161" s="51" t="str">
        <f>IFERROR(VLOOKUP($B161,'Tabelas auxiliares'!$A$65:$C$102,3,FALSE),"")</f>
        <v>LIVROS / ASSINATURA DE JORNAIS E REVISTAS / PERIÓDICOS / BASES ACADÊMICAS/ENCADERNAÇÃO E REENCADERNAÇÃO DE LIVROS DO ACERVO</v>
      </c>
      <c r="I161" t="s">
        <v>1616</v>
      </c>
      <c r="J161" t="s">
        <v>1617</v>
      </c>
      <c r="K161" t="s">
        <v>1618</v>
      </c>
      <c r="L161" t="s">
        <v>1619</v>
      </c>
      <c r="M161" t="s">
        <v>1620</v>
      </c>
      <c r="N161" t="s">
        <v>166</v>
      </c>
      <c r="O161" t="s">
        <v>167</v>
      </c>
      <c r="P161" t="s">
        <v>200</v>
      </c>
      <c r="Q161" t="s">
        <v>168</v>
      </c>
      <c r="R161" t="s">
        <v>165</v>
      </c>
      <c r="S161" t="s">
        <v>119</v>
      </c>
      <c r="T161" t="s">
        <v>228</v>
      </c>
      <c r="U161" t="s">
        <v>1530</v>
      </c>
      <c r="V161" t="s">
        <v>1621</v>
      </c>
      <c r="W161" t="s">
        <v>1622</v>
      </c>
      <c r="X161" s="51" t="str">
        <f t="shared" si="2"/>
        <v>3</v>
      </c>
      <c r="Y161" s="51" t="str">
        <f>IF(T161="","",IF(AND(T161&lt;&gt;'Tabelas auxiliares'!$B$236,T161&lt;&gt;'Tabelas auxiliares'!$B$237),"FOLHA DE PESSOAL",IF(X161='Tabelas auxiliares'!$A$237,"CUSTEIO",IF(X161='Tabelas auxiliares'!$A$236,"INVESTIMENTO","ERRO - VERIFICAR"))))</f>
        <v>CUSTEIO</v>
      </c>
      <c r="Z161" s="44">
        <v>13349.3</v>
      </c>
      <c r="AA161" s="44">
        <v>13349.3</v>
      </c>
    </row>
    <row r="162" spans="1:29" x14ac:dyDescent="0.25">
      <c r="A162" t="s">
        <v>540</v>
      </c>
      <c r="B162" s="72" t="s">
        <v>284</v>
      </c>
      <c r="C162" s="72" t="s">
        <v>541</v>
      </c>
      <c r="D162" t="s">
        <v>75</v>
      </c>
      <c r="E162" t="s">
        <v>117</v>
      </c>
      <c r="F162" s="51" t="str">
        <f>IFERROR(VLOOKUP(D162,'Tabelas auxiliares'!$A$3:$B$61,2,FALSE),"")</f>
        <v>BIBLIOTECA</v>
      </c>
      <c r="G162" s="51" t="str">
        <f>IFERROR(VLOOKUP($B162,'Tabelas auxiliares'!$A$65:$C$102,2,FALSE),"")</f>
        <v>Acervo bibliográfico</v>
      </c>
      <c r="H162" s="51" t="str">
        <f>IFERROR(VLOOKUP($B162,'Tabelas auxiliares'!$A$65:$C$102,3,FALSE),"")</f>
        <v>LIVROS / ASSINATURA DE JORNAIS E REVISTAS / PERIÓDICOS / BASES ACADÊMICAS/ENCADERNAÇÃO E REENCADERNAÇÃO DE LIVROS DO ACERVO</v>
      </c>
      <c r="I162" t="s">
        <v>1616</v>
      </c>
      <c r="J162" t="s">
        <v>1617</v>
      </c>
      <c r="K162" t="s">
        <v>1623</v>
      </c>
      <c r="L162" t="s">
        <v>1619</v>
      </c>
      <c r="M162" t="s">
        <v>1620</v>
      </c>
      <c r="N162" t="s">
        <v>166</v>
      </c>
      <c r="O162" t="s">
        <v>167</v>
      </c>
      <c r="P162" t="s">
        <v>200</v>
      </c>
      <c r="Q162" t="s">
        <v>168</v>
      </c>
      <c r="R162" t="s">
        <v>165</v>
      </c>
      <c r="S162" t="s">
        <v>119</v>
      </c>
      <c r="T162" t="s">
        <v>164</v>
      </c>
      <c r="U162" t="s">
        <v>118</v>
      </c>
      <c r="V162" t="s">
        <v>1621</v>
      </c>
      <c r="W162" t="s">
        <v>1622</v>
      </c>
      <c r="X162" s="51" t="str">
        <f t="shared" si="2"/>
        <v>3</v>
      </c>
      <c r="Y162" s="51" t="str">
        <f>IF(T162="","",IF(AND(T162&lt;&gt;'Tabelas auxiliares'!$B$236,T162&lt;&gt;'Tabelas auxiliares'!$B$237),"FOLHA DE PESSOAL",IF(X162='Tabelas auxiliares'!$A$237,"CUSTEIO",IF(X162='Tabelas auxiliares'!$A$236,"INVESTIMENTO","ERRO - VERIFICAR"))))</f>
        <v>CUSTEIO</v>
      </c>
      <c r="Z162" s="44">
        <v>883.28</v>
      </c>
      <c r="AA162" s="44">
        <v>883.28</v>
      </c>
    </row>
    <row r="163" spans="1:29" x14ac:dyDescent="0.25">
      <c r="A163" t="s">
        <v>540</v>
      </c>
      <c r="B163" s="72" t="s">
        <v>284</v>
      </c>
      <c r="C163" s="72" t="s">
        <v>541</v>
      </c>
      <c r="D163" t="s">
        <v>75</v>
      </c>
      <c r="E163" t="s">
        <v>117</v>
      </c>
      <c r="F163" s="51" t="str">
        <f>IFERROR(VLOOKUP(D163,'Tabelas auxiliares'!$A$3:$B$61,2,FALSE),"")</f>
        <v>BIBLIOTECA</v>
      </c>
      <c r="G163" s="51" t="str">
        <f>IFERROR(VLOOKUP($B163,'Tabelas auxiliares'!$A$65:$C$102,2,FALSE),"")</f>
        <v>Acervo bibliográfico</v>
      </c>
      <c r="H163" s="51" t="str">
        <f>IFERROR(VLOOKUP($B163,'Tabelas auxiliares'!$A$65:$C$102,3,FALSE),"")</f>
        <v>LIVROS / ASSINATURA DE JORNAIS E REVISTAS / PERIÓDICOS / BASES ACADÊMICAS/ENCADERNAÇÃO E REENCADERNAÇÃO DE LIVROS DO ACERVO</v>
      </c>
      <c r="I163" t="s">
        <v>1624</v>
      </c>
      <c r="J163" t="s">
        <v>1625</v>
      </c>
      <c r="K163" t="s">
        <v>1626</v>
      </c>
      <c r="L163" t="s">
        <v>1627</v>
      </c>
      <c r="M163" t="s">
        <v>1628</v>
      </c>
      <c r="N163" t="s">
        <v>166</v>
      </c>
      <c r="O163" t="s">
        <v>167</v>
      </c>
      <c r="P163" t="s">
        <v>200</v>
      </c>
      <c r="Q163" t="s">
        <v>168</v>
      </c>
      <c r="R163" t="s">
        <v>165</v>
      </c>
      <c r="S163" t="s">
        <v>119</v>
      </c>
      <c r="T163" t="s">
        <v>164</v>
      </c>
      <c r="U163" t="s">
        <v>118</v>
      </c>
      <c r="V163" t="s">
        <v>1621</v>
      </c>
      <c r="W163" t="s">
        <v>1622</v>
      </c>
      <c r="X163" s="51" t="str">
        <f t="shared" si="2"/>
        <v>3</v>
      </c>
      <c r="Y163" s="51" t="str">
        <f>IF(T163="","",IF(AND(T163&lt;&gt;'Tabelas auxiliares'!$B$236,T163&lt;&gt;'Tabelas auxiliares'!$B$237),"FOLHA DE PESSOAL",IF(X163='Tabelas auxiliares'!$A$237,"CUSTEIO",IF(X163='Tabelas auxiliares'!$A$236,"INVESTIMENTO","ERRO - VERIFICAR"))))</f>
        <v>CUSTEIO</v>
      </c>
      <c r="Z163" s="44">
        <v>409552.76</v>
      </c>
      <c r="AA163" s="44">
        <v>409552.76</v>
      </c>
    </row>
    <row r="164" spans="1:29" x14ac:dyDescent="0.25">
      <c r="A164" t="s">
        <v>540</v>
      </c>
      <c r="B164" s="72" t="s">
        <v>284</v>
      </c>
      <c r="C164" s="72" t="s">
        <v>1091</v>
      </c>
      <c r="D164" t="s">
        <v>75</v>
      </c>
      <c r="E164" t="s">
        <v>117</v>
      </c>
      <c r="F164" s="51" t="str">
        <f>IFERROR(VLOOKUP(D164,'Tabelas auxiliares'!$A$3:$B$61,2,FALSE),"")</f>
        <v>BIBLIOTECA</v>
      </c>
      <c r="G164" s="51" t="str">
        <f>IFERROR(VLOOKUP($B164,'Tabelas auxiliares'!$A$65:$C$102,2,FALSE),"")</f>
        <v>Acervo bibliográfico</v>
      </c>
      <c r="H164" s="51" t="str">
        <f>IFERROR(VLOOKUP($B164,'Tabelas auxiliares'!$A$65:$C$102,3,FALSE),"")</f>
        <v>LIVROS / ASSINATURA DE JORNAIS E REVISTAS / PERIÓDICOS / BASES ACADÊMICAS/ENCADERNAÇÃO E REENCADERNAÇÃO DE LIVROS DO ACERVO</v>
      </c>
      <c r="I164" t="s">
        <v>1629</v>
      </c>
      <c r="J164" t="s">
        <v>1630</v>
      </c>
      <c r="K164" t="s">
        <v>1631</v>
      </c>
      <c r="L164" t="s">
        <v>1632</v>
      </c>
      <c r="M164" t="s">
        <v>1633</v>
      </c>
      <c r="N164" t="s">
        <v>838</v>
      </c>
      <c r="O164" t="s">
        <v>167</v>
      </c>
      <c r="P164" t="s">
        <v>839</v>
      </c>
      <c r="Q164" t="s">
        <v>168</v>
      </c>
      <c r="R164" t="s">
        <v>165</v>
      </c>
      <c r="S164" t="s">
        <v>119</v>
      </c>
      <c r="T164" t="s">
        <v>164</v>
      </c>
      <c r="U164" t="s">
        <v>1315</v>
      </c>
      <c r="V164" t="s">
        <v>1601</v>
      </c>
      <c r="W164" t="s">
        <v>1602</v>
      </c>
      <c r="X164" s="51" t="str">
        <f t="shared" si="2"/>
        <v>4</v>
      </c>
      <c r="Y164" s="51" t="str">
        <f>IF(T164="","",IF(AND(T164&lt;&gt;'Tabelas auxiliares'!$B$236,T164&lt;&gt;'Tabelas auxiliares'!$B$237),"FOLHA DE PESSOAL",IF(X164='Tabelas auxiliares'!$A$237,"CUSTEIO",IF(X164='Tabelas auxiliares'!$A$236,"INVESTIMENTO","ERRO - VERIFICAR"))))</f>
        <v>INVESTIMENTO</v>
      </c>
      <c r="Z164" s="44">
        <v>2739.05</v>
      </c>
      <c r="AA164" s="44">
        <v>2739.05</v>
      </c>
    </row>
    <row r="165" spans="1:29" x14ac:dyDescent="0.25">
      <c r="A165" t="s">
        <v>540</v>
      </c>
      <c r="B165" s="72" t="s">
        <v>284</v>
      </c>
      <c r="C165" s="72" t="s">
        <v>1091</v>
      </c>
      <c r="D165" t="s">
        <v>75</v>
      </c>
      <c r="E165" t="s">
        <v>117</v>
      </c>
      <c r="F165" s="51" t="str">
        <f>IFERROR(VLOOKUP(D165,'Tabelas auxiliares'!$A$3:$B$61,2,FALSE),"")</f>
        <v>BIBLIOTECA</v>
      </c>
      <c r="G165" s="51" t="str">
        <f>IFERROR(VLOOKUP($B165,'Tabelas auxiliares'!$A$65:$C$102,2,FALSE),"")</f>
        <v>Acervo bibliográfico</v>
      </c>
      <c r="H165" s="51" t="str">
        <f>IFERROR(VLOOKUP($B165,'Tabelas auxiliares'!$A$65:$C$102,3,FALSE),"")</f>
        <v>LIVROS / ASSINATURA DE JORNAIS E REVISTAS / PERIÓDICOS / BASES ACADÊMICAS/ENCADERNAÇÃO E REENCADERNAÇÃO DE LIVROS DO ACERVO</v>
      </c>
      <c r="I165" t="s">
        <v>1528</v>
      </c>
      <c r="J165" t="s">
        <v>1634</v>
      </c>
      <c r="K165" t="s">
        <v>1635</v>
      </c>
      <c r="L165" t="s">
        <v>1636</v>
      </c>
      <c r="M165" t="s">
        <v>1637</v>
      </c>
      <c r="N165" t="s">
        <v>838</v>
      </c>
      <c r="O165" t="s">
        <v>167</v>
      </c>
      <c r="P165" t="s">
        <v>839</v>
      </c>
      <c r="Q165" t="s">
        <v>168</v>
      </c>
      <c r="R165" t="s">
        <v>165</v>
      </c>
      <c r="S165" t="s">
        <v>119</v>
      </c>
      <c r="T165" t="s">
        <v>164</v>
      </c>
      <c r="U165" t="s">
        <v>1315</v>
      </c>
      <c r="V165" t="s">
        <v>1601</v>
      </c>
      <c r="W165" t="s">
        <v>1602</v>
      </c>
      <c r="X165" s="51" t="str">
        <f t="shared" si="2"/>
        <v>4</v>
      </c>
      <c r="Y165" s="51" t="str">
        <f>IF(T165="","",IF(AND(T165&lt;&gt;'Tabelas auxiliares'!$B$236,T165&lt;&gt;'Tabelas auxiliares'!$B$237),"FOLHA DE PESSOAL",IF(X165='Tabelas auxiliares'!$A$237,"CUSTEIO",IF(X165='Tabelas auxiliares'!$A$236,"INVESTIMENTO","ERRO - VERIFICAR"))))</f>
        <v>INVESTIMENTO</v>
      </c>
      <c r="Z165" s="44">
        <v>3400</v>
      </c>
      <c r="AA165" s="44">
        <v>3400</v>
      </c>
    </row>
    <row r="166" spans="1:29" x14ac:dyDescent="0.25">
      <c r="A166" t="s">
        <v>540</v>
      </c>
      <c r="B166" s="72" t="s">
        <v>284</v>
      </c>
      <c r="C166" s="72" t="s">
        <v>1091</v>
      </c>
      <c r="D166" t="s">
        <v>75</v>
      </c>
      <c r="E166" t="s">
        <v>117</v>
      </c>
      <c r="F166" s="51" t="str">
        <f>IFERROR(VLOOKUP(D166,'Tabelas auxiliares'!$A$3:$B$61,2,FALSE),"")</f>
        <v>BIBLIOTECA</v>
      </c>
      <c r="G166" s="51" t="str">
        <f>IFERROR(VLOOKUP($B166,'Tabelas auxiliares'!$A$65:$C$102,2,FALSE),"")</f>
        <v>Acervo bibliográfico</v>
      </c>
      <c r="H166" s="51" t="str">
        <f>IFERROR(VLOOKUP($B166,'Tabelas auxiliares'!$A$65:$C$102,3,FALSE),"")</f>
        <v>LIVROS / ASSINATURA DE JORNAIS E REVISTAS / PERIÓDICOS / BASES ACADÊMICAS/ENCADERNAÇÃO E REENCADERNAÇÃO DE LIVROS DO ACERVO</v>
      </c>
      <c r="I166" t="s">
        <v>1528</v>
      </c>
      <c r="J166" t="s">
        <v>1634</v>
      </c>
      <c r="K166" t="s">
        <v>1638</v>
      </c>
      <c r="L166" t="s">
        <v>1636</v>
      </c>
      <c r="M166" t="s">
        <v>1639</v>
      </c>
      <c r="N166" t="s">
        <v>838</v>
      </c>
      <c r="O166" t="s">
        <v>167</v>
      </c>
      <c r="P166" t="s">
        <v>839</v>
      </c>
      <c r="Q166" t="s">
        <v>168</v>
      </c>
      <c r="R166" t="s">
        <v>165</v>
      </c>
      <c r="S166" t="s">
        <v>119</v>
      </c>
      <c r="T166" t="s">
        <v>164</v>
      </c>
      <c r="U166" t="s">
        <v>1315</v>
      </c>
      <c r="V166" t="s">
        <v>1601</v>
      </c>
      <c r="W166" t="s">
        <v>1602</v>
      </c>
      <c r="X166" s="51" t="str">
        <f t="shared" si="2"/>
        <v>4</v>
      </c>
      <c r="Y166" s="51" t="str">
        <f>IF(T166="","",IF(AND(T166&lt;&gt;'Tabelas auxiliares'!$B$236,T166&lt;&gt;'Tabelas auxiliares'!$B$237),"FOLHA DE PESSOAL",IF(X166='Tabelas auxiliares'!$A$237,"CUSTEIO",IF(X166='Tabelas auxiliares'!$A$236,"INVESTIMENTO","ERRO - VERIFICAR"))))</f>
        <v>INVESTIMENTO</v>
      </c>
      <c r="Z166" s="44">
        <v>10265</v>
      </c>
      <c r="AA166" s="44">
        <v>10265</v>
      </c>
    </row>
    <row r="167" spans="1:29" x14ac:dyDescent="0.25">
      <c r="A167" t="s">
        <v>540</v>
      </c>
      <c r="B167" s="72" t="s">
        <v>284</v>
      </c>
      <c r="C167" s="72" t="s">
        <v>1091</v>
      </c>
      <c r="D167" t="s">
        <v>75</v>
      </c>
      <c r="E167" t="s">
        <v>117</v>
      </c>
      <c r="F167" s="51" t="str">
        <f>IFERROR(VLOOKUP(D167,'Tabelas auxiliares'!$A$3:$B$61,2,FALSE),"")</f>
        <v>BIBLIOTECA</v>
      </c>
      <c r="G167" s="51" t="str">
        <f>IFERROR(VLOOKUP($B167,'Tabelas auxiliares'!$A$65:$C$102,2,FALSE),"")</f>
        <v>Acervo bibliográfico</v>
      </c>
      <c r="H167" s="51" t="str">
        <f>IFERROR(VLOOKUP($B167,'Tabelas auxiliares'!$A$65:$C$102,3,FALSE),"")</f>
        <v>LIVROS / ASSINATURA DE JORNAIS E REVISTAS / PERIÓDICOS / BASES ACADÊMICAS/ENCADERNAÇÃO E REENCADERNAÇÃO DE LIVROS DO ACERVO</v>
      </c>
      <c r="I167" t="s">
        <v>1528</v>
      </c>
      <c r="J167" t="s">
        <v>1634</v>
      </c>
      <c r="K167" t="s">
        <v>1640</v>
      </c>
      <c r="L167" t="s">
        <v>1636</v>
      </c>
      <c r="M167" t="s">
        <v>1641</v>
      </c>
      <c r="N167" t="s">
        <v>838</v>
      </c>
      <c r="O167" t="s">
        <v>167</v>
      </c>
      <c r="P167" t="s">
        <v>839</v>
      </c>
      <c r="Q167" t="s">
        <v>168</v>
      </c>
      <c r="R167" t="s">
        <v>165</v>
      </c>
      <c r="S167" t="s">
        <v>119</v>
      </c>
      <c r="T167" t="s">
        <v>164</v>
      </c>
      <c r="U167" t="s">
        <v>1315</v>
      </c>
      <c r="V167" t="s">
        <v>1601</v>
      </c>
      <c r="W167" t="s">
        <v>1602</v>
      </c>
      <c r="X167" s="51" t="str">
        <f t="shared" si="2"/>
        <v>4</v>
      </c>
      <c r="Y167" s="51" t="str">
        <f>IF(T167="","",IF(AND(T167&lt;&gt;'Tabelas auxiliares'!$B$236,T167&lt;&gt;'Tabelas auxiliares'!$B$237),"FOLHA DE PESSOAL",IF(X167='Tabelas auxiliares'!$A$237,"CUSTEIO",IF(X167='Tabelas auxiliares'!$A$236,"INVESTIMENTO","ERRO - VERIFICAR"))))</f>
        <v>INVESTIMENTO</v>
      </c>
      <c r="Z167" s="44">
        <v>2088.48</v>
      </c>
      <c r="AA167" s="44">
        <v>2088.48</v>
      </c>
    </row>
    <row r="168" spans="1:29" x14ac:dyDescent="0.25">
      <c r="A168" t="s">
        <v>540</v>
      </c>
      <c r="B168" s="72" t="s">
        <v>287</v>
      </c>
      <c r="C168" s="72" t="s">
        <v>541</v>
      </c>
      <c r="D168" t="s">
        <v>77</v>
      </c>
      <c r="E168" t="s">
        <v>117</v>
      </c>
      <c r="F168" s="51" t="str">
        <f>IFERROR(VLOOKUP(D168,'Tabelas auxiliares'!$A$3:$B$61,2,FALSE),"")</f>
        <v>NTI - NÚCLEO DE TECNOLOGIA DA INFORMAÇÃO</v>
      </c>
      <c r="G168" s="51" t="str">
        <f>IFERROR(VLOOKUP($B168,'Tabelas auxiliares'!$A$65:$C$102,2,FALSE),"")</f>
        <v>Capacitação de servidores</v>
      </c>
      <c r="H168" s="51" t="str">
        <f>IFERROR(VLOOKUP($B168,'Tabelas auxiliares'!$A$65:$C$102,3,FALSE),"")</f>
        <v>CURSO EXTERNO / INSCRICOES PARA CURSO / CURSOS IN COMPANY</v>
      </c>
      <c r="I168" t="s">
        <v>1528</v>
      </c>
      <c r="J168" t="s">
        <v>1642</v>
      </c>
      <c r="K168" t="s">
        <v>1643</v>
      </c>
      <c r="L168" t="s">
        <v>1644</v>
      </c>
      <c r="M168" t="s">
        <v>1645</v>
      </c>
      <c r="N168" t="s">
        <v>166</v>
      </c>
      <c r="O168" t="s">
        <v>167</v>
      </c>
      <c r="P168" t="s">
        <v>200</v>
      </c>
      <c r="Q168" t="s">
        <v>168</v>
      </c>
      <c r="R168" t="s">
        <v>165</v>
      </c>
      <c r="S168" t="s">
        <v>543</v>
      </c>
      <c r="T168" t="s">
        <v>164</v>
      </c>
      <c r="U168" t="s">
        <v>118</v>
      </c>
      <c r="V168" t="s">
        <v>1494</v>
      </c>
      <c r="W168" t="s">
        <v>1495</v>
      </c>
      <c r="X168" s="51" t="str">
        <f t="shared" si="2"/>
        <v>3</v>
      </c>
      <c r="Y168" s="51" t="str">
        <f>IF(T168="","",IF(AND(T168&lt;&gt;'Tabelas auxiliares'!$B$236,T168&lt;&gt;'Tabelas auxiliares'!$B$237),"FOLHA DE PESSOAL",IF(X168='Tabelas auxiliares'!$A$237,"CUSTEIO",IF(X168='Tabelas auxiliares'!$A$236,"INVESTIMENTO","ERRO - VERIFICAR"))))</f>
        <v>CUSTEIO</v>
      </c>
      <c r="Z168" s="44">
        <v>7460</v>
      </c>
      <c r="AA168" s="44">
        <v>7460</v>
      </c>
    </row>
    <row r="169" spans="1:29" x14ac:dyDescent="0.25">
      <c r="A169" t="s">
        <v>540</v>
      </c>
      <c r="B169" s="72" t="s">
        <v>287</v>
      </c>
      <c r="C169" s="72" t="s">
        <v>541</v>
      </c>
      <c r="D169" t="s">
        <v>88</v>
      </c>
      <c r="E169" t="s">
        <v>117</v>
      </c>
      <c r="F169" s="51" t="str">
        <f>IFERROR(VLOOKUP(D169,'Tabelas auxiliares'!$A$3:$B$61,2,FALSE),"")</f>
        <v>SUGEPE - SUPERINTENDÊNCIA DE GESTÃO DE PESSOAS</v>
      </c>
      <c r="G169" s="51" t="str">
        <f>IFERROR(VLOOKUP($B169,'Tabelas auxiliares'!$A$65:$C$102,2,FALSE),"")</f>
        <v>Capacitação de servidores</v>
      </c>
      <c r="H169" s="51" t="str">
        <f>IFERROR(VLOOKUP($B169,'Tabelas auxiliares'!$A$65:$C$102,3,FALSE),"")</f>
        <v>CURSO EXTERNO / INSCRICOES PARA CURSO / CURSOS IN COMPANY</v>
      </c>
      <c r="I169" t="s">
        <v>1116</v>
      </c>
      <c r="J169" t="s">
        <v>1646</v>
      </c>
      <c r="K169" t="s">
        <v>1647</v>
      </c>
      <c r="L169" t="s">
        <v>1648</v>
      </c>
      <c r="M169" t="s">
        <v>1649</v>
      </c>
      <c r="N169" t="s">
        <v>166</v>
      </c>
      <c r="O169" t="s">
        <v>167</v>
      </c>
      <c r="P169" t="s">
        <v>200</v>
      </c>
      <c r="Q169" t="s">
        <v>168</v>
      </c>
      <c r="R169" t="s">
        <v>165</v>
      </c>
      <c r="S169" t="s">
        <v>119</v>
      </c>
      <c r="T169" t="s">
        <v>164</v>
      </c>
      <c r="U169" t="s">
        <v>118</v>
      </c>
      <c r="V169" t="s">
        <v>1494</v>
      </c>
      <c r="W169" t="s">
        <v>1495</v>
      </c>
      <c r="X169" s="51" t="str">
        <f t="shared" si="2"/>
        <v>3</v>
      </c>
      <c r="Y169" s="51" t="str">
        <f>IF(T169="","",IF(AND(T169&lt;&gt;'Tabelas auxiliares'!$B$236,T169&lt;&gt;'Tabelas auxiliares'!$B$237),"FOLHA DE PESSOAL",IF(X169='Tabelas auxiliares'!$A$237,"CUSTEIO",IF(X169='Tabelas auxiliares'!$A$236,"INVESTIMENTO","ERRO - VERIFICAR"))))</f>
        <v>CUSTEIO</v>
      </c>
      <c r="Z169" s="44">
        <v>36000</v>
      </c>
      <c r="AA169" s="44">
        <v>36000</v>
      </c>
    </row>
    <row r="170" spans="1:29" x14ac:dyDescent="0.25">
      <c r="A170" t="s">
        <v>540</v>
      </c>
      <c r="B170" s="72" t="s">
        <v>287</v>
      </c>
      <c r="C170" s="72" t="s">
        <v>541</v>
      </c>
      <c r="D170" t="s">
        <v>86</v>
      </c>
      <c r="E170" t="s">
        <v>117</v>
      </c>
      <c r="F170" s="51" t="str">
        <f>IFERROR(VLOOKUP(D170,'Tabelas auxiliares'!$A$3:$B$61,2,FALSE),"")</f>
        <v>SUGEPE - CAPACITAÇÃO</v>
      </c>
      <c r="G170" s="51" t="str">
        <f>IFERROR(VLOOKUP($B170,'Tabelas auxiliares'!$A$65:$C$102,2,FALSE),"")</f>
        <v>Capacitação de servidores</v>
      </c>
      <c r="H170" s="51" t="str">
        <f>IFERROR(VLOOKUP($B170,'Tabelas auxiliares'!$A$65:$C$102,3,FALSE),"")</f>
        <v>CURSO EXTERNO / INSCRICOES PARA CURSO / CURSOS IN COMPANY</v>
      </c>
      <c r="I170" t="s">
        <v>1650</v>
      </c>
      <c r="J170" t="s">
        <v>1651</v>
      </c>
      <c r="K170" t="s">
        <v>1652</v>
      </c>
      <c r="L170" t="s">
        <v>1648</v>
      </c>
      <c r="M170" t="s">
        <v>1649</v>
      </c>
      <c r="N170" t="s">
        <v>1653</v>
      </c>
      <c r="O170" t="s">
        <v>167</v>
      </c>
      <c r="P170" t="s">
        <v>1654</v>
      </c>
      <c r="Q170" t="s">
        <v>168</v>
      </c>
      <c r="R170" t="s">
        <v>165</v>
      </c>
      <c r="S170" t="s">
        <v>119</v>
      </c>
      <c r="T170" t="s">
        <v>164</v>
      </c>
      <c r="U170" t="s">
        <v>1655</v>
      </c>
      <c r="V170" t="s">
        <v>1494</v>
      </c>
      <c r="W170" t="s">
        <v>1495</v>
      </c>
      <c r="X170" s="51" t="str">
        <f t="shared" si="2"/>
        <v>3</v>
      </c>
      <c r="Y170" s="51" t="str">
        <f>IF(T170="","",IF(AND(T170&lt;&gt;'Tabelas auxiliares'!$B$236,T170&lt;&gt;'Tabelas auxiliares'!$B$237),"FOLHA DE PESSOAL",IF(X170='Tabelas auxiliares'!$A$237,"CUSTEIO",IF(X170='Tabelas auxiliares'!$A$236,"INVESTIMENTO","ERRO - VERIFICAR"))))</f>
        <v>CUSTEIO</v>
      </c>
      <c r="Z170" s="44">
        <v>3900</v>
      </c>
      <c r="AA170" s="44">
        <v>3900</v>
      </c>
    </row>
    <row r="171" spans="1:29" x14ac:dyDescent="0.25">
      <c r="A171" t="s">
        <v>540</v>
      </c>
      <c r="B171" s="72" t="s">
        <v>287</v>
      </c>
      <c r="C171" s="72" t="s">
        <v>541</v>
      </c>
      <c r="D171" t="s">
        <v>86</v>
      </c>
      <c r="E171" t="s">
        <v>117</v>
      </c>
      <c r="F171" s="51" t="str">
        <f>IFERROR(VLOOKUP(D171,'Tabelas auxiliares'!$A$3:$B$61,2,FALSE),"")</f>
        <v>SUGEPE - CAPACITAÇÃO</v>
      </c>
      <c r="G171" s="51" t="str">
        <f>IFERROR(VLOOKUP($B171,'Tabelas auxiliares'!$A$65:$C$102,2,FALSE),"")</f>
        <v>Capacitação de servidores</v>
      </c>
      <c r="H171" s="51" t="str">
        <f>IFERROR(VLOOKUP($B171,'Tabelas auxiliares'!$A$65:$C$102,3,FALSE),"")</f>
        <v>CURSO EXTERNO / INSCRICOES PARA CURSO / CURSOS IN COMPANY</v>
      </c>
      <c r="I171" t="s">
        <v>1656</v>
      </c>
      <c r="J171" t="s">
        <v>1657</v>
      </c>
      <c r="K171" t="s">
        <v>1658</v>
      </c>
      <c r="L171" t="s">
        <v>1659</v>
      </c>
      <c r="M171" t="s">
        <v>1660</v>
      </c>
      <c r="N171" t="s">
        <v>1653</v>
      </c>
      <c r="O171" t="s">
        <v>167</v>
      </c>
      <c r="P171" t="s">
        <v>1654</v>
      </c>
      <c r="Q171" t="s">
        <v>168</v>
      </c>
      <c r="R171" t="s">
        <v>165</v>
      </c>
      <c r="S171" t="s">
        <v>119</v>
      </c>
      <c r="T171" t="s">
        <v>164</v>
      </c>
      <c r="U171" t="s">
        <v>1655</v>
      </c>
      <c r="V171" t="s">
        <v>1494</v>
      </c>
      <c r="W171" t="s">
        <v>1495</v>
      </c>
      <c r="X171" s="51" t="str">
        <f t="shared" si="2"/>
        <v>3</v>
      </c>
      <c r="Y171" s="51" t="str">
        <f>IF(T171="","",IF(AND(T171&lt;&gt;'Tabelas auxiliares'!$B$236,T171&lt;&gt;'Tabelas auxiliares'!$B$237),"FOLHA DE PESSOAL",IF(X171='Tabelas auxiliares'!$A$237,"CUSTEIO",IF(X171='Tabelas auxiliares'!$A$236,"INVESTIMENTO","ERRO - VERIFICAR"))))</f>
        <v>CUSTEIO</v>
      </c>
      <c r="Z171" s="44">
        <v>1500</v>
      </c>
      <c r="AC171" s="44">
        <v>1500</v>
      </c>
    </row>
    <row r="172" spans="1:29" x14ac:dyDescent="0.25">
      <c r="A172" t="s">
        <v>540</v>
      </c>
      <c r="B172" s="72" t="s">
        <v>290</v>
      </c>
      <c r="C172" s="72" t="s">
        <v>541</v>
      </c>
      <c r="D172" t="s">
        <v>61</v>
      </c>
      <c r="E172" t="s">
        <v>117</v>
      </c>
      <c r="F172" s="51" t="str">
        <f>IFERROR(VLOOKUP(D172,'Tabelas auxiliares'!$A$3:$B$61,2,FALSE),"")</f>
        <v>PROAD - PRÓ-REITORIA DE ADMINISTRAÇÃO</v>
      </c>
      <c r="G172" s="51" t="str">
        <f>IFERROR(VLOOKUP($B172,'Tabelas auxiliares'!$A$65:$C$102,2,FALSE),"")</f>
        <v>Cursos e concursos</v>
      </c>
      <c r="H172" s="51" t="str">
        <f>IFERROR(VLOOKUP($B172,'Tabelas auxiliares'!$A$65:$C$102,3,FALSE),"")</f>
        <v>FOLHA DE PAGAMENTO (ENCARGOS DE CURSO E CONCURSO)</v>
      </c>
      <c r="I172" t="s">
        <v>1661</v>
      </c>
      <c r="J172" t="s">
        <v>1662</v>
      </c>
      <c r="K172" t="s">
        <v>1663</v>
      </c>
      <c r="L172" t="s">
        <v>1664</v>
      </c>
      <c r="M172" t="s">
        <v>862</v>
      </c>
      <c r="N172" t="s">
        <v>166</v>
      </c>
      <c r="O172" t="s">
        <v>167</v>
      </c>
      <c r="P172" t="s">
        <v>200</v>
      </c>
      <c r="Q172" t="s">
        <v>168</v>
      </c>
      <c r="R172" t="s">
        <v>165</v>
      </c>
      <c r="S172" t="s">
        <v>119</v>
      </c>
      <c r="T172" t="s">
        <v>164</v>
      </c>
      <c r="U172" t="s">
        <v>118</v>
      </c>
      <c r="V172" t="s">
        <v>1665</v>
      </c>
      <c r="W172" t="s">
        <v>1666</v>
      </c>
      <c r="X172" s="51" t="str">
        <f t="shared" si="2"/>
        <v>3</v>
      </c>
      <c r="Y172" s="51" t="str">
        <f>IF(T172="","",IF(AND(T172&lt;&gt;'Tabelas auxiliares'!$B$236,T172&lt;&gt;'Tabelas auxiliares'!$B$237),"FOLHA DE PESSOAL",IF(X172='Tabelas auxiliares'!$A$237,"CUSTEIO",IF(X172='Tabelas auxiliares'!$A$236,"INVESTIMENTO","ERRO - VERIFICAR"))))</f>
        <v>CUSTEIO</v>
      </c>
      <c r="Z172" s="44">
        <v>12361.64</v>
      </c>
      <c r="AA172" s="44">
        <v>12361.64</v>
      </c>
    </row>
    <row r="173" spans="1:29" x14ac:dyDescent="0.25">
      <c r="A173" t="s">
        <v>540</v>
      </c>
      <c r="B173" s="72" t="s">
        <v>290</v>
      </c>
      <c r="C173" s="72" t="s">
        <v>541</v>
      </c>
      <c r="D173" t="s">
        <v>61</v>
      </c>
      <c r="E173" t="s">
        <v>117</v>
      </c>
      <c r="F173" s="51" t="str">
        <f>IFERROR(VLOOKUP(D173,'Tabelas auxiliares'!$A$3:$B$61,2,FALSE),"")</f>
        <v>PROAD - PRÓ-REITORIA DE ADMINISTRAÇÃO</v>
      </c>
      <c r="G173" s="51" t="str">
        <f>IFERROR(VLOOKUP($B173,'Tabelas auxiliares'!$A$65:$C$102,2,FALSE),"")</f>
        <v>Cursos e concursos</v>
      </c>
      <c r="H173" s="51" t="str">
        <f>IFERROR(VLOOKUP($B173,'Tabelas auxiliares'!$A$65:$C$102,3,FALSE),"")</f>
        <v>FOLHA DE PAGAMENTO (ENCARGOS DE CURSO E CONCURSO)</v>
      </c>
      <c r="I173" t="s">
        <v>551</v>
      </c>
      <c r="J173" t="s">
        <v>1667</v>
      </c>
      <c r="K173" t="s">
        <v>1668</v>
      </c>
      <c r="L173" t="s">
        <v>1669</v>
      </c>
      <c r="M173" t="s">
        <v>862</v>
      </c>
      <c r="N173" t="s">
        <v>166</v>
      </c>
      <c r="O173" t="s">
        <v>167</v>
      </c>
      <c r="P173" t="s">
        <v>200</v>
      </c>
      <c r="Q173" t="s">
        <v>168</v>
      </c>
      <c r="R173" t="s">
        <v>165</v>
      </c>
      <c r="S173" t="s">
        <v>119</v>
      </c>
      <c r="T173" t="s">
        <v>164</v>
      </c>
      <c r="U173" t="s">
        <v>118</v>
      </c>
      <c r="V173" t="s">
        <v>1665</v>
      </c>
      <c r="W173" t="s">
        <v>1666</v>
      </c>
      <c r="X173" s="51" t="str">
        <f t="shared" si="2"/>
        <v>3</v>
      </c>
      <c r="Y173" s="51" t="str">
        <f>IF(T173="","",IF(AND(T173&lt;&gt;'Tabelas auxiliares'!$B$236,T173&lt;&gt;'Tabelas auxiliares'!$B$237),"FOLHA DE PESSOAL",IF(X173='Tabelas auxiliares'!$A$237,"CUSTEIO",IF(X173='Tabelas auxiliares'!$A$236,"INVESTIMENTO","ERRO - VERIFICAR"))))</f>
        <v>CUSTEIO</v>
      </c>
      <c r="Z173" s="44">
        <v>468.23</v>
      </c>
      <c r="AA173" s="44">
        <v>468.23</v>
      </c>
    </row>
    <row r="174" spans="1:29" x14ac:dyDescent="0.25">
      <c r="A174" t="s">
        <v>540</v>
      </c>
      <c r="B174" s="72" t="s">
        <v>290</v>
      </c>
      <c r="C174" s="72" t="s">
        <v>541</v>
      </c>
      <c r="D174" t="s">
        <v>88</v>
      </c>
      <c r="E174" t="s">
        <v>117</v>
      </c>
      <c r="F174" s="51" t="str">
        <f>IFERROR(VLOOKUP(D174,'Tabelas auxiliares'!$A$3:$B$61,2,FALSE),"")</f>
        <v>SUGEPE - SUPERINTENDÊNCIA DE GESTÃO DE PESSOAS</v>
      </c>
      <c r="G174" s="51" t="str">
        <f>IFERROR(VLOOKUP($B174,'Tabelas auxiliares'!$A$65:$C$102,2,FALSE),"")</f>
        <v>Cursos e concursos</v>
      </c>
      <c r="H174" s="51" t="str">
        <f>IFERROR(VLOOKUP($B174,'Tabelas auxiliares'!$A$65:$C$102,3,FALSE),"")</f>
        <v>FOLHA DE PAGAMENTO (ENCARGOS DE CURSO E CONCURSO)</v>
      </c>
      <c r="I174" t="s">
        <v>1670</v>
      </c>
      <c r="J174" t="s">
        <v>1671</v>
      </c>
      <c r="K174" t="s">
        <v>1672</v>
      </c>
      <c r="L174" t="s">
        <v>1673</v>
      </c>
      <c r="M174" t="s">
        <v>165</v>
      </c>
      <c r="N174" t="s">
        <v>166</v>
      </c>
      <c r="O174" t="s">
        <v>167</v>
      </c>
      <c r="P174" t="s">
        <v>200</v>
      </c>
      <c r="Q174" t="s">
        <v>168</v>
      </c>
      <c r="R174" t="s">
        <v>165</v>
      </c>
      <c r="S174" t="s">
        <v>119</v>
      </c>
      <c r="T174" t="s">
        <v>164</v>
      </c>
      <c r="U174" t="s">
        <v>118</v>
      </c>
      <c r="V174" t="s">
        <v>832</v>
      </c>
      <c r="W174" t="s">
        <v>833</v>
      </c>
      <c r="X174" s="51" t="str">
        <f t="shared" si="2"/>
        <v>3</v>
      </c>
      <c r="Y174" s="51" t="str">
        <f>IF(T174="","",IF(AND(T174&lt;&gt;'Tabelas auxiliares'!$B$236,T174&lt;&gt;'Tabelas auxiliares'!$B$237),"FOLHA DE PESSOAL",IF(X174='Tabelas auxiliares'!$A$237,"CUSTEIO",IF(X174='Tabelas auxiliares'!$A$236,"INVESTIMENTO","ERRO - VERIFICAR"))))</f>
        <v>CUSTEIO</v>
      </c>
      <c r="Z174" s="44">
        <v>1539.48</v>
      </c>
      <c r="AA174" s="44">
        <v>1539.48</v>
      </c>
    </row>
    <row r="175" spans="1:29" x14ac:dyDescent="0.25">
      <c r="A175" t="s">
        <v>540</v>
      </c>
      <c r="B175" s="72" t="s">
        <v>290</v>
      </c>
      <c r="C175" s="72" t="s">
        <v>541</v>
      </c>
      <c r="D175" t="s">
        <v>88</v>
      </c>
      <c r="E175" t="s">
        <v>117</v>
      </c>
      <c r="F175" s="51" t="str">
        <f>IFERROR(VLOOKUP(D175,'Tabelas auxiliares'!$A$3:$B$61,2,FALSE),"")</f>
        <v>SUGEPE - SUPERINTENDÊNCIA DE GESTÃO DE PESSOAS</v>
      </c>
      <c r="G175" s="51" t="str">
        <f>IFERROR(VLOOKUP($B175,'Tabelas auxiliares'!$A$65:$C$102,2,FALSE),"")</f>
        <v>Cursos e concursos</v>
      </c>
      <c r="H175" s="51" t="str">
        <f>IFERROR(VLOOKUP($B175,'Tabelas auxiliares'!$A$65:$C$102,3,FALSE),"")</f>
        <v>FOLHA DE PAGAMENTO (ENCARGOS DE CURSO E CONCURSO)</v>
      </c>
      <c r="I175" t="s">
        <v>1296</v>
      </c>
      <c r="J175" t="s">
        <v>1674</v>
      </c>
      <c r="K175" t="s">
        <v>1675</v>
      </c>
      <c r="L175" t="s">
        <v>1676</v>
      </c>
      <c r="M175" t="s">
        <v>165</v>
      </c>
      <c r="N175" t="s">
        <v>166</v>
      </c>
      <c r="O175" t="s">
        <v>167</v>
      </c>
      <c r="P175" t="s">
        <v>200</v>
      </c>
      <c r="Q175" t="s">
        <v>168</v>
      </c>
      <c r="R175" t="s">
        <v>165</v>
      </c>
      <c r="S175" t="s">
        <v>119</v>
      </c>
      <c r="T175" t="s">
        <v>164</v>
      </c>
      <c r="U175" t="s">
        <v>118</v>
      </c>
      <c r="V175" t="s">
        <v>832</v>
      </c>
      <c r="W175" t="s">
        <v>833</v>
      </c>
      <c r="X175" s="51" t="str">
        <f t="shared" si="2"/>
        <v>3</v>
      </c>
      <c r="Y175" s="51" t="str">
        <f>IF(T175="","",IF(AND(T175&lt;&gt;'Tabelas auxiliares'!$B$236,T175&lt;&gt;'Tabelas auxiliares'!$B$237),"FOLHA DE PESSOAL",IF(X175='Tabelas auxiliares'!$A$237,"CUSTEIO",IF(X175='Tabelas auxiliares'!$A$236,"INVESTIMENTO","ERRO - VERIFICAR"))))</f>
        <v>CUSTEIO</v>
      </c>
      <c r="Z175" s="44">
        <v>2518</v>
      </c>
      <c r="AA175" s="44">
        <v>521.14</v>
      </c>
      <c r="AC175" s="44">
        <v>1996.86</v>
      </c>
    </row>
    <row r="176" spans="1:29" x14ac:dyDescent="0.25">
      <c r="A176" t="s">
        <v>540</v>
      </c>
      <c r="B176" s="72" t="s">
        <v>356</v>
      </c>
      <c r="C176" s="72" t="s">
        <v>541</v>
      </c>
      <c r="D176" t="s">
        <v>55</v>
      </c>
      <c r="E176" t="s">
        <v>117</v>
      </c>
      <c r="F176" s="51" t="str">
        <f>IFERROR(VLOOKUP(D176,'Tabelas auxiliares'!$A$3:$B$61,2,FALSE),"")</f>
        <v>PROEC - PRÓ-REITORIA DE EXTENSÃO E CULTURA</v>
      </c>
      <c r="G176" s="51" t="str">
        <f>IFERROR(VLOOKUP($B176,'Tabelas auxiliares'!$A$65:$C$102,2,FALSE),"")</f>
        <v>Convênios</v>
      </c>
      <c r="H176" s="51" t="str">
        <f>IFERROR(VLOOKUP($B176,'Tabelas auxiliares'!$A$65:$C$102,3,FALSE),"")</f>
        <v>BOLSA CONVENIOS / PARCERIAS ACIC / FUNDAÇÃO DE APOIO</v>
      </c>
      <c r="I176" t="s">
        <v>1677</v>
      </c>
      <c r="J176" t="s">
        <v>1678</v>
      </c>
      <c r="K176" t="s">
        <v>1679</v>
      </c>
      <c r="L176" t="s">
        <v>1680</v>
      </c>
      <c r="M176" t="s">
        <v>1681</v>
      </c>
      <c r="N176" t="s">
        <v>166</v>
      </c>
      <c r="O176" t="s">
        <v>167</v>
      </c>
      <c r="P176" t="s">
        <v>200</v>
      </c>
      <c r="Q176" t="s">
        <v>168</v>
      </c>
      <c r="R176" t="s">
        <v>165</v>
      </c>
      <c r="S176" t="s">
        <v>119</v>
      </c>
      <c r="T176" t="s">
        <v>228</v>
      </c>
      <c r="U176" t="s">
        <v>1682</v>
      </c>
      <c r="V176" t="s">
        <v>1569</v>
      </c>
      <c r="W176" t="s">
        <v>1570</v>
      </c>
      <c r="X176" s="51" t="str">
        <f t="shared" si="2"/>
        <v>3</v>
      </c>
      <c r="Y176" s="51" t="str">
        <f>IF(T176="","",IF(AND(T176&lt;&gt;'Tabelas auxiliares'!$B$236,T176&lt;&gt;'Tabelas auxiliares'!$B$237),"FOLHA DE PESSOAL",IF(X176='Tabelas auxiliares'!$A$237,"CUSTEIO",IF(X176='Tabelas auxiliares'!$A$236,"INVESTIMENTO","ERRO - VERIFICAR"))))</f>
        <v>CUSTEIO</v>
      </c>
      <c r="Z176" s="44">
        <v>12000</v>
      </c>
      <c r="AA176" s="44">
        <v>10000</v>
      </c>
      <c r="AB176" s="44">
        <v>2000</v>
      </c>
    </row>
    <row r="177" spans="1:29" x14ac:dyDescent="0.25">
      <c r="A177" t="s">
        <v>540</v>
      </c>
      <c r="B177" s="72" t="s">
        <v>356</v>
      </c>
      <c r="C177" s="72" t="s">
        <v>541</v>
      </c>
      <c r="D177" t="s">
        <v>55</v>
      </c>
      <c r="E177" t="s">
        <v>117</v>
      </c>
      <c r="F177" s="51" t="str">
        <f>IFERROR(VLOOKUP(D177,'Tabelas auxiliares'!$A$3:$B$61,2,FALSE),"")</f>
        <v>PROEC - PRÓ-REITORIA DE EXTENSÃO E CULTURA</v>
      </c>
      <c r="G177" s="51" t="str">
        <f>IFERROR(VLOOKUP($B177,'Tabelas auxiliares'!$A$65:$C$102,2,FALSE),"")</f>
        <v>Convênios</v>
      </c>
      <c r="H177" s="51" t="str">
        <f>IFERROR(VLOOKUP($B177,'Tabelas auxiliares'!$A$65:$C$102,3,FALSE),"")</f>
        <v>BOLSA CONVENIOS / PARCERIAS ACIC / FUNDAÇÃO DE APOIO</v>
      </c>
      <c r="I177" t="s">
        <v>1174</v>
      </c>
      <c r="J177" t="s">
        <v>1683</v>
      </c>
      <c r="K177" t="s">
        <v>1684</v>
      </c>
      <c r="L177" t="s">
        <v>1685</v>
      </c>
      <c r="M177" t="s">
        <v>1681</v>
      </c>
      <c r="N177" t="s">
        <v>166</v>
      </c>
      <c r="O177" t="s">
        <v>167</v>
      </c>
      <c r="P177" t="s">
        <v>200</v>
      </c>
      <c r="Q177" t="s">
        <v>168</v>
      </c>
      <c r="R177" t="s">
        <v>165</v>
      </c>
      <c r="S177" t="s">
        <v>119</v>
      </c>
      <c r="T177" t="s">
        <v>228</v>
      </c>
      <c r="U177" t="s">
        <v>1530</v>
      </c>
      <c r="V177" t="s">
        <v>1569</v>
      </c>
      <c r="W177" t="s">
        <v>1570</v>
      </c>
      <c r="X177" s="51" t="str">
        <f t="shared" si="2"/>
        <v>3</v>
      </c>
      <c r="Y177" s="51" t="str">
        <f>IF(T177="","",IF(AND(T177&lt;&gt;'Tabelas auxiliares'!$B$236,T177&lt;&gt;'Tabelas auxiliares'!$B$237),"FOLHA DE PESSOAL",IF(X177='Tabelas auxiliares'!$A$237,"CUSTEIO",IF(X177='Tabelas auxiliares'!$A$236,"INVESTIMENTO","ERRO - VERIFICAR"))))</f>
        <v>CUSTEIO</v>
      </c>
      <c r="Z177" s="44">
        <v>40000</v>
      </c>
      <c r="AA177" s="44">
        <v>40000</v>
      </c>
    </row>
    <row r="178" spans="1:29" x14ac:dyDescent="0.25">
      <c r="A178" t="s">
        <v>540</v>
      </c>
      <c r="B178" s="72" t="s">
        <v>356</v>
      </c>
      <c r="C178" s="72" t="s">
        <v>541</v>
      </c>
      <c r="D178" t="s">
        <v>55</v>
      </c>
      <c r="E178" t="s">
        <v>117</v>
      </c>
      <c r="F178" s="51" t="str">
        <f>IFERROR(VLOOKUP(D178,'Tabelas auxiliares'!$A$3:$B$61,2,FALSE),"")</f>
        <v>PROEC - PRÓ-REITORIA DE EXTENSÃO E CULTURA</v>
      </c>
      <c r="G178" s="51" t="str">
        <f>IFERROR(VLOOKUP($B178,'Tabelas auxiliares'!$A$65:$C$102,2,FALSE),"")</f>
        <v>Convênios</v>
      </c>
      <c r="H178" s="51" t="str">
        <f>IFERROR(VLOOKUP($B178,'Tabelas auxiliares'!$A$65:$C$102,3,FALSE),"")</f>
        <v>BOLSA CONVENIOS / PARCERIAS ACIC / FUNDAÇÃO DE APOIO</v>
      </c>
      <c r="I178" t="s">
        <v>1686</v>
      </c>
      <c r="J178" t="s">
        <v>1683</v>
      </c>
      <c r="K178" t="s">
        <v>1687</v>
      </c>
      <c r="L178" t="s">
        <v>1685</v>
      </c>
      <c r="M178" t="s">
        <v>1681</v>
      </c>
      <c r="N178" t="s">
        <v>166</v>
      </c>
      <c r="O178" t="s">
        <v>167</v>
      </c>
      <c r="P178" t="s">
        <v>200</v>
      </c>
      <c r="Q178" t="s">
        <v>168</v>
      </c>
      <c r="R178" t="s">
        <v>165</v>
      </c>
      <c r="S178" t="s">
        <v>119</v>
      </c>
      <c r="T178" t="s">
        <v>228</v>
      </c>
      <c r="U178" t="s">
        <v>1530</v>
      </c>
      <c r="V178" t="s">
        <v>1569</v>
      </c>
      <c r="W178" t="s">
        <v>1570</v>
      </c>
      <c r="X178" s="51" t="str">
        <f t="shared" si="2"/>
        <v>3</v>
      </c>
      <c r="Y178" s="51" t="str">
        <f>IF(T178="","",IF(AND(T178&lt;&gt;'Tabelas auxiliares'!$B$236,T178&lt;&gt;'Tabelas auxiliares'!$B$237),"FOLHA DE PESSOAL",IF(X178='Tabelas auxiliares'!$A$237,"CUSTEIO",IF(X178='Tabelas auxiliares'!$A$236,"INVESTIMENTO","ERRO - VERIFICAR"))))</f>
        <v>CUSTEIO</v>
      </c>
      <c r="Z178" s="44">
        <v>360000</v>
      </c>
      <c r="AA178" s="44">
        <v>360000</v>
      </c>
    </row>
    <row r="179" spans="1:29" x14ac:dyDescent="0.25">
      <c r="A179" t="s">
        <v>540</v>
      </c>
      <c r="B179" s="72" t="s">
        <v>356</v>
      </c>
      <c r="C179" s="72" t="s">
        <v>541</v>
      </c>
      <c r="D179" t="s">
        <v>88</v>
      </c>
      <c r="E179" t="s">
        <v>117</v>
      </c>
      <c r="F179" s="51" t="str">
        <f>IFERROR(VLOOKUP(D179,'Tabelas auxiliares'!$A$3:$B$61,2,FALSE),"")</f>
        <v>SUGEPE - SUPERINTENDÊNCIA DE GESTÃO DE PESSOAS</v>
      </c>
      <c r="G179" s="51" t="str">
        <f>IFERROR(VLOOKUP($B179,'Tabelas auxiliares'!$A$65:$C$102,2,FALSE),"")</f>
        <v>Convênios</v>
      </c>
      <c r="H179" s="51" t="str">
        <f>IFERROR(VLOOKUP($B179,'Tabelas auxiliares'!$A$65:$C$102,3,FALSE),"")</f>
        <v>BOLSA CONVENIOS / PARCERIAS ACIC / FUNDAÇÃO DE APOIO</v>
      </c>
      <c r="I179" t="s">
        <v>1688</v>
      </c>
      <c r="J179" t="s">
        <v>1689</v>
      </c>
      <c r="K179" t="s">
        <v>1690</v>
      </c>
      <c r="L179" t="s">
        <v>1691</v>
      </c>
      <c r="M179" t="s">
        <v>828</v>
      </c>
      <c r="N179" t="s">
        <v>166</v>
      </c>
      <c r="O179" t="s">
        <v>167</v>
      </c>
      <c r="P179" t="s">
        <v>200</v>
      </c>
      <c r="Q179" t="s">
        <v>168</v>
      </c>
      <c r="R179" t="s">
        <v>165</v>
      </c>
      <c r="S179" t="s">
        <v>1199</v>
      </c>
      <c r="T179" t="s">
        <v>164</v>
      </c>
      <c r="U179" t="s">
        <v>118</v>
      </c>
      <c r="V179" t="s">
        <v>471</v>
      </c>
      <c r="W179" t="s">
        <v>452</v>
      </c>
      <c r="X179" s="51" t="str">
        <f t="shared" si="2"/>
        <v>3</v>
      </c>
      <c r="Y179" s="51" t="str">
        <f>IF(T179="","",IF(AND(T179&lt;&gt;'Tabelas auxiliares'!$B$236,T179&lt;&gt;'Tabelas auxiliares'!$B$237),"FOLHA DE PESSOAL",IF(X179='Tabelas auxiliares'!$A$237,"CUSTEIO",IF(X179='Tabelas auxiliares'!$A$236,"INVESTIMENTO","ERRO - VERIFICAR"))))</f>
        <v>CUSTEIO</v>
      </c>
      <c r="Z179" s="44">
        <v>10700</v>
      </c>
      <c r="AA179" s="44">
        <v>10700</v>
      </c>
    </row>
    <row r="180" spans="1:29" x14ac:dyDescent="0.25">
      <c r="A180" t="s">
        <v>540</v>
      </c>
      <c r="B180" s="72" t="s">
        <v>1092</v>
      </c>
      <c r="C180" s="72" t="s">
        <v>541</v>
      </c>
      <c r="D180" t="s">
        <v>27</v>
      </c>
      <c r="E180" t="s">
        <v>117</v>
      </c>
      <c r="F180" s="51" t="str">
        <f>IFERROR(VLOOKUP(D180,'Tabelas auxiliares'!$A$3:$B$61,2,FALSE),"")</f>
        <v>ACI - ASSESSORIA DE COMUNICAÇÃO E IMPRENSA</v>
      </c>
      <c r="G180" s="51" t="str">
        <f>IFERROR(VLOOKUP($B180,'Tabelas auxiliares'!$A$65:$C$102,2,FALSE),"")</f>
        <v/>
      </c>
      <c r="H180" s="51" t="str">
        <f>IFERROR(VLOOKUP($B180,'Tabelas auxiliares'!$A$65:$C$102,3,FALSE),"")</f>
        <v/>
      </c>
      <c r="I180" t="s">
        <v>1174</v>
      </c>
      <c r="J180" t="s">
        <v>1692</v>
      </c>
      <c r="K180" t="s">
        <v>1693</v>
      </c>
      <c r="L180" t="s">
        <v>1694</v>
      </c>
      <c r="M180" t="s">
        <v>1695</v>
      </c>
      <c r="N180" t="s">
        <v>166</v>
      </c>
      <c r="O180" t="s">
        <v>167</v>
      </c>
      <c r="P180" t="s">
        <v>200</v>
      </c>
      <c r="Q180" t="s">
        <v>168</v>
      </c>
      <c r="R180" t="s">
        <v>165</v>
      </c>
      <c r="S180" t="s">
        <v>119</v>
      </c>
      <c r="T180" t="s">
        <v>164</v>
      </c>
      <c r="U180" t="s">
        <v>118</v>
      </c>
      <c r="V180" t="s">
        <v>1397</v>
      </c>
      <c r="W180" t="s">
        <v>1398</v>
      </c>
      <c r="X180" s="51" t="str">
        <f t="shared" si="2"/>
        <v>3</v>
      </c>
      <c r="Y180" s="51" t="str">
        <f>IF(T180="","",IF(AND(T180&lt;&gt;'Tabelas auxiliares'!$B$236,T180&lt;&gt;'Tabelas auxiliares'!$B$237),"FOLHA DE PESSOAL",IF(X180='Tabelas auxiliares'!$A$237,"CUSTEIO",IF(X180='Tabelas auxiliares'!$A$236,"INVESTIMENTO","ERRO - VERIFICAR"))))</f>
        <v>CUSTEIO</v>
      </c>
      <c r="Z180" s="44">
        <v>4000</v>
      </c>
      <c r="AA180" s="44">
        <v>4000</v>
      </c>
    </row>
    <row r="181" spans="1:29" x14ac:dyDescent="0.25">
      <c r="A181" t="s">
        <v>540</v>
      </c>
      <c r="B181" s="72" t="s">
        <v>1092</v>
      </c>
      <c r="C181" s="72" t="s">
        <v>541</v>
      </c>
      <c r="D181" t="s">
        <v>31</v>
      </c>
      <c r="E181" t="s">
        <v>117</v>
      </c>
      <c r="F181" s="51" t="str">
        <f>IFERROR(VLOOKUP(D181,'Tabelas auxiliares'!$A$3:$B$61,2,FALSE),"")</f>
        <v>ACI - SERVIÇOS GRÁFICOS * D.U.C</v>
      </c>
      <c r="G181" s="51" t="str">
        <f>IFERROR(VLOOKUP($B181,'Tabelas auxiliares'!$A$65:$C$102,2,FALSE),"")</f>
        <v/>
      </c>
      <c r="H181" s="51" t="str">
        <f>IFERROR(VLOOKUP($B181,'Tabelas auxiliares'!$A$65:$C$102,3,FALSE),"")</f>
        <v/>
      </c>
      <c r="I181" t="s">
        <v>1696</v>
      </c>
      <c r="J181" t="s">
        <v>1697</v>
      </c>
      <c r="K181" t="s">
        <v>1698</v>
      </c>
      <c r="L181" t="s">
        <v>1699</v>
      </c>
      <c r="M181" t="s">
        <v>1700</v>
      </c>
      <c r="N181" t="s">
        <v>166</v>
      </c>
      <c r="O181" t="s">
        <v>167</v>
      </c>
      <c r="P181" t="s">
        <v>200</v>
      </c>
      <c r="Q181" t="s">
        <v>168</v>
      </c>
      <c r="R181" t="s">
        <v>165</v>
      </c>
      <c r="S181" t="s">
        <v>119</v>
      </c>
      <c r="T181" t="s">
        <v>164</v>
      </c>
      <c r="U181" t="s">
        <v>118</v>
      </c>
      <c r="V181" t="s">
        <v>1701</v>
      </c>
      <c r="W181" t="s">
        <v>1702</v>
      </c>
      <c r="X181" s="51" t="str">
        <f t="shared" si="2"/>
        <v>3</v>
      </c>
      <c r="Y181" s="51" t="str">
        <f>IF(T181="","",IF(AND(T181&lt;&gt;'Tabelas auxiliares'!$B$236,T181&lt;&gt;'Tabelas auxiliares'!$B$237),"FOLHA DE PESSOAL",IF(X181='Tabelas auxiliares'!$A$237,"CUSTEIO",IF(X181='Tabelas auxiliares'!$A$236,"INVESTIMENTO","ERRO - VERIFICAR"))))</f>
        <v>CUSTEIO</v>
      </c>
      <c r="Z181" s="44">
        <v>6000</v>
      </c>
      <c r="AA181" s="44">
        <v>6000</v>
      </c>
    </row>
    <row r="182" spans="1:29" x14ac:dyDescent="0.25">
      <c r="A182" t="s">
        <v>540</v>
      </c>
      <c r="B182" s="72" t="s">
        <v>1092</v>
      </c>
      <c r="C182" s="72" t="s">
        <v>541</v>
      </c>
      <c r="D182" t="s">
        <v>31</v>
      </c>
      <c r="E182" t="s">
        <v>117</v>
      </c>
      <c r="F182" s="51" t="str">
        <f>IFERROR(VLOOKUP(D182,'Tabelas auxiliares'!$A$3:$B$61,2,FALSE),"")</f>
        <v>ACI - SERVIÇOS GRÁFICOS * D.U.C</v>
      </c>
      <c r="G182" s="51" t="str">
        <f>IFERROR(VLOOKUP($B182,'Tabelas auxiliares'!$A$65:$C$102,2,FALSE),"")</f>
        <v/>
      </c>
      <c r="H182" s="51" t="str">
        <f>IFERROR(VLOOKUP($B182,'Tabelas auxiliares'!$A$65:$C$102,3,FALSE),"")</f>
        <v/>
      </c>
      <c r="I182" t="s">
        <v>1446</v>
      </c>
      <c r="J182" t="s">
        <v>1703</v>
      </c>
      <c r="K182" t="s">
        <v>1704</v>
      </c>
      <c r="L182" t="s">
        <v>1705</v>
      </c>
      <c r="M182" t="s">
        <v>1706</v>
      </c>
      <c r="N182" t="s">
        <v>166</v>
      </c>
      <c r="O182" t="s">
        <v>167</v>
      </c>
      <c r="P182" t="s">
        <v>200</v>
      </c>
      <c r="Q182" t="s">
        <v>168</v>
      </c>
      <c r="R182" t="s">
        <v>165</v>
      </c>
      <c r="S182" t="s">
        <v>119</v>
      </c>
      <c r="T182" t="s">
        <v>164</v>
      </c>
      <c r="U182" t="s">
        <v>118</v>
      </c>
      <c r="V182" t="s">
        <v>1707</v>
      </c>
      <c r="W182" t="s">
        <v>1708</v>
      </c>
      <c r="X182" s="51" t="str">
        <f t="shared" si="2"/>
        <v>3</v>
      </c>
      <c r="Y182" s="51" t="str">
        <f>IF(T182="","",IF(AND(T182&lt;&gt;'Tabelas auxiliares'!$B$236,T182&lt;&gt;'Tabelas auxiliares'!$B$237),"FOLHA DE PESSOAL",IF(X182='Tabelas auxiliares'!$A$237,"CUSTEIO",IF(X182='Tabelas auxiliares'!$A$236,"INVESTIMENTO","ERRO - VERIFICAR"))))</f>
        <v>CUSTEIO</v>
      </c>
      <c r="Z182" s="44">
        <v>421.3</v>
      </c>
      <c r="AA182" s="44">
        <v>421.3</v>
      </c>
    </row>
    <row r="183" spans="1:29" x14ac:dyDescent="0.25">
      <c r="A183" t="s">
        <v>540</v>
      </c>
      <c r="B183" s="72" t="s">
        <v>293</v>
      </c>
      <c r="C183" s="72" t="s">
        <v>541</v>
      </c>
      <c r="D183" t="s">
        <v>150</v>
      </c>
      <c r="E183" t="s">
        <v>117</v>
      </c>
      <c r="F183" s="51" t="str">
        <f>IFERROR(VLOOKUP(D183,'Tabelas auxiliares'!$A$3:$B$61,2,FALSE),"")</f>
        <v>PU - MOBILIÁRIOS * D.U.C</v>
      </c>
      <c r="G183" s="51" t="str">
        <f>IFERROR(VLOOKUP($B183,'Tabelas auxiliares'!$A$65:$C$102,2,FALSE),"")</f>
        <v>Equipamentos - Áreas comuns</v>
      </c>
      <c r="H183" s="51" t="str">
        <f>IFERROR(VLOOKUP($B183,'Tabelas auxiliares'!$A$65:$C$102,3,FALSE),"")</f>
        <v>MOBILIÁRIO / LINHA BRANCA / QUADROS DE AVISO / DISPLAYS / VENTILADORES / BEBEDOUROS / EQUIPAMENTO DE SOM / PROJETORES / CORTINAS E PERSIANAS/DRONER</v>
      </c>
      <c r="I183" t="s">
        <v>1696</v>
      </c>
      <c r="J183" t="s">
        <v>1709</v>
      </c>
      <c r="K183" t="s">
        <v>1710</v>
      </c>
      <c r="L183" t="s">
        <v>1711</v>
      </c>
      <c r="M183" t="s">
        <v>1712</v>
      </c>
      <c r="N183" t="s">
        <v>838</v>
      </c>
      <c r="O183" t="s">
        <v>167</v>
      </c>
      <c r="P183" t="s">
        <v>839</v>
      </c>
      <c r="Q183" t="s">
        <v>168</v>
      </c>
      <c r="R183" t="s">
        <v>165</v>
      </c>
      <c r="S183" t="s">
        <v>543</v>
      </c>
      <c r="T183" t="s">
        <v>164</v>
      </c>
      <c r="U183" t="s">
        <v>1315</v>
      </c>
      <c r="V183" t="s">
        <v>1713</v>
      </c>
      <c r="W183" t="s">
        <v>1714</v>
      </c>
      <c r="X183" s="51" t="str">
        <f t="shared" si="2"/>
        <v>4</v>
      </c>
      <c r="Y183" s="51" t="str">
        <f>IF(T183="","",IF(AND(T183&lt;&gt;'Tabelas auxiliares'!$B$236,T183&lt;&gt;'Tabelas auxiliares'!$B$237),"FOLHA DE PESSOAL",IF(X183='Tabelas auxiliares'!$A$237,"CUSTEIO",IF(X183='Tabelas auxiliares'!$A$236,"INVESTIMENTO","ERRO - VERIFICAR"))))</f>
        <v>INVESTIMENTO</v>
      </c>
      <c r="Z183" s="44">
        <v>127639.75</v>
      </c>
      <c r="AA183" s="44">
        <v>127639.75</v>
      </c>
    </row>
    <row r="184" spans="1:29" x14ac:dyDescent="0.25">
      <c r="A184" t="s">
        <v>540</v>
      </c>
      <c r="B184" s="72" t="s">
        <v>293</v>
      </c>
      <c r="C184" s="72" t="s">
        <v>541</v>
      </c>
      <c r="D184" t="s">
        <v>150</v>
      </c>
      <c r="E184" t="s">
        <v>117</v>
      </c>
      <c r="F184" s="51" t="str">
        <f>IFERROR(VLOOKUP(D184,'Tabelas auxiliares'!$A$3:$B$61,2,FALSE),"")</f>
        <v>PU - MOBILIÁRIOS * D.U.C</v>
      </c>
      <c r="G184" s="51" t="str">
        <f>IFERROR(VLOOKUP($B184,'Tabelas auxiliares'!$A$65:$C$102,2,FALSE),"")</f>
        <v>Equipamentos - Áreas comuns</v>
      </c>
      <c r="H184" s="51" t="str">
        <f>IFERROR(VLOOKUP($B184,'Tabelas auxiliares'!$A$65:$C$102,3,FALSE),"")</f>
        <v>MOBILIÁRIO / LINHA BRANCA / QUADROS DE AVISO / DISPLAYS / VENTILADORES / BEBEDOUROS / EQUIPAMENTO DE SOM / PROJETORES / CORTINAS E PERSIANAS/DRONER</v>
      </c>
      <c r="I184" t="s">
        <v>1696</v>
      </c>
      <c r="J184" t="s">
        <v>1709</v>
      </c>
      <c r="K184" t="s">
        <v>1715</v>
      </c>
      <c r="L184" t="s">
        <v>1711</v>
      </c>
      <c r="M184" t="s">
        <v>1716</v>
      </c>
      <c r="N184" t="s">
        <v>838</v>
      </c>
      <c r="O184" t="s">
        <v>167</v>
      </c>
      <c r="P184" t="s">
        <v>839</v>
      </c>
      <c r="Q184" t="s">
        <v>168</v>
      </c>
      <c r="R184" t="s">
        <v>165</v>
      </c>
      <c r="S184" t="s">
        <v>543</v>
      </c>
      <c r="T184" t="s">
        <v>164</v>
      </c>
      <c r="U184" t="s">
        <v>1315</v>
      </c>
      <c r="V184" t="s">
        <v>1713</v>
      </c>
      <c r="W184" t="s">
        <v>1714</v>
      </c>
      <c r="X184" s="51" t="str">
        <f t="shared" si="2"/>
        <v>4</v>
      </c>
      <c r="Y184" s="51" t="str">
        <f>IF(T184="","",IF(AND(T184&lt;&gt;'Tabelas auxiliares'!$B$236,T184&lt;&gt;'Tabelas auxiliares'!$B$237),"FOLHA DE PESSOAL",IF(X184='Tabelas auxiliares'!$A$237,"CUSTEIO",IF(X184='Tabelas auxiliares'!$A$236,"INVESTIMENTO","ERRO - VERIFICAR"))))</f>
        <v>INVESTIMENTO</v>
      </c>
      <c r="Z184" s="44">
        <v>353831.32</v>
      </c>
      <c r="AA184" s="44">
        <v>353831.32</v>
      </c>
    </row>
    <row r="185" spans="1:29" x14ac:dyDescent="0.25">
      <c r="A185" t="s">
        <v>540</v>
      </c>
      <c r="B185" s="72" t="s">
        <v>293</v>
      </c>
      <c r="C185" s="72" t="s">
        <v>541</v>
      </c>
      <c r="D185" t="s">
        <v>150</v>
      </c>
      <c r="E185" t="s">
        <v>117</v>
      </c>
      <c r="F185" s="51" t="str">
        <f>IFERROR(VLOOKUP(D185,'Tabelas auxiliares'!$A$3:$B$61,2,FALSE),"")</f>
        <v>PU - MOBILIÁRIOS * D.U.C</v>
      </c>
      <c r="G185" s="51" t="str">
        <f>IFERROR(VLOOKUP($B185,'Tabelas auxiliares'!$A$65:$C$102,2,FALSE),"")</f>
        <v>Equipamentos - Áreas comuns</v>
      </c>
      <c r="H185" s="51" t="str">
        <f>IFERROR(VLOOKUP($B185,'Tabelas auxiliares'!$A$65:$C$102,3,FALSE),"")</f>
        <v>MOBILIÁRIO / LINHA BRANCA / QUADROS DE AVISO / DISPLAYS / VENTILADORES / BEBEDOUROS / EQUIPAMENTO DE SOM / PROJETORES / CORTINAS E PERSIANAS/DRONER</v>
      </c>
      <c r="I185" t="s">
        <v>1696</v>
      </c>
      <c r="J185" t="s">
        <v>1717</v>
      </c>
      <c r="K185" t="s">
        <v>1718</v>
      </c>
      <c r="L185" t="s">
        <v>1719</v>
      </c>
      <c r="M185" t="s">
        <v>1720</v>
      </c>
      <c r="N185" t="s">
        <v>838</v>
      </c>
      <c r="O185" t="s">
        <v>167</v>
      </c>
      <c r="P185" t="s">
        <v>839</v>
      </c>
      <c r="Q185" t="s">
        <v>168</v>
      </c>
      <c r="R185" t="s">
        <v>165</v>
      </c>
      <c r="S185" t="s">
        <v>543</v>
      </c>
      <c r="T185" t="s">
        <v>164</v>
      </c>
      <c r="U185" t="s">
        <v>1315</v>
      </c>
      <c r="V185" t="s">
        <v>1721</v>
      </c>
      <c r="W185" t="s">
        <v>1722</v>
      </c>
      <c r="X185" s="51" t="str">
        <f t="shared" si="2"/>
        <v>4</v>
      </c>
      <c r="Y185" s="51" t="str">
        <f>IF(T185="","",IF(AND(T185&lt;&gt;'Tabelas auxiliares'!$B$236,T185&lt;&gt;'Tabelas auxiliares'!$B$237),"FOLHA DE PESSOAL",IF(X185='Tabelas auxiliares'!$A$237,"CUSTEIO",IF(X185='Tabelas auxiliares'!$A$236,"INVESTIMENTO","ERRO - VERIFICAR"))))</f>
        <v>INVESTIMENTO</v>
      </c>
      <c r="Z185" s="44">
        <v>3992</v>
      </c>
      <c r="AA185" s="44">
        <v>3992</v>
      </c>
    </row>
    <row r="186" spans="1:29" x14ac:dyDescent="0.25">
      <c r="A186" t="s">
        <v>540</v>
      </c>
      <c r="B186" s="72" t="s">
        <v>293</v>
      </c>
      <c r="C186" s="72" t="s">
        <v>541</v>
      </c>
      <c r="D186" t="s">
        <v>150</v>
      </c>
      <c r="E186" t="s">
        <v>117</v>
      </c>
      <c r="F186" s="51" t="str">
        <f>IFERROR(VLOOKUP(D186,'Tabelas auxiliares'!$A$3:$B$61,2,FALSE),"")</f>
        <v>PU - MOBILIÁRIOS * D.U.C</v>
      </c>
      <c r="G186" s="51" t="str">
        <f>IFERROR(VLOOKUP($B186,'Tabelas auxiliares'!$A$65:$C$102,2,FALSE),"")</f>
        <v>Equipamentos - Áreas comuns</v>
      </c>
      <c r="H186" s="51" t="str">
        <f>IFERROR(VLOOKUP($B186,'Tabelas auxiliares'!$A$65:$C$102,3,FALSE),"")</f>
        <v>MOBILIÁRIO / LINHA BRANCA / QUADROS DE AVISO / DISPLAYS / VENTILADORES / BEBEDOUROS / EQUIPAMENTO DE SOM / PROJETORES / CORTINAS E PERSIANAS/DRONER</v>
      </c>
      <c r="I186" t="s">
        <v>1174</v>
      </c>
      <c r="J186" t="s">
        <v>1723</v>
      </c>
      <c r="K186" t="s">
        <v>1724</v>
      </c>
      <c r="L186" t="s">
        <v>1725</v>
      </c>
      <c r="M186" t="s">
        <v>1726</v>
      </c>
      <c r="N186" t="s">
        <v>838</v>
      </c>
      <c r="O186" t="s">
        <v>167</v>
      </c>
      <c r="P186" t="s">
        <v>839</v>
      </c>
      <c r="Q186" t="s">
        <v>168</v>
      </c>
      <c r="R186" t="s">
        <v>165</v>
      </c>
      <c r="S186" t="s">
        <v>543</v>
      </c>
      <c r="T186" t="s">
        <v>164</v>
      </c>
      <c r="U186" t="s">
        <v>1315</v>
      </c>
      <c r="V186" t="s">
        <v>1727</v>
      </c>
      <c r="W186" t="s">
        <v>1728</v>
      </c>
      <c r="X186" s="51" t="str">
        <f t="shared" si="2"/>
        <v>4</v>
      </c>
      <c r="Y186" s="51" t="str">
        <f>IF(T186="","",IF(AND(T186&lt;&gt;'Tabelas auxiliares'!$B$236,T186&lt;&gt;'Tabelas auxiliares'!$B$237),"FOLHA DE PESSOAL",IF(X186='Tabelas auxiliares'!$A$237,"CUSTEIO",IF(X186='Tabelas auxiliares'!$A$236,"INVESTIMENTO","ERRO - VERIFICAR"))))</f>
        <v>INVESTIMENTO</v>
      </c>
      <c r="Z186" s="44">
        <v>17118</v>
      </c>
      <c r="AA186" s="44">
        <v>17118</v>
      </c>
    </row>
    <row r="187" spans="1:29" x14ac:dyDescent="0.25">
      <c r="A187" t="s">
        <v>540</v>
      </c>
      <c r="B187" s="72" t="s">
        <v>293</v>
      </c>
      <c r="C187" s="72" t="s">
        <v>541</v>
      </c>
      <c r="D187" t="s">
        <v>150</v>
      </c>
      <c r="E187" t="s">
        <v>117</v>
      </c>
      <c r="F187" s="51" t="str">
        <f>IFERROR(VLOOKUP(D187,'Tabelas auxiliares'!$A$3:$B$61,2,FALSE),"")</f>
        <v>PU - MOBILIÁRIOS * D.U.C</v>
      </c>
      <c r="G187" s="51" t="str">
        <f>IFERROR(VLOOKUP($B187,'Tabelas auxiliares'!$A$65:$C$102,2,FALSE),"")</f>
        <v>Equipamentos - Áreas comuns</v>
      </c>
      <c r="H187" s="51" t="str">
        <f>IFERROR(VLOOKUP($B187,'Tabelas auxiliares'!$A$65:$C$102,3,FALSE),"")</f>
        <v>MOBILIÁRIO / LINHA BRANCA / QUADROS DE AVISO / DISPLAYS / VENTILADORES / BEBEDOUROS / EQUIPAMENTO DE SOM / PROJETORES / CORTINAS E PERSIANAS/DRONER</v>
      </c>
      <c r="I187" t="s">
        <v>1174</v>
      </c>
      <c r="J187" t="s">
        <v>1723</v>
      </c>
      <c r="K187" t="s">
        <v>1729</v>
      </c>
      <c r="L187" t="s">
        <v>1725</v>
      </c>
      <c r="M187" t="s">
        <v>1726</v>
      </c>
      <c r="N187" t="s">
        <v>838</v>
      </c>
      <c r="O187" t="s">
        <v>167</v>
      </c>
      <c r="P187" t="s">
        <v>839</v>
      </c>
      <c r="Q187" t="s">
        <v>168</v>
      </c>
      <c r="R187" t="s">
        <v>165</v>
      </c>
      <c r="S187" t="s">
        <v>119</v>
      </c>
      <c r="T187" t="s">
        <v>164</v>
      </c>
      <c r="U187" t="s">
        <v>1315</v>
      </c>
      <c r="V187" t="s">
        <v>1727</v>
      </c>
      <c r="W187" t="s">
        <v>1728</v>
      </c>
      <c r="X187" s="51" t="str">
        <f t="shared" si="2"/>
        <v>4</v>
      </c>
      <c r="Y187" s="51" t="str">
        <f>IF(T187="","",IF(AND(T187&lt;&gt;'Tabelas auxiliares'!$B$236,T187&lt;&gt;'Tabelas auxiliares'!$B$237),"FOLHA DE PESSOAL",IF(X187='Tabelas auxiliares'!$A$237,"CUSTEIO",IF(X187='Tabelas auxiliares'!$A$236,"INVESTIMENTO","ERRO - VERIFICAR"))))</f>
        <v>INVESTIMENTO</v>
      </c>
      <c r="Z187" s="44">
        <v>68472</v>
      </c>
      <c r="AA187" s="44">
        <v>68472</v>
      </c>
    </row>
    <row r="188" spans="1:29" x14ac:dyDescent="0.25">
      <c r="A188" t="s">
        <v>540</v>
      </c>
      <c r="B188" s="72" t="s">
        <v>293</v>
      </c>
      <c r="C188" s="72" t="s">
        <v>541</v>
      </c>
      <c r="D188" t="s">
        <v>150</v>
      </c>
      <c r="E188" t="s">
        <v>117</v>
      </c>
      <c r="F188" s="51" t="str">
        <f>IFERROR(VLOOKUP(D188,'Tabelas auxiliares'!$A$3:$B$61,2,FALSE),"")</f>
        <v>PU - MOBILIÁRIOS * D.U.C</v>
      </c>
      <c r="G188" s="51" t="str">
        <f>IFERROR(VLOOKUP($B188,'Tabelas auxiliares'!$A$65:$C$102,2,FALSE),"")</f>
        <v>Equipamentos - Áreas comuns</v>
      </c>
      <c r="H188" s="51" t="str">
        <f>IFERROR(VLOOKUP($B188,'Tabelas auxiliares'!$A$65:$C$102,3,FALSE),"")</f>
        <v>MOBILIÁRIO / LINHA BRANCA / QUADROS DE AVISO / DISPLAYS / VENTILADORES / BEBEDOUROS / EQUIPAMENTO DE SOM / PROJETORES / CORTINAS E PERSIANAS/DRONER</v>
      </c>
      <c r="I188" t="s">
        <v>1174</v>
      </c>
      <c r="J188" t="s">
        <v>1723</v>
      </c>
      <c r="K188" t="s">
        <v>1730</v>
      </c>
      <c r="L188" t="s">
        <v>1725</v>
      </c>
      <c r="M188" t="s">
        <v>1726</v>
      </c>
      <c r="N188" t="s">
        <v>838</v>
      </c>
      <c r="O188" t="s">
        <v>167</v>
      </c>
      <c r="P188" t="s">
        <v>839</v>
      </c>
      <c r="Q188" t="s">
        <v>168</v>
      </c>
      <c r="R188" t="s">
        <v>165</v>
      </c>
      <c r="S188" t="s">
        <v>543</v>
      </c>
      <c r="T188" t="s">
        <v>164</v>
      </c>
      <c r="U188" t="s">
        <v>1315</v>
      </c>
      <c r="V188" t="s">
        <v>1727</v>
      </c>
      <c r="W188" t="s">
        <v>1728</v>
      </c>
      <c r="X188" s="51" t="str">
        <f t="shared" si="2"/>
        <v>4</v>
      </c>
      <c r="Y188" s="51" t="str">
        <f>IF(T188="","",IF(AND(T188&lt;&gt;'Tabelas auxiliares'!$B$236,T188&lt;&gt;'Tabelas auxiliares'!$B$237),"FOLHA DE PESSOAL",IF(X188='Tabelas auxiliares'!$A$237,"CUSTEIO",IF(X188='Tabelas auxiliares'!$A$236,"INVESTIMENTO","ERRO - VERIFICAR"))))</f>
        <v>INVESTIMENTO</v>
      </c>
      <c r="Z188" s="44">
        <v>267040</v>
      </c>
      <c r="AA188" s="44">
        <v>267040</v>
      </c>
    </row>
    <row r="189" spans="1:29" x14ac:dyDescent="0.25">
      <c r="A189" t="s">
        <v>540</v>
      </c>
      <c r="B189" s="72" t="s">
        <v>293</v>
      </c>
      <c r="C189" s="72" t="s">
        <v>541</v>
      </c>
      <c r="D189" t="s">
        <v>150</v>
      </c>
      <c r="E189" t="s">
        <v>117</v>
      </c>
      <c r="F189" s="51" t="str">
        <f>IFERROR(VLOOKUP(D189,'Tabelas auxiliares'!$A$3:$B$61,2,FALSE),"")</f>
        <v>PU - MOBILIÁRIOS * D.U.C</v>
      </c>
      <c r="G189" s="51" t="str">
        <f>IFERROR(VLOOKUP($B189,'Tabelas auxiliares'!$A$65:$C$102,2,FALSE),"")</f>
        <v>Equipamentos - Áreas comuns</v>
      </c>
      <c r="H189" s="51" t="str">
        <f>IFERROR(VLOOKUP($B189,'Tabelas auxiliares'!$A$65:$C$102,3,FALSE),"")</f>
        <v>MOBILIÁRIO / LINHA BRANCA / QUADROS DE AVISO / DISPLAYS / VENTILADORES / BEBEDOUROS / EQUIPAMENTO DE SOM / PROJETORES / CORTINAS E PERSIANAS/DRONER</v>
      </c>
      <c r="I189" t="s">
        <v>1731</v>
      </c>
      <c r="J189" t="s">
        <v>1732</v>
      </c>
      <c r="K189" t="s">
        <v>1733</v>
      </c>
      <c r="L189" t="s">
        <v>1734</v>
      </c>
      <c r="M189" t="s">
        <v>1735</v>
      </c>
      <c r="N189" t="s">
        <v>838</v>
      </c>
      <c r="O189" t="s">
        <v>167</v>
      </c>
      <c r="P189" t="s">
        <v>839</v>
      </c>
      <c r="Q189" t="s">
        <v>168</v>
      </c>
      <c r="R189" t="s">
        <v>165</v>
      </c>
      <c r="S189" t="s">
        <v>119</v>
      </c>
      <c r="T189" t="s">
        <v>164</v>
      </c>
      <c r="U189" t="s">
        <v>1315</v>
      </c>
      <c r="V189" t="s">
        <v>1713</v>
      </c>
      <c r="W189" t="s">
        <v>1714</v>
      </c>
      <c r="X189" s="51" t="str">
        <f t="shared" si="2"/>
        <v>4</v>
      </c>
      <c r="Y189" s="51" t="str">
        <f>IF(T189="","",IF(AND(T189&lt;&gt;'Tabelas auxiliares'!$B$236,T189&lt;&gt;'Tabelas auxiliares'!$B$237),"FOLHA DE PESSOAL",IF(X189='Tabelas auxiliares'!$A$237,"CUSTEIO",IF(X189='Tabelas auxiliares'!$A$236,"INVESTIMENTO","ERRO - VERIFICAR"))))</f>
        <v>INVESTIMENTO</v>
      </c>
      <c r="Z189" s="44">
        <v>5940</v>
      </c>
      <c r="AA189" s="44">
        <v>5940</v>
      </c>
    </row>
    <row r="190" spans="1:29" x14ac:dyDescent="0.25">
      <c r="A190" t="s">
        <v>540</v>
      </c>
      <c r="B190" s="72" t="s">
        <v>293</v>
      </c>
      <c r="C190" s="72" t="s">
        <v>541</v>
      </c>
      <c r="D190" t="s">
        <v>88</v>
      </c>
      <c r="E190" t="s">
        <v>117</v>
      </c>
      <c r="F190" s="51" t="str">
        <f>IFERROR(VLOOKUP(D190,'Tabelas auxiliares'!$A$3:$B$61,2,FALSE),"")</f>
        <v>SUGEPE - SUPERINTENDÊNCIA DE GESTÃO DE PESSOAS</v>
      </c>
      <c r="G190" s="51" t="str">
        <f>IFERROR(VLOOKUP($B190,'Tabelas auxiliares'!$A$65:$C$102,2,FALSE),"")</f>
        <v>Equipamentos - Áreas comuns</v>
      </c>
      <c r="H190" s="51" t="str">
        <f>IFERROR(VLOOKUP($B190,'Tabelas auxiliares'!$A$65:$C$102,3,FALSE),"")</f>
        <v>MOBILIÁRIO / LINHA BRANCA / QUADROS DE AVISO / DISPLAYS / VENTILADORES / BEBEDOUROS / EQUIPAMENTO DE SOM / PROJETORES / CORTINAS E PERSIANAS/DRONER</v>
      </c>
      <c r="I190" t="s">
        <v>1736</v>
      </c>
      <c r="J190" t="s">
        <v>1737</v>
      </c>
      <c r="K190" t="s">
        <v>1738</v>
      </c>
      <c r="L190" t="s">
        <v>1739</v>
      </c>
      <c r="M190" t="s">
        <v>1740</v>
      </c>
      <c r="N190" t="s">
        <v>838</v>
      </c>
      <c r="O190" t="s">
        <v>167</v>
      </c>
      <c r="P190" t="s">
        <v>839</v>
      </c>
      <c r="Q190" t="s">
        <v>168</v>
      </c>
      <c r="R190" t="s">
        <v>165</v>
      </c>
      <c r="S190" t="s">
        <v>119</v>
      </c>
      <c r="T190" t="s">
        <v>164</v>
      </c>
      <c r="U190" t="s">
        <v>1315</v>
      </c>
      <c r="V190" t="s">
        <v>1741</v>
      </c>
      <c r="W190" t="s">
        <v>1742</v>
      </c>
      <c r="X190" s="51" t="str">
        <f t="shared" si="2"/>
        <v>4</v>
      </c>
      <c r="Y190" s="51" t="str">
        <f>IF(T190="","",IF(AND(T190&lt;&gt;'Tabelas auxiliares'!$B$236,T190&lt;&gt;'Tabelas auxiliares'!$B$237),"FOLHA DE PESSOAL",IF(X190='Tabelas auxiliares'!$A$237,"CUSTEIO",IF(X190='Tabelas auxiliares'!$A$236,"INVESTIMENTO","ERRO - VERIFICAR"))))</f>
        <v>INVESTIMENTO</v>
      </c>
      <c r="Z190" s="44">
        <v>13800</v>
      </c>
      <c r="AC190" s="44">
        <v>13800</v>
      </c>
    </row>
    <row r="191" spans="1:29" x14ac:dyDescent="0.25">
      <c r="A191" t="s">
        <v>540</v>
      </c>
      <c r="B191" s="72" t="s">
        <v>296</v>
      </c>
      <c r="C191" s="72" t="s">
        <v>1079</v>
      </c>
      <c r="D191" t="s">
        <v>49</v>
      </c>
      <c r="E191" t="s">
        <v>117</v>
      </c>
      <c r="F191" s="51" t="str">
        <f>IFERROR(VLOOKUP(D191,'Tabelas auxiliares'!$A$3:$B$61,2,FALSE),"")</f>
        <v>CCNH - CENTRO DE CIÊNCIAS NATURAIS E HUMANAS</v>
      </c>
      <c r="G191" s="51" t="str">
        <f>IFERROR(VLOOKUP($B191,'Tabelas auxiliares'!$A$65:$C$102,2,FALSE),"")</f>
        <v>Equipamentos - Laboratórios</v>
      </c>
      <c r="H191" s="51" t="str">
        <f>IFERROR(VLOOKUP($B191,'Tabelas auxiliares'!$A$65:$C$102,3,FALSE),"")</f>
        <v>AQUISICAO POR IMPORTACAO / EQUIPAMENTOS NOVOS / MANUTENÇÃO DE EQUIPAMENTOS LABORATORIAIS</v>
      </c>
      <c r="I191" t="s">
        <v>1743</v>
      </c>
      <c r="J191" t="s">
        <v>1744</v>
      </c>
      <c r="K191" t="s">
        <v>1745</v>
      </c>
      <c r="L191" t="s">
        <v>1746</v>
      </c>
      <c r="M191" t="s">
        <v>1747</v>
      </c>
      <c r="N191" t="s">
        <v>838</v>
      </c>
      <c r="O191" t="s">
        <v>167</v>
      </c>
      <c r="P191" t="s">
        <v>839</v>
      </c>
      <c r="Q191" t="s">
        <v>168</v>
      </c>
      <c r="R191" t="s">
        <v>165</v>
      </c>
      <c r="S191" t="s">
        <v>119</v>
      </c>
      <c r="T191" t="s">
        <v>164</v>
      </c>
      <c r="U191" t="s">
        <v>1315</v>
      </c>
      <c r="V191" t="s">
        <v>1748</v>
      </c>
      <c r="W191" t="s">
        <v>1749</v>
      </c>
      <c r="X191" s="51" t="str">
        <f t="shared" si="2"/>
        <v>4</v>
      </c>
      <c r="Y191" s="51" t="str">
        <f>IF(T191="","",IF(AND(T191&lt;&gt;'Tabelas auxiliares'!$B$236,T191&lt;&gt;'Tabelas auxiliares'!$B$237),"FOLHA DE PESSOAL",IF(X191='Tabelas auxiliares'!$A$237,"CUSTEIO",IF(X191='Tabelas auxiliares'!$A$236,"INVESTIMENTO","ERRO - VERIFICAR"))))</f>
        <v>INVESTIMENTO</v>
      </c>
      <c r="Z191" s="44">
        <v>4280</v>
      </c>
      <c r="AC191" s="44">
        <v>4280</v>
      </c>
    </row>
    <row r="192" spans="1:29" x14ac:dyDescent="0.25">
      <c r="A192" t="s">
        <v>540</v>
      </c>
      <c r="B192" s="72" t="s">
        <v>296</v>
      </c>
      <c r="C192" s="72" t="s">
        <v>541</v>
      </c>
      <c r="D192" t="s">
        <v>41</v>
      </c>
      <c r="E192" t="s">
        <v>117</v>
      </c>
      <c r="F192" s="51" t="str">
        <f>IFERROR(VLOOKUP(D192,'Tabelas auxiliares'!$A$3:$B$61,2,FALSE),"")</f>
        <v>CECS - CENTRO DE ENG., MODELAGEM E CIÊNCIAS SOCIAIS APLICADAS</v>
      </c>
      <c r="G192" s="51" t="str">
        <f>IFERROR(VLOOKUP($B192,'Tabelas auxiliares'!$A$65:$C$102,2,FALSE),"")</f>
        <v>Equipamentos - Laboratórios</v>
      </c>
      <c r="H192" s="51" t="str">
        <f>IFERROR(VLOOKUP($B192,'Tabelas auxiliares'!$A$65:$C$102,3,FALSE),"")</f>
        <v>AQUISICAO POR IMPORTACAO / EQUIPAMENTOS NOVOS / MANUTENÇÃO DE EQUIPAMENTOS LABORATORIAIS</v>
      </c>
      <c r="I192" t="s">
        <v>1549</v>
      </c>
      <c r="J192" t="s">
        <v>1750</v>
      </c>
      <c r="K192" t="s">
        <v>1751</v>
      </c>
      <c r="L192" t="s">
        <v>1752</v>
      </c>
      <c r="M192" t="s">
        <v>1753</v>
      </c>
      <c r="N192" t="s">
        <v>838</v>
      </c>
      <c r="O192" t="s">
        <v>167</v>
      </c>
      <c r="P192" t="s">
        <v>839</v>
      </c>
      <c r="Q192" t="s">
        <v>168</v>
      </c>
      <c r="R192" t="s">
        <v>165</v>
      </c>
      <c r="S192" t="s">
        <v>119</v>
      </c>
      <c r="T192" t="s">
        <v>164</v>
      </c>
      <c r="U192" t="s">
        <v>1315</v>
      </c>
      <c r="V192" t="s">
        <v>1326</v>
      </c>
      <c r="W192" t="s">
        <v>1327</v>
      </c>
      <c r="X192" s="51" t="str">
        <f t="shared" si="2"/>
        <v>4</v>
      </c>
      <c r="Y192" s="51" t="str">
        <f>IF(T192="","",IF(AND(T192&lt;&gt;'Tabelas auxiliares'!$B$236,T192&lt;&gt;'Tabelas auxiliares'!$B$237),"FOLHA DE PESSOAL",IF(X192='Tabelas auxiliares'!$A$237,"CUSTEIO",IF(X192='Tabelas auxiliares'!$A$236,"INVESTIMENTO","ERRO - VERIFICAR"))))</f>
        <v>INVESTIMENTO</v>
      </c>
      <c r="Z192" s="44">
        <v>7835</v>
      </c>
      <c r="AA192" s="44">
        <v>7835</v>
      </c>
    </row>
    <row r="193" spans="1:29" x14ac:dyDescent="0.25">
      <c r="A193" t="s">
        <v>540</v>
      </c>
      <c r="B193" s="72" t="s">
        <v>296</v>
      </c>
      <c r="C193" s="72" t="s">
        <v>541</v>
      </c>
      <c r="D193" t="s">
        <v>41</v>
      </c>
      <c r="E193" t="s">
        <v>117</v>
      </c>
      <c r="F193" s="51" t="str">
        <f>IFERROR(VLOOKUP(D193,'Tabelas auxiliares'!$A$3:$B$61,2,FALSE),"")</f>
        <v>CECS - CENTRO DE ENG., MODELAGEM E CIÊNCIAS SOCIAIS APLICADAS</v>
      </c>
      <c r="G193" s="51" t="str">
        <f>IFERROR(VLOOKUP($B193,'Tabelas auxiliares'!$A$65:$C$102,2,FALSE),"")</f>
        <v>Equipamentos - Laboratórios</v>
      </c>
      <c r="H193" s="51" t="str">
        <f>IFERROR(VLOOKUP($B193,'Tabelas auxiliares'!$A$65:$C$102,3,FALSE),"")</f>
        <v>AQUISICAO POR IMPORTACAO / EQUIPAMENTOS NOVOS / MANUTENÇÃO DE EQUIPAMENTOS LABORATORIAIS</v>
      </c>
      <c r="I193" t="s">
        <v>1549</v>
      </c>
      <c r="J193" t="s">
        <v>1750</v>
      </c>
      <c r="K193" t="s">
        <v>1751</v>
      </c>
      <c r="L193" t="s">
        <v>1752</v>
      </c>
      <c r="M193" t="s">
        <v>1753</v>
      </c>
      <c r="N193" t="s">
        <v>838</v>
      </c>
      <c r="O193" t="s">
        <v>167</v>
      </c>
      <c r="P193" t="s">
        <v>839</v>
      </c>
      <c r="Q193" t="s">
        <v>168</v>
      </c>
      <c r="R193" t="s">
        <v>165</v>
      </c>
      <c r="S193" t="s">
        <v>119</v>
      </c>
      <c r="T193" t="s">
        <v>164</v>
      </c>
      <c r="U193" t="s">
        <v>1315</v>
      </c>
      <c r="V193" t="s">
        <v>1320</v>
      </c>
      <c r="W193" t="s">
        <v>1321</v>
      </c>
      <c r="X193" s="51" t="str">
        <f t="shared" si="2"/>
        <v>4</v>
      </c>
      <c r="Y193" s="51" t="str">
        <f>IF(T193="","",IF(AND(T193&lt;&gt;'Tabelas auxiliares'!$B$236,T193&lt;&gt;'Tabelas auxiliares'!$B$237),"FOLHA DE PESSOAL",IF(X193='Tabelas auxiliares'!$A$237,"CUSTEIO",IF(X193='Tabelas auxiliares'!$A$236,"INVESTIMENTO","ERRO - VERIFICAR"))))</f>
        <v>INVESTIMENTO</v>
      </c>
      <c r="Z193" s="44">
        <v>15300</v>
      </c>
      <c r="AA193" s="44">
        <v>15300</v>
      </c>
    </row>
    <row r="194" spans="1:29" x14ac:dyDescent="0.25">
      <c r="A194" t="s">
        <v>540</v>
      </c>
      <c r="B194" s="72" t="s">
        <v>296</v>
      </c>
      <c r="C194" s="72" t="s">
        <v>541</v>
      </c>
      <c r="D194" t="s">
        <v>41</v>
      </c>
      <c r="E194" t="s">
        <v>117</v>
      </c>
      <c r="F194" s="51" t="str">
        <f>IFERROR(VLOOKUP(D194,'Tabelas auxiliares'!$A$3:$B$61,2,FALSE),"")</f>
        <v>CECS - CENTRO DE ENG., MODELAGEM E CIÊNCIAS SOCIAIS APLICADAS</v>
      </c>
      <c r="G194" s="51" t="str">
        <f>IFERROR(VLOOKUP($B194,'Tabelas auxiliares'!$A$65:$C$102,2,FALSE),"")</f>
        <v>Equipamentos - Laboratórios</v>
      </c>
      <c r="H194" s="51" t="str">
        <f>IFERROR(VLOOKUP($B194,'Tabelas auxiliares'!$A$65:$C$102,3,FALSE),"")</f>
        <v>AQUISICAO POR IMPORTACAO / EQUIPAMENTOS NOVOS / MANUTENÇÃO DE EQUIPAMENTOS LABORATORIAIS</v>
      </c>
      <c r="I194" t="s">
        <v>1549</v>
      </c>
      <c r="J194" t="s">
        <v>1754</v>
      </c>
      <c r="K194" t="s">
        <v>1755</v>
      </c>
      <c r="L194" t="s">
        <v>1756</v>
      </c>
      <c r="M194" t="s">
        <v>1757</v>
      </c>
      <c r="N194" t="s">
        <v>838</v>
      </c>
      <c r="O194" t="s">
        <v>167</v>
      </c>
      <c r="P194" t="s">
        <v>839</v>
      </c>
      <c r="Q194" t="s">
        <v>168</v>
      </c>
      <c r="R194" t="s">
        <v>165</v>
      </c>
      <c r="S194" t="s">
        <v>119</v>
      </c>
      <c r="T194" t="s">
        <v>164</v>
      </c>
      <c r="U194" t="s">
        <v>1315</v>
      </c>
      <c r="V194" t="s">
        <v>1320</v>
      </c>
      <c r="W194" t="s">
        <v>1321</v>
      </c>
      <c r="X194" s="51" t="str">
        <f t="shared" si="2"/>
        <v>4</v>
      </c>
      <c r="Y194" s="51" t="str">
        <f>IF(T194="","",IF(AND(T194&lt;&gt;'Tabelas auxiliares'!$B$236,T194&lt;&gt;'Tabelas auxiliares'!$B$237),"FOLHA DE PESSOAL",IF(X194='Tabelas auxiliares'!$A$237,"CUSTEIO",IF(X194='Tabelas auxiliares'!$A$236,"INVESTIMENTO","ERRO - VERIFICAR"))))</f>
        <v>INVESTIMENTO</v>
      </c>
      <c r="Z194" s="44">
        <v>940.5</v>
      </c>
      <c r="AC194" s="44">
        <v>940.5</v>
      </c>
    </row>
    <row r="195" spans="1:29" x14ac:dyDescent="0.25">
      <c r="A195" t="s">
        <v>540</v>
      </c>
      <c r="B195" s="72" t="s">
        <v>296</v>
      </c>
      <c r="C195" s="72" t="s">
        <v>541</v>
      </c>
      <c r="D195" t="s">
        <v>41</v>
      </c>
      <c r="E195" t="s">
        <v>117</v>
      </c>
      <c r="F195" s="51" t="str">
        <f>IFERROR(VLOOKUP(D195,'Tabelas auxiliares'!$A$3:$B$61,2,FALSE),"")</f>
        <v>CECS - CENTRO DE ENG., MODELAGEM E CIÊNCIAS SOCIAIS APLICADAS</v>
      </c>
      <c r="G195" s="51" t="str">
        <f>IFERROR(VLOOKUP($B195,'Tabelas auxiliares'!$A$65:$C$102,2,FALSE),"")</f>
        <v>Equipamentos - Laboratórios</v>
      </c>
      <c r="H195" s="51" t="str">
        <f>IFERROR(VLOOKUP($B195,'Tabelas auxiliares'!$A$65:$C$102,3,FALSE),"")</f>
        <v>AQUISICAO POR IMPORTACAO / EQUIPAMENTOS NOVOS / MANUTENÇÃO DE EQUIPAMENTOS LABORATORIAIS</v>
      </c>
      <c r="I195" t="s">
        <v>1549</v>
      </c>
      <c r="J195" t="s">
        <v>1754</v>
      </c>
      <c r="K195" t="s">
        <v>1758</v>
      </c>
      <c r="L195" t="s">
        <v>1756</v>
      </c>
      <c r="M195" t="s">
        <v>1759</v>
      </c>
      <c r="N195" t="s">
        <v>838</v>
      </c>
      <c r="O195" t="s">
        <v>167</v>
      </c>
      <c r="P195" t="s">
        <v>839</v>
      </c>
      <c r="Q195" t="s">
        <v>168</v>
      </c>
      <c r="R195" t="s">
        <v>165</v>
      </c>
      <c r="S195" t="s">
        <v>119</v>
      </c>
      <c r="T195" t="s">
        <v>164</v>
      </c>
      <c r="U195" t="s">
        <v>1315</v>
      </c>
      <c r="V195" t="s">
        <v>1326</v>
      </c>
      <c r="W195" t="s">
        <v>1327</v>
      </c>
      <c r="X195" s="51" t="str">
        <f t="shared" si="2"/>
        <v>4</v>
      </c>
      <c r="Y195" s="51" t="str">
        <f>IF(T195="","",IF(AND(T195&lt;&gt;'Tabelas auxiliares'!$B$236,T195&lt;&gt;'Tabelas auxiliares'!$B$237),"FOLHA DE PESSOAL",IF(X195='Tabelas auxiliares'!$A$237,"CUSTEIO",IF(X195='Tabelas auxiliares'!$A$236,"INVESTIMENTO","ERRO - VERIFICAR"))))</f>
        <v>INVESTIMENTO</v>
      </c>
      <c r="Z195" s="44">
        <v>14700</v>
      </c>
      <c r="AC195" s="44">
        <v>14700</v>
      </c>
    </row>
    <row r="196" spans="1:29" x14ac:dyDescent="0.25">
      <c r="A196" t="s">
        <v>540</v>
      </c>
      <c r="B196" s="72" t="s">
        <v>296</v>
      </c>
      <c r="C196" s="72" t="s">
        <v>541</v>
      </c>
      <c r="D196" t="s">
        <v>41</v>
      </c>
      <c r="E196" t="s">
        <v>117</v>
      </c>
      <c r="F196" s="51" t="str">
        <f>IFERROR(VLOOKUP(D196,'Tabelas auxiliares'!$A$3:$B$61,2,FALSE),"")</f>
        <v>CECS - CENTRO DE ENG., MODELAGEM E CIÊNCIAS SOCIAIS APLICADAS</v>
      </c>
      <c r="G196" s="51" t="str">
        <f>IFERROR(VLOOKUP($B196,'Tabelas auxiliares'!$A$65:$C$102,2,FALSE),"")</f>
        <v>Equipamentos - Laboratórios</v>
      </c>
      <c r="H196" s="51" t="str">
        <f>IFERROR(VLOOKUP($B196,'Tabelas auxiliares'!$A$65:$C$102,3,FALSE),"")</f>
        <v>AQUISICAO POR IMPORTACAO / EQUIPAMENTOS NOVOS / MANUTENÇÃO DE EQUIPAMENTOS LABORATORIAIS</v>
      </c>
      <c r="I196" t="s">
        <v>1549</v>
      </c>
      <c r="J196" t="s">
        <v>1754</v>
      </c>
      <c r="K196" t="s">
        <v>1760</v>
      </c>
      <c r="L196" t="s">
        <v>1756</v>
      </c>
      <c r="M196" t="s">
        <v>1761</v>
      </c>
      <c r="N196" t="s">
        <v>838</v>
      </c>
      <c r="O196" t="s">
        <v>167</v>
      </c>
      <c r="P196" t="s">
        <v>839</v>
      </c>
      <c r="Q196" t="s">
        <v>168</v>
      </c>
      <c r="R196" t="s">
        <v>165</v>
      </c>
      <c r="S196" t="s">
        <v>119</v>
      </c>
      <c r="T196" t="s">
        <v>164</v>
      </c>
      <c r="U196" t="s">
        <v>1315</v>
      </c>
      <c r="V196" t="s">
        <v>1320</v>
      </c>
      <c r="W196" t="s">
        <v>1321</v>
      </c>
      <c r="X196" s="51" t="str">
        <f t="shared" ref="X196:X259" si="3">LEFT(V196,1)</f>
        <v>4</v>
      </c>
      <c r="Y196" s="51" t="str">
        <f>IF(T196="","",IF(AND(T196&lt;&gt;'Tabelas auxiliares'!$B$236,T196&lt;&gt;'Tabelas auxiliares'!$B$237),"FOLHA DE PESSOAL",IF(X196='Tabelas auxiliares'!$A$237,"CUSTEIO",IF(X196='Tabelas auxiliares'!$A$236,"INVESTIMENTO","ERRO - VERIFICAR"))))</f>
        <v>INVESTIMENTO</v>
      </c>
      <c r="Z196" s="44">
        <v>5320</v>
      </c>
      <c r="AB196" s="44">
        <v>5320</v>
      </c>
    </row>
    <row r="197" spans="1:29" x14ac:dyDescent="0.25">
      <c r="A197" t="s">
        <v>540</v>
      </c>
      <c r="B197" s="72" t="s">
        <v>296</v>
      </c>
      <c r="C197" s="72" t="s">
        <v>541</v>
      </c>
      <c r="D197" t="s">
        <v>41</v>
      </c>
      <c r="E197" t="s">
        <v>117</v>
      </c>
      <c r="F197" s="51" t="str">
        <f>IFERROR(VLOOKUP(D197,'Tabelas auxiliares'!$A$3:$B$61,2,FALSE),"")</f>
        <v>CECS - CENTRO DE ENG., MODELAGEM E CIÊNCIAS SOCIAIS APLICADAS</v>
      </c>
      <c r="G197" s="51" t="str">
        <f>IFERROR(VLOOKUP($B197,'Tabelas auxiliares'!$A$65:$C$102,2,FALSE),"")</f>
        <v>Equipamentos - Laboratórios</v>
      </c>
      <c r="H197" s="51" t="str">
        <f>IFERROR(VLOOKUP($B197,'Tabelas auxiliares'!$A$65:$C$102,3,FALSE),"")</f>
        <v>AQUISICAO POR IMPORTACAO / EQUIPAMENTOS NOVOS / MANUTENÇÃO DE EQUIPAMENTOS LABORATORIAIS</v>
      </c>
      <c r="I197" t="s">
        <v>1528</v>
      </c>
      <c r="J197" t="s">
        <v>1762</v>
      </c>
      <c r="K197" t="s">
        <v>1763</v>
      </c>
      <c r="L197" t="s">
        <v>1764</v>
      </c>
      <c r="M197" t="s">
        <v>1765</v>
      </c>
      <c r="N197" t="s">
        <v>838</v>
      </c>
      <c r="O197" t="s">
        <v>167</v>
      </c>
      <c r="P197" t="s">
        <v>839</v>
      </c>
      <c r="Q197" t="s">
        <v>168</v>
      </c>
      <c r="R197" t="s">
        <v>165</v>
      </c>
      <c r="S197" t="s">
        <v>543</v>
      </c>
      <c r="T197" t="s">
        <v>164</v>
      </c>
      <c r="U197" t="s">
        <v>1315</v>
      </c>
      <c r="V197" t="s">
        <v>1332</v>
      </c>
      <c r="W197" t="s">
        <v>1333</v>
      </c>
      <c r="X197" s="51" t="str">
        <f t="shared" si="3"/>
        <v>4</v>
      </c>
      <c r="Y197" s="51" t="str">
        <f>IF(T197="","",IF(AND(T197&lt;&gt;'Tabelas auxiliares'!$B$236,T197&lt;&gt;'Tabelas auxiliares'!$B$237),"FOLHA DE PESSOAL",IF(X197='Tabelas auxiliares'!$A$237,"CUSTEIO",IF(X197='Tabelas auxiliares'!$A$236,"INVESTIMENTO","ERRO - VERIFICAR"))))</f>
        <v>INVESTIMENTO</v>
      </c>
      <c r="Z197" s="44">
        <v>670.4</v>
      </c>
      <c r="AB197" s="44">
        <v>670.4</v>
      </c>
    </row>
    <row r="198" spans="1:29" x14ac:dyDescent="0.25">
      <c r="A198" t="s">
        <v>540</v>
      </c>
      <c r="B198" s="72" t="s">
        <v>296</v>
      </c>
      <c r="C198" s="72" t="s">
        <v>541</v>
      </c>
      <c r="D198" t="s">
        <v>41</v>
      </c>
      <c r="E198" t="s">
        <v>117</v>
      </c>
      <c r="F198" s="51" t="str">
        <f>IFERROR(VLOOKUP(D198,'Tabelas auxiliares'!$A$3:$B$61,2,FALSE),"")</f>
        <v>CECS - CENTRO DE ENG., MODELAGEM E CIÊNCIAS SOCIAIS APLICADAS</v>
      </c>
      <c r="G198" s="51" t="str">
        <f>IFERROR(VLOOKUP($B198,'Tabelas auxiliares'!$A$65:$C$102,2,FALSE),"")</f>
        <v>Equipamentos - Laboratórios</v>
      </c>
      <c r="H198" s="51" t="str">
        <f>IFERROR(VLOOKUP($B198,'Tabelas auxiliares'!$A$65:$C$102,3,FALSE),"")</f>
        <v>AQUISICAO POR IMPORTACAO / EQUIPAMENTOS NOVOS / MANUTENÇÃO DE EQUIPAMENTOS LABORATORIAIS</v>
      </c>
      <c r="I198" t="s">
        <v>1528</v>
      </c>
      <c r="J198" t="s">
        <v>1762</v>
      </c>
      <c r="K198" t="s">
        <v>1766</v>
      </c>
      <c r="L198" t="s">
        <v>1764</v>
      </c>
      <c r="M198" t="s">
        <v>1767</v>
      </c>
      <c r="N198" t="s">
        <v>838</v>
      </c>
      <c r="O198" t="s">
        <v>167</v>
      </c>
      <c r="P198" t="s">
        <v>839</v>
      </c>
      <c r="Q198" t="s">
        <v>168</v>
      </c>
      <c r="R198" t="s">
        <v>165</v>
      </c>
      <c r="S198" t="s">
        <v>543</v>
      </c>
      <c r="T198" t="s">
        <v>164</v>
      </c>
      <c r="U198" t="s">
        <v>1315</v>
      </c>
      <c r="V198" t="s">
        <v>1326</v>
      </c>
      <c r="W198" t="s">
        <v>1327</v>
      </c>
      <c r="X198" s="51" t="str">
        <f t="shared" si="3"/>
        <v>4</v>
      </c>
      <c r="Y198" s="51" t="str">
        <f>IF(T198="","",IF(AND(T198&lt;&gt;'Tabelas auxiliares'!$B$236,T198&lt;&gt;'Tabelas auxiliares'!$B$237),"FOLHA DE PESSOAL",IF(X198='Tabelas auxiliares'!$A$237,"CUSTEIO",IF(X198='Tabelas auxiliares'!$A$236,"INVESTIMENTO","ERRO - VERIFICAR"))))</f>
        <v>INVESTIMENTO</v>
      </c>
      <c r="Z198" s="44">
        <v>1933.45</v>
      </c>
      <c r="AA198" s="44">
        <v>1933.45</v>
      </c>
    </row>
    <row r="199" spans="1:29" x14ac:dyDescent="0.25">
      <c r="A199" t="s">
        <v>540</v>
      </c>
      <c r="B199" s="72" t="s">
        <v>296</v>
      </c>
      <c r="C199" s="72" t="s">
        <v>541</v>
      </c>
      <c r="D199" t="s">
        <v>45</v>
      </c>
      <c r="E199" t="s">
        <v>117</v>
      </c>
      <c r="F199" s="51" t="str">
        <f>IFERROR(VLOOKUP(D199,'Tabelas auxiliares'!$A$3:$B$61,2,FALSE),"")</f>
        <v>CMCC - CENTRO DE MATEMÁTICA, COMPUTAÇÃO E COGNIÇÃO</v>
      </c>
      <c r="G199" s="51" t="str">
        <f>IFERROR(VLOOKUP($B199,'Tabelas auxiliares'!$A$65:$C$102,2,FALSE),"")</f>
        <v>Equipamentos - Laboratórios</v>
      </c>
      <c r="H199" s="51" t="str">
        <f>IFERROR(VLOOKUP($B199,'Tabelas auxiliares'!$A$65:$C$102,3,FALSE),"")</f>
        <v>AQUISICAO POR IMPORTACAO / EQUIPAMENTOS NOVOS / MANUTENÇÃO DE EQUIPAMENTOS LABORATORIAIS</v>
      </c>
      <c r="I199" t="s">
        <v>1768</v>
      </c>
      <c r="J199" t="s">
        <v>1769</v>
      </c>
      <c r="K199" t="s">
        <v>1770</v>
      </c>
      <c r="L199" t="s">
        <v>1771</v>
      </c>
      <c r="M199" t="s">
        <v>1772</v>
      </c>
      <c r="N199" t="s">
        <v>166</v>
      </c>
      <c r="O199" t="s">
        <v>167</v>
      </c>
      <c r="P199" t="s">
        <v>200</v>
      </c>
      <c r="Q199" t="s">
        <v>168</v>
      </c>
      <c r="R199" t="s">
        <v>165</v>
      </c>
      <c r="S199" t="s">
        <v>119</v>
      </c>
      <c r="T199" t="s">
        <v>164</v>
      </c>
      <c r="U199" t="s">
        <v>118</v>
      </c>
      <c r="V199" t="s">
        <v>1773</v>
      </c>
      <c r="W199" t="s">
        <v>1774</v>
      </c>
      <c r="X199" s="51" t="str">
        <f t="shared" si="3"/>
        <v>3</v>
      </c>
      <c r="Y199" s="51" t="str">
        <f>IF(T199="","",IF(AND(T199&lt;&gt;'Tabelas auxiliares'!$B$236,T199&lt;&gt;'Tabelas auxiliares'!$B$237),"FOLHA DE PESSOAL",IF(X199='Tabelas auxiliares'!$A$237,"CUSTEIO",IF(X199='Tabelas auxiliares'!$A$236,"INVESTIMENTO","ERRO - VERIFICAR"))))</f>
        <v>CUSTEIO</v>
      </c>
      <c r="Z199" s="44">
        <v>0.01</v>
      </c>
      <c r="AA199" s="44">
        <v>0.01</v>
      </c>
    </row>
    <row r="200" spans="1:29" x14ac:dyDescent="0.25">
      <c r="A200" t="s">
        <v>540</v>
      </c>
      <c r="B200" s="72" t="s">
        <v>296</v>
      </c>
      <c r="C200" s="72" t="s">
        <v>541</v>
      </c>
      <c r="D200" t="s">
        <v>45</v>
      </c>
      <c r="E200" t="s">
        <v>117</v>
      </c>
      <c r="F200" s="51" t="str">
        <f>IFERROR(VLOOKUP(D200,'Tabelas auxiliares'!$A$3:$B$61,2,FALSE),"")</f>
        <v>CMCC - CENTRO DE MATEMÁTICA, COMPUTAÇÃO E COGNIÇÃO</v>
      </c>
      <c r="G200" s="51" t="str">
        <f>IFERROR(VLOOKUP($B200,'Tabelas auxiliares'!$A$65:$C$102,2,FALSE),"")</f>
        <v>Equipamentos - Laboratórios</v>
      </c>
      <c r="H200" s="51" t="str">
        <f>IFERROR(VLOOKUP($B200,'Tabelas auxiliares'!$A$65:$C$102,3,FALSE),"")</f>
        <v>AQUISICAO POR IMPORTACAO / EQUIPAMENTOS NOVOS / MANUTENÇÃO DE EQUIPAMENTOS LABORATORIAIS</v>
      </c>
      <c r="I200" t="s">
        <v>1696</v>
      </c>
      <c r="J200" t="s">
        <v>1775</v>
      </c>
      <c r="K200" t="s">
        <v>1776</v>
      </c>
      <c r="L200" t="s">
        <v>1777</v>
      </c>
      <c r="M200" t="s">
        <v>1778</v>
      </c>
      <c r="N200" t="s">
        <v>838</v>
      </c>
      <c r="O200" t="s">
        <v>167</v>
      </c>
      <c r="P200" t="s">
        <v>839</v>
      </c>
      <c r="Q200" t="s">
        <v>168</v>
      </c>
      <c r="R200" t="s">
        <v>165</v>
      </c>
      <c r="S200" t="s">
        <v>119</v>
      </c>
      <c r="T200" t="s">
        <v>164</v>
      </c>
      <c r="U200" t="s">
        <v>1315</v>
      </c>
      <c r="V200" t="s">
        <v>1320</v>
      </c>
      <c r="W200" t="s">
        <v>1321</v>
      </c>
      <c r="X200" s="51" t="str">
        <f t="shared" si="3"/>
        <v>4</v>
      </c>
      <c r="Y200" s="51" t="str">
        <f>IF(T200="","",IF(AND(T200&lt;&gt;'Tabelas auxiliares'!$B$236,T200&lt;&gt;'Tabelas auxiliares'!$B$237),"FOLHA DE PESSOAL",IF(X200='Tabelas auxiliares'!$A$237,"CUSTEIO",IF(X200='Tabelas auxiliares'!$A$236,"INVESTIMENTO","ERRO - VERIFICAR"))))</f>
        <v>INVESTIMENTO</v>
      </c>
      <c r="Z200" s="44">
        <v>1584</v>
      </c>
      <c r="AA200" s="44">
        <v>1584</v>
      </c>
    </row>
    <row r="201" spans="1:29" x14ac:dyDescent="0.25">
      <c r="A201" t="s">
        <v>540</v>
      </c>
      <c r="B201" s="72" t="s">
        <v>296</v>
      </c>
      <c r="C201" s="72" t="s">
        <v>541</v>
      </c>
      <c r="D201" t="s">
        <v>45</v>
      </c>
      <c r="E201" t="s">
        <v>117</v>
      </c>
      <c r="F201" s="51" t="str">
        <f>IFERROR(VLOOKUP(D201,'Tabelas auxiliares'!$A$3:$B$61,2,FALSE),"")</f>
        <v>CMCC - CENTRO DE MATEMÁTICA, COMPUTAÇÃO E COGNIÇÃO</v>
      </c>
      <c r="G201" s="51" t="str">
        <f>IFERROR(VLOOKUP($B201,'Tabelas auxiliares'!$A$65:$C$102,2,FALSE),"")</f>
        <v>Equipamentos - Laboratórios</v>
      </c>
      <c r="H201" s="51" t="str">
        <f>IFERROR(VLOOKUP($B201,'Tabelas auxiliares'!$A$65:$C$102,3,FALSE),"")</f>
        <v>AQUISICAO POR IMPORTACAO / EQUIPAMENTOS NOVOS / MANUTENÇÃO DE EQUIPAMENTOS LABORATORIAIS</v>
      </c>
      <c r="I201" t="s">
        <v>1696</v>
      </c>
      <c r="J201" t="s">
        <v>1775</v>
      </c>
      <c r="K201" t="s">
        <v>1779</v>
      </c>
      <c r="L201" t="s">
        <v>1777</v>
      </c>
      <c r="M201" t="s">
        <v>1780</v>
      </c>
      <c r="N201" t="s">
        <v>838</v>
      </c>
      <c r="O201" t="s">
        <v>167</v>
      </c>
      <c r="P201" t="s">
        <v>839</v>
      </c>
      <c r="Q201" t="s">
        <v>168</v>
      </c>
      <c r="R201" t="s">
        <v>165</v>
      </c>
      <c r="S201" t="s">
        <v>119</v>
      </c>
      <c r="T201" t="s">
        <v>164</v>
      </c>
      <c r="U201" t="s">
        <v>1315</v>
      </c>
      <c r="V201" t="s">
        <v>1320</v>
      </c>
      <c r="W201" t="s">
        <v>1321</v>
      </c>
      <c r="X201" s="51" t="str">
        <f t="shared" si="3"/>
        <v>4</v>
      </c>
      <c r="Y201" s="51" t="str">
        <f>IF(T201="","",IF(AND(T201&lt;&gt;'Tabelas auxiliares'!$B$236,T201&lt;&gt;'Tabelas auxiliares'!$B$237),"FOLHA DE PESSOAL",IF(X201='Tabelas auxiliares'!$A$237,"CUSTEIO",IF(X201='Tabelas auxiliares'!$A$236,"INVESTIMENTO","ERRO - VERIFICAR"))))</f>
        <v>INVESTIMENTO</v>
      </c>
      <c r="Z201" s="44">
        <v>11880</v>
      </c>
      <c r="AA201" s="44">
        <v>11880</v>
      </c>
    </row>
    <row r="202" spans="1:29" x14ac:dyDescent="0.25">
      <c r="A202" t="s">
        <v>540</v>
      </c>
      <c r="B202" s="72" t="s">
        <v>296</v>
      </c>
      <c r="C202" s="72" t="s">
        <v>541</v>
      </c>
      <c r="D202" t="s">
        <v>49</v>
      </c>
      <c r="E202" t="s">
        <v>117</v>
      </c>
      <c r="F202" s="51" t="str">
        <f>IFERROR(VLOOKUP(D202,'Tabelas auxiliares'!$A$3:$B$61,2,FALSE),"")</f>
        <v>CCNH - CENTRO DE CIÊNCIAS NATURAIS E HUMANAS</v>
      </c>
      <c r="G202" s="51" t="str">
        <f>IFERROR(VLOOKUP($B202,'Tabelas auxiliares'!$A$65:$C$102,2,FALSE),"")</f>
        <v>Equipamentos - Laboratórios</v>
      </c>
      <c r="H202" s="51" t="str">
        <f>IFERROR(VLOOKUP($B202,'Tabelas auxiliares'!$A$65:$C$102,3,FALSE),"")</f>
        <v>AQUISICAO POR IMPORTACAO / EQUIPAMENTOS NOVOS / MANUTENÇÃO DE EQUIPAMENTOS LABORATORIAIS</v>
      </c>
      <c r="I202" t="s">
        <v>1105</v>
      </c>
      <c r="J202" t="s">
        <v>1781</v>
      </c>
      <c r="K202" t="s">
        <v>1782</v>
      </c>
      <c r="L202" t="s">
        <v>1783</v>
      </c>
      <c r="M202" t="s">
        <v>1784</v>
      </c>
      <c r="N202" t="s">
        <v>838</v>
      </c>
      <c r="O202" t="s">
        <v>167</v>
      </c>
      <c r="P202" t="s">
        <v>839</v>
      </c>
      <c r="Q202" t="s">
        <v>168</v>
      </c>
      <c r="R202" t="s">
        <v>165</v>
      </c>
      <c r="S202" t="s">
        <v>543</v>
      </c>
      <c r="T202" t="s">
        <v>164</v>
      </c>
      <c r="U202" t="s">
        <v>1315</v>
      </c>
      <c r="V202" t="s">
        <v>1332</v>
      </c>
      <c r="W202" t="s">
        <v>1333</v>
      </c>
      <c r="X202" s="51" t="str">
        <f t="shared" si="3"/>
        <v>4</v>
      </c>
      <c r="Y202" s="51" t="str">
        <f>IF(T202="","",IF(AND(T202&lt;&gt;'Tabelas auxiliares'!$B$236,T202&lt;&gt;'Tabelas auxiliares'!$B$237),"FOLHA DE PESSOAL",IF(X202='Tabelas auxiliares'!$A$237,"CUSTEIO",IF(X202='Tabelas auxiliares'!$A$236,"INVESTIMENTO","ERRO - VERIFICAR"))))</f>
        <v>INVESTIMENTO</v>
      </c>
      <c r="Z202" s="44">
        <v>1213.8499999999999</v>
      </c>
      <c r="AB202" s="44">
        <v>1213.8499999999999</v>
      </c>
    </row>
    <row r="203" spans="1:29" x14ac:dyDescent="0.25">
      <c r="A203" t="s">
        <v>540</v>
      </c>
      <c r="B203" s="72" t="s">
        <v>296</v>
      </c>
      <c r="C203" s="72" t="s">
        <v>541</v>
      </c>
      <c r="D203" t="s">
        <v>49</v>
      </c>
      <c r="E203" t="s">
        <v>117</v>
      </c>
      <c r="F203" s="51" t="str">
        <f>IFERROR(VLOOKUP(D203,'Tabelas auxiliares'!$A$3:$B$61,2,FALSE),"")</f>
        <v>CCNH - CENTRO DE CIÊNCIAS NATURAIS E HUMANAS</v>
      </c>
      <c r="G203" s="51" t="str">
        <f>IFERROR(VLOOKUP($B203,'Tabelas auxiliares'!$A$65:$C$102,2,FALSE),"")</f>
        <v>Equipamentos - Laboratórios</v>
      </c>
      <c r="H203" s="51" t="str">
        <f>IFERROR(VLOOKUP($B203,'Tabelas auxiliares'!$A$65:$C$102,3,FALSE),"")</f>
        <v>AQUISICAO POR IMPORTACAO / EQUIPAMENTOS NOVOS / MANUTENÇÃO DE EQUIPAMENTOS LABORATORIAIS</v>
      </c>
      <c r="I203" t="s">
        <v>1105</v>
      </c>
      <c r="J203" t="s">
        <v>1781</v>
      </c>
      <c r="K203" t="s">
        <v>1785</v>
      </c>
      <c r="L203" t="s">
        <v>1783</v>
      </c>
      <c r="M203" t="s">
        <v>1747</v>
      </c>
      <c r="N203" t="s">
        <v>838</v>
      </c>
      <c r="O203" t="s">
        <v>167</v>
      </c>
      <c r="P203" t="s">
        <v>839</v>
      </c>
      <c r="Q203" t="s">
        <v>168</v>
      </c>
      <c r="R203" t="s">
        <v>165</v>
      </c>
      <c r="S203" t="s">
        <v>543</v>
      </c>
      <c r="T203" t="s">
        <v>164</v>
      </c>
      <c r="U203" t="s">
        <v>1315</v>
      </c>
      <c r="V203" t="s">
        <v>1748</v>
      </c>
      <c r="W203" t="s">
        <v>1749</v>
      </c>
      <c r="X203" s="51" t="str">
        <f t="shared" si="3"/>
        <v>4</v>
      </c>
      <c r="Y203" s="51" t="str">
        <f>IF(T203="","",IF(AND(T203&lt;&gt;'Tabelas auxiliares'!$B$236,T203&lt;&gt;'Tabelas auxiliares'!$B$237),"FOLHA DE PESSOAL",IF(X203='Tabelas auxiliares'!$A$237,"CUSTEIO",IF(X203='Tabelas auxiliares'!$A$236,"INVESTIMENTO","ERRO - VERIFICAR"))))</f>
        <v>INVESTIMENTO</v>
      </c>
      <c r="Z203" s="44">
        <v>12883.66</v>
      </c>
      <c r="AA203" s="44">
        <v>12883.66</v>
      </c>
    </row>
    <row r="204" spans="1:29" x14ac:dyDescent="0.25">
      <c r="A204" t="s">
        <v>540</v>
      </c>
      <c r="B204" s="72" t="s">
        <v>296</v>
      </c>
      <c r="C204" s="72" t="s">
        <v>541</v>
      </c>
      <c r="D204" t="s">
        <v>53</v>
      </c>
      <c r="E204" t="s">
        <v>117</v>
      </c>
      <c r="F204" s="51" t="str">
        <f>IFERROR(VLOOKUP(D204,'Tabelas auxiliares'!$A$3:$B$61,2,FALSE),"")</f>
        <v>PROGRAD - PRÓ-REITORIA DE GRADUAÇÃO</v>
      </c>
      <c r="G204" s="51" t="str">
        <f>IFERROR(VLOOKUP($B204,'Tabelas auxiliares'!$A$65:$C$102,2,FALSE),"")</f>
        <v>Equipamentos - Laboratórios</v>
      </c>
      <c r="H204" s="51" t="str">
        <f>IFERROR(VLOOKUP($B204,'Tabelas auxiliares'!$A$65:$C$102,3,FALSE),"")</f>
        <v>AQUISICAO POR IMPORTACAO / EQUIPAMENTOS NOVOS / MANUTENÇÃO DE EQUIPAMENTOS LABORATORIAIS</v>
      </c>
      <c r="I204" t="s">
        <v>1786</v>
      </c>
      <c r="J204" t="s">
        <v>1787</v>
      </c>
      <c r="K204" t="s">
        <v>1788</v>
      </c>
      <c r="L204" t="s">
        <v>1789</v>
      </c>
      <c r="M204" t="s">
        <v>1790</v>
      </c>
      <c r="N204" t="s">
        <v>838</v>
      </c>
      <c r="O204" t="s">
        <v>167</v>
      </c>
      <c r="P204" t="s">
        <v>839</v>
      </c>
      <c r="Q204" t="s">
        <v>168</v>
      </c>
      <c r="R204" t="s">
        <v>165</v>
      </c>
      <c r="S204" t="s">
        <v>119</v>
      </c>
      <c r="T204" t="s">
        <v>164</v>
      </c>
      <c r="U204" t="s">
        <v>1315</v>
      </c>
      <c r="V204" t="s">
        <v>1320</v>
      </c>
      <c r="W204" t="s">
        <v>1321</v>
      </c>
      <c r="X204" s="51" t="str">
        <f t="shared" si="3"/>
        <v>4</v>
      </c>
      <c r="Y204" s="51" t="str">
        <f>IF(T204="","",IF(AND(T204&lt;&gt;'Tabelas auxiliares'!$B$236,T204&lt;&gt;'Tabelas auxiliares'!$B$237),"FOLHA DE PESSOAL",IF(X204='Tabelas auxiliares'!$A$237,"CUSTEIO",IF(X204='Tabelas auxiliares'!$A$236,"INVESTIMENTO","ERRO - VERIFICAR"))))</f>
        <v>INVESTIMENTO</v>
      </c>
      <c r="Z204" s="44">
        <v>14000</v>
      </c>
      <c r="AA204" s="44">
        <v>14000</v>
      </c>
    </row>
    <row r="205" spans="1:29" x14ac:dyDescent="0.25">
      <c r="A205" t="s">
        <v>540</v>
      </c>
      <c r="B205" s="72" t="s">
        <v>296</v>
      </c>
      <c r="C205" s="72" t="s">
        <v>541</v>
      </c>
      <c r="D205" t="s">
        <v>53</v>
      </c>
      <c r="E205" t="s">
        <v>117</v>
      </c>
      <c r="F205" s="51" t="str">
        <f>IFERROR(VLOOKUP(D205,'Tabelas auxiliares'!$A$3:$B$61,2,FALSE),"")</f>
        <v>PROGRAD - PRÓ-REITORIA DE GRADUAÇÃO</v>
      </c>
      <c r="G205" s="51" t="str">
        <f>IFERROR(VLOOKUP($B205,'Tabelas auxiliares'!$A$65:$C$102,2,FALSE),"")</f>
        <v>Equipamentos - Laboratórios</v>
      </c>
      <c r="H205" s="51" t="str">
        <f>IFERROR(VLOOKUP($B205,'Tabelas auxiliares'!$A$65:$C$102,3,FALSE),"")</f>
        <v>AQUISICAO POR IMPORTACAO / EQUIPAMENTOS NOVOS / MANUTENÇÃO DE EQUIPAMENTOS LABORATORIAIS</v>
      </c>
      <c r="I205" t="s">
        <v>1696</v>
      </c>
      <c r="J205" t="s">
        <v>1791</v>
      </c>
      <c r="K205" t="s">
        <v>1792</v>
      </c>
      <c r="L205" t="s">
        <v>1793</v>
      </c>
      <c r="M205" t="s">
        <v>1757</v>
      </c>
      <c r="N205" t="s">
        <v>838</v>
      </c>
      <c r="O205" t="s">
        <v>167</v>
      </c>
      <c r="P205" t="s">
        <v>839</v>
      </c>
      <c r="Q205" t="s">
        <v>168</v>
      </c>
      <c r="R205" t="s">
        <v>165</v>
      </c>
      <c r="S205" t="s">
        <v>543</v>
      </c>
      <c r="T205" t="s">
        <v>164</v>
      </c>
      <c r="U205" t="s">
        <v>1315</v>
      </c>
      <c r="V205" t="s">
        <v>1320</v>
      </c>
      <c r="W205" t="s">
        <v>1321</v>
      </c>
      <c r="X205" s="51" t="str">
        <f t="shared" si="3"/>
        <v>4</v>
      </c>
      <c r="Y205" s="51" t="str">
        <f>IF(T205="","",IF(AND(T205&lt;&gt;'Tabelas auxiliares'!$B$236,T205&lt;&gt;'Tabelas auxiliares'!$B$237),"FOLHA DE PESSOAL",IF(X205='Tabelas auxiliares'!$A$237,"CUSTEIO",IF(X205='Tabelas auxiliares'!$A$236,"INVESTIMENTO","ERRO - VERIFICAR"))))</f>
        <v>INVESTIMENTO</v>
      </c>
      <c r="Z205" s="44">
        <v>2184</v>
      </c>
      <c r="AA205" s="44">
        <v>2184</v>
      </c>
    </row>
    <row r="206" spans="1:29" x14ac:dyDescent="0.25">
      <c r="A206" t="s">
        <v>540</v>
      </c>
      <c r="B206" s="72" t="s">
        <v>296</v>
      </c>
      <c r="C206" s="72" t="s">
        <v>541</v>
      </c>
      <c r="D206" t="s">
        <v>53</v>
      </c>
      <c r="E206" t="s">
        <v>117</v>
      </c>
      <c r="F206" s="51" t="str">
        <f>IFERROR(VLOOKUP(D206,'Tabelas auxiliares'!$A$3:$B$61,2,FALSE),"")</f>
        <v>PROGRAD - PRÓ-REITORIA DE GRADUAÇÃO</v>
      </c>
      <c r="G206" s="51" t="str">
        <f>IFERROR(VLOOKUP($B206,'Tabelas auxiliares'!$A$65:$C$102,2,FALSE),"")</f>
        <v>Equipamentos - Laboratórios</v>
      </c>
      <c r="H206" s="51" t="str">
        <f>IFERROR(VLOOKUP($B206,'Tabelas auxiliares'!$A$65:$C$102,3,FALSE),"")</f>
        <v>AQUISICAO POR IMPORTACAO / EQUIPAMENTOS NOVOS / MANUTENÇÃO DE EQUIPAMENTOS LABORATORIAIS</v>
      </c>
      <c r="I206" t="s">
        <v>1696</v>
      </c>
      <c r="J206" t="s">
        <v>1791</v>
      </c>
      <c r="K206" t="s">
        <v>1794</v>
      </c>
      <c r="L206" t="s">
        <v>1793</v>
      </c>
      <c r="M206" t="s">
        <v>1795</v>
      </c>
      <c r="N206" t="s">
        <v>838</v>
      </c>
      <c r="O206" t="s">
        <v>167</v>
      </c>
      <c r="P206" t="s">
        <v>839</v>
      </c>
      <c r="Q206" t="s">
        <v>168</v>
      </c>
      <c r="R206" t="s">
        <v>165</v>
      </c>
      <c r="S206" t="s">
        <v>543</v>
      </c>
      <c r="T206" t="s">
        <v>164</v>
      </c>
      <c r="U206" t="s">
        <v>1315</v>
      </c>
      <c r="V206" t="s">
        <v>1326</v>
      </c>
      <c r="W206" t="s">
        <v>1327</v>
      </c>
      <c r="X206" s="51" t="str">
        <f t="shared" si="3"/>
        <v>4</v>
      </c>
      <c r="Y206" s="51" t="str">
        <f>IF(T206="","",IF(AND(T206&lt;&gt;'Tabelas auxiliares'!$B$236,T206&lt;&gt;'Tabelas auxiliares'!$B$237),"FOLHA DE PESSOAL",IF(X206='Tabelas auxiliares'!$A$237,"CUSTEIO",IF(X206='Tabelas auxiliares'!$A$236,"INVESTIMENTO","ERRO - VERIFICAR"))))</f>
        <v>INVESTIMENTO</v>
      </c>
      <c r="Z206" s="44">
        <v>12250</v>
      </c>
      <c r="AA206" s="44">
        <v>12250</v>
      </c>
    </row>
    <row r="207" spans="1:29" x14ac:dyDescent="0.25">
      <c r="A207" t="s">
        <v>540</v>
      </c>
      <c r="B207" s="72" t="s">
        <v>296</v>
      </c>
      <c r="C207" s="72" t="s">
        <v>541</v>
      </c>
      <c r="D207" t="s">
        <v>53</v>
      </c>
      <c r="E207" t="s">
        <v>117</v>
      </c>
      <c r="F207" s="51" t="str">
        <f>IFERROR(VLOOKUP(D207,'Tabelas auxiliares'!$A$3:$B$61,2,FALSE),"")</f>
        <v>PROGRAD - PRÓ-REITORIA DE GRADUAÇÃO</v>
      </c>
      <c r="G207" s="51" t="str">
        <f>IFERROR(VLOOKUP($B207,'Tabelas auxiliares'!$A$65:$C$102,2,FALSE),"")</f>
        <v>Equipamentos - Laboratórios</v>
      </c>
      <c r="H207" s="51" t="str">
        <f>IFERROR(VLOOKUP($B207,'Tabelas auxiliares'!$A$65:$C$102,3,FALSE),"")</f>
        <v>AQUISICAO POR IMPORTACAO / EQUIPAMENTOS NOVOS / MANUTENÇÃO DE EQUIPAMENTOS LABORATORIAIS</v>
      </c>
      <c r="I207" t="s">
        <v>1696</v>
      </c>
      <c r="J207" t="s">
        <v>1791</v>
      </c>
      <c r="K207" t="s">
        <v>1796</v>
      </c>
      <c r="L207" t="s">
        <v>1793</v>
      </c>
      <c r="M207" t="s">
        <v>1797</v>
      </c>
      <c r="N207" t="s">
        <v>838</v>
      </c>
      <c r="O207" t="s">
        <v>167</v>
      </c>
      <c r="P207" t="s">
        <v>839</v>
      </c>
      <c r="Q207" t="s">
        <v>168</v>
      </c>
      <c r="R207" t="s">
        <v>165</v>
      </c>
      <c r="S207" t="s">
        <v>543</v>
      </c>
      <c r="T207" t="s">
        <v>164</v>
      </c>
      <c r="U207" t="s">
        <v>1315</v>
      </c>
      <c r="V207" t="s">
        <v>1798</v>
      </c>
      <c r="W207" t="s">
        <v>1799</v>
      </c>
      <c r="X207" s="51" t="str">
        <f t="shared" si="3"/>
        <v>4</v>
      </c>
      <c r="Y207" s="51" t="str">
        <f>IF(T207="","",IF(AND(T207&lt;&gt;'Tabelas auxiliares'!$B$236,T207&lt;&gt;'Tabelas auxiliares'!$B$237),"FOLHA DE PESSOAL",IF(X207='Tabelas auxiliares'!$A$237,"CUSTEIO",IF(X207='Tabelas auxiliares'!$A$236,"INVESTIMENTO","ERRO - VERIFICAR"))))</f>
        <v>INVESTIMENTO</v>
      </c>
      <c r="Z207" s="44">
        <v>609.12</v>
      </c>
      <c r="AA207" s="44">
        <v>609.12</v>
      </c>
    </row>
    <row r="208" spans="1:29" x14ac:dyDescent="0.25">
      <c r="A208" t="s">
        <v>540</v>
      </c>
      <c r="B208" s="72" t="s">
        <v>296</v>
      </c>
      <c r="C208" s="72" t="s">
        <v>541</v>
      </c>
      <c r="D208" t="s">
        <v>53</v>
      </c>
      <c r="E208" t="s">
        <v>117</v>
      </c>
      <c r="F208" s="51" t="str">
        <f>IFERROR(VLOOKUP(D208,'Tabelas auxiliares'!$A$3:$B$61,2,FALSE),"")</f>
        <v>PROGRAD - PRÓ-REITORIA DE GRADUAÇÃO</v>
      </c>
      <c r="G208" s="51" t="str">
        <f>IFERROR(VLOOKUP($B208,'Tabelas auxiliares'!$A$65:$C$102,2,FALSE),"")</f>
        <v>Equipamentos - Laboratórios</v>
      </c>
      <c r="H208" s="51" t="str">
        <f>IFERROR(VLOOKUP($B208,'Tabelas auxiliares'!$A$65:$C$102,3,FALSE),"")</f>
        <v>AQUISICAO POR IMPORTACAO / EQUIPAMENTOS NOVOS / MANUTENÇÃO DE EQUIPAMENTOS LABORATORIAIS</v>
      </c>
      <c r="I208" t="s">
        <v>1696</v>
      </c>
      <c r="J208" t="s">
        <v>1791</v>
      </c>
      <c r="K208" t="s">
        <v>1800</v>
      </c>
      <c r="L208" t="s">
        <v>1793</v>
      </c>
      <c r="M208" t="s">
        <v>1801</v>
      </c>
      <c r="N208" t="s">
        <v>838</v>
      </c>
      <c r="O208" t="s">
        <v>167</v>
      </c>
      <c r="P208" t="s">
        <v>839</v>
      </c>
      <c r="Q208" t="s">
        <v>168</v>
      </c>
      <c r="R208" t="s">
        <v>165</v>
      </c>
      <c r="S208" t="s">
        <v>543</v>
      </c>
      <c r="T208" t="s">
        <v>164</v>
      </c>
      <c r="U208" t="s">
        <v>1315</v>
      </c>
      <c r="V208" t="s">
        <v>841</v>
      </c>
      <c r="W208" t="s">
        <v>842</v>
      </c>
      <c r="X208" s="51" t="str">
        <f t="shared" si="3"/>
        <v>4</v>
      </c>
      <c r="Y208" s="51" t="str">
        <f>IF(T208="","",IF(AND(T208&lt;&gt;'Tabelas auxiliares'!$B$236,T208&lt;&gt;'Tabelas auxiliares'!$B$237),"FOLHA DE PESSOAL",IF(X208='Tabelas auxiliares'!$A$237,"CUSTEIO",IF(X208='Tabelas auxiliares'!$A$236,"INVESTIMENTO","ERRO - VERIFICAR"))))</f>
        <v>INVESTIMENTO</v>
      </c>
      <c r="Z208" s="44">
        <v>1213.99</v>
      </c>
      <c r="AA208" s="44">
        <v>1213.99</v>
      </c>
    </row>
    <row r="209" spans="1:27" x14ac:dyDescent="0.25">
      <c r="A209" t="s">
        <v>540</v>
      </c>
      <c r="B209" s="72" t="s">
        <v>296</v>
      </c>
      <c r="C209" s="72" t="s">
        <v>541</v>
      </c>
      <c r="D209" t="s">
        <v>53</v>
      </c>
      <c r="E209" t="s">
        <v>117</v>
      </c>
      <c r="F209" s="51" t="str">
        <f>IFERROR(VLOOKUP(D209,'Tabelas auxiliares'!$A$3:$B$61,2,FALSE),"")</f>
        <v>PROGRAD - PRÓ-REITORIA DE GRADUAÇÃO</v>
      </c>
      <c r="G209" s="51" t="str">
        <f>IFERROR(VLOOKUP($B209,'Tabelas auxiliares'!$A$65:$C$102,2,FALSE),"")</f>
        <v>Equipamentos - Laboratórios</v>
      </c>
      <c r="H209" s="51" t="str">
        <f>IFERROR(VLOOKUP($B209,'Tabelas auxiliares'!$A$65:$C$102,3,FALSE),"")</f>
        <v>AQUISICAO POR IMPORTACAO / EQUIPAMENTOS NOVOS / MANUTENÇÃO DE EQUIPAMENTOS LABORATORIAIS</v>
      </c>
      <c r="I209" t="s">
        <v>1696</v>
      </c>
      <c r="J209" t="s">
        <v>1791</v>
      </c>
      <c r="K209" t="s">
        <v>1800</v>
      </c>
      <c r="L209" t="s">
        <v>1793</v>
      </c>
      <c r="M209" t="s">
        <v>1801</v>
      </c>
      <c r="N209" t="s">
        <v>838</v>
      </c>
      <c r="O209" t="s">
        <v>167</v>
      </c>
      <c r="P209" t="s">
        <v>839</v>
      </c>
      <c r="Q209" t="s">
        <v>168</v>
      </c>
      <c r="R209" t="s">
        <v>165</v>
      </c>
      <c r="S209" t="s">
        <v>543</v>
      </c>
      <c r="T209" t="s">
        <v>164</v>
      </c>
      <c r="U209" t="s">
        <v>1315</v>
      </c>
      <c r="V209" t="s">
        <v>1332</v>
      </c>
      <c r="W209" t="s">
        <v>1333</v>
      </c>
      <c r="X209" s="51" t="str">
        <f t="shared" si="3"/>
        <v>4</v>
      </c>
      <c r="Y209" s="51" t="str">
        <f>IF(T209="","",IF(AND(T209&lt;&gt;'Tabelas auxiliares'!$B$236,T209&lt;&gt;'Tabelas auxiliares'!$B$237),"FOLHA DE PESSOAL",IF(X209='Tabelas auxiliares'!$A$237,"CUSTEIO",IF(X209='Tabelas auxiliares'!$A$236,"INVESTIMENTO","ERRO - VERIFICAR"))))</f>
        <v>INVESTIMENTO</v>
      </c>
      <c r="Z209" s="44">
        <v>1378</v>
      </c>
      <c r="AA209" s="44">
        <v>1378</v>
      </c>
    </row>
    <row r="210" spans="1:27" x14ac:dyDescent="0.25">
      <c r="A210" t="s">
        <v>540</v>
      </c>
      <c r="B210" s="72" t="s">
        <v>296</v>
      </c>
      <c r="C210" s="72" t="s">
        <v>541</v>
      </c>
      <c r="D210" t="s">
        <v>53</v>
      </c>
      <c r="E210" t="s">
        <v>117</v>
      </c>
      <c r="F210" s="51" t="str">
        <f>IFERROR(VLOOKUP(D210,'Tabelas auxiliares'!$A$3:$B$61,2,FALSE),"")</f>
        <v>PROGRAD - PRÓ-REITORIA DE GRADUAÇÃO</v>
      </c>
      <c r="G210" s="51" t="str">
        <f>IFERROR(VLOOKUP($B210,'Tabelas auxiliares'!$A$65:$C$102,2,FALSE),"")</f>
        <v>Equipamentos - Laboratórios</v>
      </c>
      <c r="H210" s="51" t="str">
        <f>IFERROR(VLOOKUP($B210,'Tabelas auxiliares'!$A$65:$C$102,3,FALSE),"")</f>
        <v>AQUISICAO POR IMPORTACAO / EQUIPAMENTOS NOVOS / MANUTENÇÃO DE EQUIPAMENTOS LABORATORIAIS</v>
      </c>
      <c r="I210" t="s">
        <v>1696</v>
      </c>
      <c r="J210" t="s">
        <v>1791</v>
      </c>
      <c r="K210" t="s">
        <v>1802</v>
      </c>
      <c r="L210" t="s">
        <v>1793</v>
      </c>
      <c r="M210" t="s">
        <v>1803</v>
      </c>
      <c r="N210" t="s">
        <v>838</v>
      </c>
      <c r="O210" t="s">
        <v>167</v>
      </c>
      <c r="P210" t="s">
        <v>839</v>
      </c>
      <c r="Q210" t="s">
        <v>168</v>
      </c>
      <c r="R210" t="s">
        <v>165</v>
      </c>
      <c r="S210" t="s">
        <v>543</v>
      </c>
      <c r="T210" t="s">
        <v>164</v>
      </c>
      <c r="U210" t="s">
        <v>1315</v>
      </c>
      <c r="V210" t="s">
        <v>1798</v>
      </c>
      <c r="W210" t="s">
        <v>1799</v>
      </c>
      <c r="X210" s="51" t="str">
        <f t="shared" si="3"/>
        <v>4</v>
      </c>
      <c r="Y210" s="51" t="str">
        <f>IF(T210="","",IF(AND(T210&lt;&gt;'Tabelas auxiliares'!$B$236,T210&lt;&gt;'Tabelas auxiliares'!$B$237),"FOLHA DE PESSOAL",IF(X210='Tabelas auxiliares'!$A$237,"CUSTEIO",IF(X210='Tabelas auxiliares'!$A$236,"INVESTIMENTO","ERRO - VERIFICAR"))))</f>
        <v>INVESTIMENTO</v>
      </c>
      <c r="Z210" s="44">
        <v>4750.24</v>
      </c>
      <c r="AA210" s="44">
        <v>4750.24</v>
      </c>
    </row>
    <row r="211" spans="1:27" x14ac:dyDescent="0.25">
      <c r="A211" t="s">
        <v>540</v>
      </c>
      <c r="B211" s="72" t="s">
        <v>296</v>
      </c>
      <c r="C211" s="72" t="s">
        <v>541</v>
      </c>
      <c r="D211" t="s">
        <v>53</v>
      </c>
      <c r="E211" t="s">
        <v>117</v>
      </c>
      <c r="F211" s="51" t="str">
        <f>IFERROR(VLOOKUP(D211,'Tabelas auxiliares'!$A$3:$B$61,2,FALSE),"")</f>
        <v>PROGRAD - PRÓ-REITORIA DE GRADUAÇÃO</v>
      </c>
      <c r="G211" s="51" t="str">
        <f>IFERROR(VLOOKUP($B211,'Tabelas auxiliares'!$A$65:$C$102,2,FALSE),"")</f>
        <v>Equipamentos - Laboratórios</v>
      </c>
      <c r="H211" s="51" t="str">
        <f>IFERROR(VLOOKUP($B211,'Tabelas auxiliares'!$A$65:$C$102,3,FALSE),"")</f>
        <v>AQUISICAO POR IMPORTACAO / EQUIPAMENTOS NOVOS / MANUTENÇÃO DE EQUIPAMENTOS LABORATORIAIS</v>
      </c>
      <c r="I211" t="s">
        <v>1696</v>
      </c>
      <c r="J211" t="s">
        <v>1791</v>
      </c>
      <c r="K211" t="s">
        <v>1804</v>
      </c>
      <c r="L211" t="s">
        <v>1793</v>
      </c>
      <c r="M211" t="s">
        <v>1805</v>
      </c>
      <c r="N211" t="s">
        <v>838</v>
      </c>
      <c r="O211" t="s">
        <v>167</v>
      </c>
      <c r="P211" t="s">
        <v>839</v>
      </c>
      <c r="Q211" t="s">
        <v>168</v>
      </c>
      <c r="R211" t="s">
        <v>165</v>
      </c>
      <c r="S211" t="s">
        <v>543</v>
      </c>
      <c r="T211" t="s">
        <v>164</v>
      </c>
      <c r="U211" t="s">
        <v>1315</v>
      </c>
      <c r="V211" t="s">
        <v>1727</v>
      </c>
      <c r="W211" t="s">
        <v>1728</v>
      </c>
      <c r="X211" s="51" t="str">
        <f t="shared" si="3"/>
        <v>4</v>
      </c>
      <c r="Y211" s="51" t="str">
        <f>IF(T211="","",IF(AND(T211&lt;&gt;'Tabelas auxiliares'!$B$236,T211&lt;&gt;'Tabelas auxiliares'!$B$237),"FOLHA DE PESSOAL",IF(X211='Tabelas auxiliares'!$A$237,"CUSTEIO",IF(X211='Tabelas auxiliares'!$A$236,"INVESTIMENTO","ERRO - VERIFICAR"))))</f>
        <v>INVESTIMENTO</v>
      </c>
      <c r="Z211" s="44">
        <v>11262.4</v>
      </c>
      <c r="AA211" s="44">
        <v>11262.4</v>
      </c>
    </row>
    <row r="212" spans="1:27" x14ac:dyDescent="0.25">
      <c r="A212" t="s">
        <v>540</v>
      </c>
      <c r="B212" s="72" t="s">
        <v>296</v>
      </c>
      <c r="C212" s="72" t="s">
        <v>541</v>
      </c>
      <c r="D212" t="s">
        <v>53</v>
      </c>
      <c r="E212" t="s">
        <v>117</v>
      </c>
      <c r="F212" s="51" t="str">
        <f>IFERROR(VLOOKUP(D212,'Tabelas auxiliares'!$A$3:$B$61,2,FALSE),"")</f>
        <v>PROGRAD - PRÓ-REITORIA DE GRADUAÇÃO</v>
      </c>
      <c r="G212" s="51" t="str">
        <f>IFERROR(VLOOKUP($B212,'Tabelas auxiliares'!$A$65:$C$102,2,FALSE),"")</f>
        <v>Equipamentos - Laboratórios</v>
      </c>
      <c r="H212" s="51" t="str">
        <f>IFERROR(VLOOKUP($B212,'Tabelas auxiliares'!$A$65:$C$102,3,FALSE),"")</f>
        <v>AQUISICAO POR IMPORTACAO / EQUIPAMENTOS NOVOS / MANUTENÇÃO DE EQUIPAMENTOS LABORATORIAIS</v>
      </c>
      <c r="I212" t="s">
        <v>1696</v>
      </c>
      <c r="J212" t="s">
        <v>1791</v>
      </c>
      <c r="K212" t="s">
        <v>1806</v>
      </c>
      <c r="L212" t="s">
        <v>1793</v>
      </c>
      <c r="M212" t="s">
        <v>1807</v>
      </c>
      <c r="N212" t="s">
        <v>838</v>
      </c>
      <c r="O212" t="s">
        <v>167</v>
      </c>
      <c r="P212" t="s">
        <v>839</v>
      </c>
      <c r="Q212" t="s">
        <v>168</v>
      </c>
      <c r="R212" t="s">
        <v>165</v>
      </c>
      <c r="S212" t="s">
        <v>543</v>
      </c>
      <c r="T212" t="s">
        <v>164</v>
      </c>
      <c r="U212" t="s">
        <v>1315</v>
      </c>
      <c r="V212" t="s">
        <v>1326</v>
      </c>
      <c r="W212" t="s">
        <v>1327</v>
      </c>
      <c r="X212" s="51" t="str">
        <f t="shared" si="3"/>
        <v>4</v>
      </c>
      <c r="Y212" s="51" t="str">
        <f>IF(T212="","",IF(AND(T212&lt;&gt;'Tabelas auxiliares'!$B$236,T212&lt;&gt;'Tabelas auxiliares'!$B$237),"FOLHA DE PESSOAL",IF(X212='Tabelas auxiliares'!$A$237,"CUSTEIO",IF(X212='Tabelas auxiliares'!$A$236,"INVESTIMENTO","ERRO - VERIFICAR"))))</f>
        <v>INVESTIMENTO</v>
      </c>
      <c r="Z212" s="44">
        <v>11217.85</v>
      </c>
      <c r="AA212" s="44">
        <v>11217.85</v>
      </c>
    </row>
    <row r="213" spans="1:27" x14ac:dyDescent="0.25">
      <c r="A213" t="s">
        <v>540</v>
      </c>
      <c r="B213" s="72" t="s">
        <v>296</v>
      </c>
      <c r="C213" s="72" t="s">
        <v>541</v>
      </c>
      <c r="D213" t="s">
        <v>53</v>
      </c>
      <c r="E213" t="s">
        <v>117</v>
      </c>
      <c r="F213" s="51" t="str">
        <f>IFERROR(VLOOKUP(D213,'Tabelas auxiliares'!$A$3:$B$61,2,FALSE),"")</f>
        <v>PROGRAD - PRÓ-REITORIA DE GRADUAÇÃO</v>
      </c>
      <c r="G213" s="51" t="str">
        <f>IFERROR(VLOOKUP($B213,'Tabelas auxiliares'!$A$65:$C$102,2,FALSE),"")</f>
        <v>Equipamentos - Laboratórios</v>
      </c>
      <c r="H213" s="51" t="str">
        <f>IFERROR(VLOOKUP($B213,'Tabelas auxiliares'!$A$65:$C$102,3,FALSE),"")</f>
        <v>AQUISICAO POR IMPORTACAO / EQUIPAMENTOS NOVOS / MANUTENÇÃO DE EQUIPAMENTOS LABORATORIAIS</v>
      </c>
      <c r="I213" t="s">
        <v>1696</v>
      </c>
      <c r="J213" t="s">
        <v>1791</v>
      </c>
      <c r="K213" t="s">
        <v>1808</v>
      </c>
      <c r="L213" t="s">
        <v>1793</v>
      </c>
      <c r="M213" t="s">
        <v>1753</v>
      </c>
      <c r="N213" t="s">
        <v>838</v>
      </c>
      <c r="O213" t="s">
        <v>167</v>
      </c>
      <c r="P213" t="s">
        <v>839</v>
      </c>
      <c r="Q213" t="s">
        <v>168</v>
      </c>
      <c r="R213" t="s">
        <v>165</v>
      </c>
      <c r="S213" t="s">
        <v>543</v>
      </c>
      <c r="T213" t="s">
        <v>164</v>
      </c>
      <c r="U213" t="s">
        <v>1315</v>
      </c>
      <c r="V213" t="s">
        <v>1332</v>
      </c>
      <c r="W213" t="s">
        <v>1333</v>
      </c>
      <c r="X213" s="51" t="str">
        <f t="shared" si="3"/>
        <v>4</v>
      </c>
      <c r="Y213" s="51" t="str">
        <f>IF(T213="","",IF(AND(T213&lt;&gt;'Tabelas auxiliares'!$B$236,T213&lt;&gt;'Tabelas auxiliares'!$B$237),"FOLHA DE PESSOAL",IF(X213='Tabelas auxiliares'!$A$237,"CUSTEIO",IF(X213='Tabelas auxiliares'!$A$236,"INVESTIMENTO","ERRO - VERIFICAR"))))</f>
        <v>INVESTIMENTO</v>
      </c>
      <c r="Z213" s="44">
        <v>73391</v>
      </c>
      <c r="AA213" s="44">
        <v>73391</v>
      </c>
    </row>
    <row r="214" spans="1:27" x14ac:dyDescent="0.25">
      <c r="A214" t="s">
        <v>540</v>
      </c>
      <c r="B214" s="72" t="s">
        <v>296</v>
      </c>
      <c r="C214" s="72" t="s">
        <v>541</v>
      </c>
      <c r="D214" t="s">
        <v>53</v>
      </c>
      <c r="E214" t="s">
        <v>117</v>
      </c>
      <c r="F214" s="51" t="str">
        <f>IFERROR(VLOOKUP(D214,'Tabelas auxiliares'!$A$3:$B$61,2,FALSE),"")</f>
        <v>PROGRAD - PRÓ-REITORIA DE GRADUAÇÃO</v>
      </c>
      <c r="G214" s="51" t="str">
        <f>IFERROR(VLOOKUP($B214,'Tabelas auxiliares'!$A$65:$C$102,2,FALSE),"")</f>
        <v>Equipamentos - Laboratórios</v>
      </c>
      <c r="H214" s="51" t="str">
        <f>IFERROR(VLOOKUP($B214,'Tabelas auxiliares'!$A$65:$C$102,3,FALSE),"")</f>
        <v>AQUISICAO POR IMPORTACAO / EQUIPAMENTOS NOVOS / MANUTENÇÃO DE EQUIPAMENTOS LABORATORIAIS</v>
      </c>
      <c r="I214" t="s">
        <v>1696</v>
      </c>
      <c r="J214" t="s">
        <v>1791</v>
      </c>
      <c r="K214" t="s">
        <v>1809</v>
      </c>
      <c r="L214" t="s">
        <v>1793</v>
      </c>
      <c r="M214" t="s">
        <v>1810</v>
      </c>
      <c r="N214" t="s">
        <v>838</v>
      </c>
      <c r="O214" t="s">
        <v>167</v>
      </c>
      <c r="P214" t="s">
        <v>839</v>
      </c>
      <c r="Q214" t="s">
        <v>168</v>
      </c>
      <c r="R214" t="s">
        <v>165</v>
      </c>
      <c r="S214" t="s">
        <v>543</v>
      </c>
      <c r="T214" t="s">
        <v>164</v>
      </c>
      <c r="U214" t="s">
        <v>1315</v>
      </c>
      <c r="V214" t="s">
        <v>1332</v>
      </c>
      <c r="W214" t="s">
        <v>1333</v>
      </c>
      <c r="X214" s="51" t="str">
        <f t="shared" si="3"/>
        <v>4</v>
      </c>
      <c r="Y214" s="51" t="str">
        <f>IF(T214="","",IF(AND(T214&lt;&gt;'Tabelas auxiliares'!$B$236,T214&lt;&gt;'Tabelas auxiliares'!$B$237),"FOLHA DE PESSOAL",IF(X214='Tabelas auxiliares'!$A$237,"CUSTEIO",IF(X214='Tabelas auxiliares'!$A$236,"INVESTIMENTO","ERRO - VERIFICAR"))))</f>
        <v>INVESTIMENTO</v>
      </c>
      <c r="Z214" s="44">
        <v>17355</v>
      </c>
      <c r="AA214" s="44">
        <v>17355</v>
      </c>
    </row>
    <row r="215" spans="1:27" x14ac:dyDescent="0.25">
      <c r="A215" t="s">
        <v>540</v>
      </c>
      <c r="B215" s="72" t="s">
        <v>296</v>
      </c>
      <c r="C215" s="72" t="s">
        <v>541</v>
      </c>
      <c r="D215" t="s">
        <v>83</v>
      </c>
      <c r="E215" t="s">
        <v>117</v>
      </c>
      <c r="F215" s="51" t="str">
        <f>IFERROR(VLOOKUP(D215,'Tabelas auxiliares'!$A$3:$B$61,2,FALSE),"")</f>
        <v>NETEL - NÚCLEO EDUCACIONAL DE TECNOLOGIAS E LÍNGUAS</v>
      </c>
      <c r="G215" s="51" t="str">
        <f>IFERROR(VLOOKUP($B215,'Tabelas auxiliares'!$A$65:$C$102,2,FALSE),"")</f>
        <v>Equipamentos - Laboratórios</v>
      </c>
      <c r="H215" s="51" t="str">
        <f>IFERROR(VLOOKUP($B215,'Tabelas auxiliares'!$A$65:$C$102,3,FALSE),"")</f>
        <v>AQUISICAO POR IMPORTACAO / EQUIPAMENTOS NOVOS / MANUTENÇÃO DE EQUIPAMENTOS LABORATORIAIS</v>
      </c>
      <c r="I215" t="s">
        <v>1811</v>
      </c>
      <c r="J215" t="s">
        <v>1812</v>
      </c>
      <c r="K215" t="s">
        <v>1813</v>
      </c>
      <c r="L215" t="s">
        <v>1814</v>
      </c>
      <c r="M215" t="s">
        <v>1815</v>
      </c>
      <c r="N215" t="s">
        <v>838</v>
      </c>
      <c r="O215" t="s">
        <v>167</v>
      </c>
      <c r="P215" t="s">
        <v>839</v>
      </c>
      <c r="Q215" t="s">
        <v>168</v>
      </c>
      <c r="R215" t="s">
        <v>165</v>
      </c>
      <c r="S215" t="s">
        <v>1816</v>
      </c>
      <c r="T215" t="s">
        <v>164</v>
      </c>
      <c r="U215" t="s">
        <v>1315</v>
      </c>
      <c r="V215" t="s">
        <v>1748</v>
      </c>
      <c r="W215" t="s">
        <v>1749</v>
      </c>
      <c r="X215" s="51" t="str">
        <f t="shared" si="3"/>
        <v>4</v>
      </c>
      <c r="Y215" s="51" t="str">
        <f>IF(T215="","",IF(AND(T215&lt;&gt;'Tabelas auxiliares'!$B$236,T215&lt;&gt;'Tabelas auxiliares'!$B$237),"FOLHA DE PESSOAL",IF(X215='Tabelas auxiliares'!$A$237,"CUSTEIO",IF(X215='Tabelas auxiliares'!$A$236,"INVESTIMENTO","ERRO - VERIFICAR"))))</f>
        <v>INVESTIMENTO</v>
      </c>
      <c r="Z215" s="44">
        <v>0.03</v>
      </c>
      <c r="AA215" s="44">
        <v>0.03</v>
      </c>
    </row>
    <row r="216" spans="1:27" x14ac:dyDescent="0.25">
      <c r="A216" t="s">
        <v>540</v>
      </c>
      <c r="B216" s="72" t="s">
        <v>296</v>
      </c>
      <c r="C216" s="72" t="s">
        <v>541</v>
      </c>
      <c r="D216" t="s">
        <v>83</v>
      </c>
      <c r="E216" t="s">
        <v>117</v>
      </c>
      <c r="F216" s="51" t="str">
        <f>IFERROR(VLOOKUP(D216,'Tabelas auxiliares'!$A$3:$B$61,2,FALSE),"")</f>
        <v>NETEL - NÚCLEO EDUCACIONAL DE TECNOLOGIAS E LÍNGUAS</v>
      </c>
      <c r="G216" s="51" t="str">
        <f>IFERROR(VLOOKUP($B216,'Tabelas auxiliares'!$A$65:$C$102,2,FALSE),"")</f>
        <v>Equipamentos - Laboratórios</v>
      </c>
      <c r="H216" s="51" t="str">
        <f>IFERROR(VLOOKUP($B216,'Tabelas auxiliares'!$A$65:$C$102,3,FALSE),"")</f>
        <v>AQUISICAO POR IMPORTACAO / EQUIPAMENTOS NOVOS / MANUTENÇÃO DE EQUIPAMENTOS LABORATORIAIS</v>
      </c>
      <c r="I216" t="s">
        <v>1817</v>
      </c>
      <c r="J216" t="s">
        <v>1818</v>
      </c>
      <c r="K216" t="s">
        <v>1819</v>
      </c>
      <c r="L216" t="s">
        <v>1820</v>
      </c>
      <c r="M216" t="s">
        <v>1821</v>
      </c>
      <c r="N216" t="s">
        <v>838</v>
      </c>
      <c r="O216" t="s">
        <v>167</v>
      </c>
      <c r="P216" t="s">
        <v>839</v>
      </c>
      <c r="Q216" t="s">
        <v>168</v>
      </c>
      <c r="R216" t="s">
        <v>165</v>
      </c>
      <c r="S216" t="s">
        <v>119</v>
      </c>
      <c r="T216" t="s">
        <v>164</v>
      </c>
      <c r="U216" t="s">
        <v>1315</v>
      </c>
      <c r="V216" t="s">
        <v>1748</v>
      </c>
      <c r="W216" t="s">
        <v>1749</v>
      </c>
      <c r="X216" s="51" t="str">
        <f t="shared" si="3"/>
        <v>4</v>
      </c>
      <c r="Y216" s="51" t="str">
        <f>IF(T216="","",IF(AND(T216&lt;&gt;'Tabelas auxiliares'!$B$236,T216&lt;&gt;'Tabelas auxiliares'!$B$237),"FOLHA DE PESSOAL",IF(X216='Tabelas auxiliares'!$A$237,"CUSTEIO",IF(X216='Tabelas auxiliares'!$A$236,"INVESTIMENTO","ERRO - VERIFICAR"))))</f>
        <v>INVESTIMENTO</v>
      </c>
      <c r="Z216" s="44">
        <v>2580.6</v>
      </c>
      <c r="AA216" s="44">
        <v>2580.6</v>
      </c>
    </row>
    <row r="217" spans="1:27" x14ac:dyDescent="0.25">
      <c r="A217" t="s">
        <v>540</v>
      </c>
      <c r="B217" s="72" t="s">
        <v>299</v>
      </c>
      <c r="C217" s="72" t="s">
        <v>541</v>
      </c>
      <c r="D217" t="s">
        <v>33</v>
      </c>
      <c r="E217" t="s">
        <v>117</v>
      </c>
      <c r="F217" s="51" t="str">
        <f>IFERROR(VLOOKUP(D217,'Tabelas auxiliares'!$A$3:$B$61,2,FALSE),"")</f>
        <v>ACI - SERVIÇOS DE TRADUÇÃO * D.U.C</v>
      </c>
      <c r="G217" s="51" t="str">
        <f>IFERROR(VLOOKUP($B217,'Tabelas auxiliares'!$A$65:$C$102,2,FALSE),"")</f>
        <v>Eventos institucionais</v>
      </c>
      <c r="H217" s="51" t="str">
        <f>IFERROR(VLOOKUP($B217,'Tabelas auxiliares'!$A$65:$C$102,3,FALSE),"")</f>
        <v>BUFFET / ESTANDES / AQUISICAO DE PLACAS COMEMORATIVAS E AFINS / SERVIÇOS DE SOM, IMAGEM E PALCO / SERVIÇOS DE LAVANDERIA EVENTOS / SERVIÇOS DE TRADUÇÃO</v>
      </c>
      <c r="I217" t="s">
        <v>573</v>
      </c>
      <c r="J217" t="s">
        <v>1822</v>
      </c>
      <c r="K217" t="s">
        <v>1823</v>
      </c>
      <c r="L217" t="s">
        <v>1824</v>
      </c>
      <c r="M217" t="s">
        <v>1825</v>
      </c>
      <c r="N217" t="s">
        <v>166</v>
      </c>
      <c r="O217" t="s">
        <v>167</v>
      </c>
      <c r="P217" t="s">
        <v>200</v>
      </c>
      <c r="Q217" t="s">
        <v>168</v>
      </c>
      <c r="R217" t="s">
        <v>165</v>
      </c>
      <c r="S217" t="s">
        <v>543</v>
      </c>
      <c r="T217" t="s">
        <v>164</v>
      </c>
      <c r="U217" t="s">
        <v>118</v>
      </c>
      <c r="V217" t="s">
        <v>1397</v>
      </c>
      <c r="W217" t="s">
        <v>1398</v>
      </c>
      <c r="X217" s="51" t="str">
        <f t="shared" si="3"/>
        <v>3</v>
      </c>
      <c r="Y217" s="51" t="str">
        <f>IF(T217="","",IF(AND(T217&lt;&gt;'Tabelas auxiliares'!$B$236,T217&lt;&gt;'Tabelas auxiliares'!$B$237),"FOLHA DE PESSOAL",IF(X217='Tabelas auxiliares'!$A$237,"CUSTEIO",IF(X217='Tabelas auxiliares'!$A$236,"INVESTIMENTO","ERRO - VERIFICAR"))))</f>
        <v>CUSTEIO</v>
      </c>
      <c r="Z217" s="44">
        <v>911.25</v>
      </c>
      <c r="AA217" s="44">
        <v>911.25</v>
      </c>
    </row>
    <row r="218" spans="1:27" x14ac:dyDescent="0.25">
      <c r="A218" t="s">
        <v>540</v>
      </c>
      <c r="B218" s="72" t="s">
        <v>299</v>
      </c>
      <c r="C218" s="72" t="s">
        <v>541</v>
      </c>
      <c r="D218" t="s">
        <v>35</v>
      </c>
      <c r="E218" t="s">
        <v>117</v>
      </c>
      <c r="F218" s="51" t="str">
        <f>IFERROR(VLOOKUP(D218,'Tabelas auxiliares'!$A$3:$B$61,2,FALSE),"")</f>
        <v>PU - PREFEITURA UNIVERSITÁRIA</v>
      </c>
      <c r="G218" s="51" t="str">
        <f>IFERROR(VLOOKUP($B218,'Tabelas auxiliares'!$A$65:$C$102,2,FALSE),"")</f>
        <v>Eventos institucionais</v>
      </c>
      <c r="H218" s="51" t="str">
        <f>IFERROR(VLOOKUP($B218,'Tabelas auxiliares'!$A$65:$C$102,3,FALSE),"")</f>
        <v>BUFFET / ESTANDES / AQUISICAO DE PLACAS COMEMORATIVAS E AFINS / SERVIÇOS DE SOM, IMAGEM E PALCO / SERVIÇOS DE LAVANDERIA EVENTOS / SERVIÇOS DE TRADUÇÃO</v>
      </c>
      <c r="I218" t="s">
        <v>1826</v>
      </c>
      <c r="J218" t="s">
        <v>1827</v>
      </c>
      <c r="K218" t="s">
        <v>1828</v>
      </c>
      <c r="L218" t="s">
        <v>1829</v>
      </c>
      <c r="M218" t="s">
        <v>1830</v>
      </c>
      <c r="N218" t="s">
        <v>166</v>
      </c>
      <c r="O218" t="s">
        <v>167</v>
      </c>
      <c r="P218" t="s">
        <v>200</v>
      </c>
      <c r="Q218" t="s">
        <v>168</v>
      </c>
      <c r="R218" t="s">
        <v>165</v>
      </c>
      <c r="S218" t="s">
        <v>119</v>
      </c>
      <c r="T218" t="s">
        <v>164</v>
      </c>
      <c r="U218" t="s">
        <v>118</v>
      </c>
      <c r="V218" t="s">
        <v>1831</v>
      </c>
      <c r="W218" t="s">
        <v>1832</v>
      </c>
      <c r="X218" s="51" t="str">
        <f t="shared" si="3"/>
        <v>3</v>
      </c>
      <c r="Y218" s="51" t="str">
        <f>IF(T218="","",IF(AND(T218&lt;&gt;'Tabelas auxiliares'!$B$236,T218&lt;&gt;'Tabelas auxiliares'!$B$237),"FOLHA DE PESSOAL",IF(X218='Tabelas auxiliares'!$A$237,"CUSTEIO",IF(X218='Tabelas auxiliares'!$A$236,"INVESTIMENTO","ERRO - VERIFICAR"))))</f>
        <v>CUSTEIO</v>
      </c>
      <c r="Z218" s="44">
        <v>2293.71</v>
      </c>
      <c r="AA218" s="44">
        <v>2293.71</v>
      </c>
    </row>
    <row r="219" spans="1:27" x14ac:dyDescent="0.25">
      <c r="A219" t="s">
        <v>540</v>
      </c>
      <c r="B219" s="72" t="s">
        <v>299</v>
      </c>
      <c r="C219" s="72" t="s">
        <v>541</v>
      </c>
      <c r="D219" t="s">
        <v>35</v>
      </c>
      <c r="E219" t="s">
        <v>117</v>
      </c>
      <c r="F219" s="51" t="str">
        <f>IFERROR(VLOOKUP(D219,'Tabelas auxiliares'!$A$3:$B$61,2,FALSE),"")</f>
        <v>PU - PREFEITURA UNIVERSITÁRIA</v>
      </c>
      <c r="G219" s="51" t="str">
        <f>IFERROR(VLOOKUP($B219,'Tabelas auxiliares'!$A$65:$C$102,2,FALSE),"")</f>
        <v>Eventos institucionais</v>
      </c>
      <c r="H219" s="51" t="str">
        <f>IFERROR(VLOOKUP($B219,'Tabelas auxiliares'!$A$65:$C$102,3,FALSE),"")</f>
        <v>BUFFET / ESTANDES / AQUISICAO DE PLACAS COMEMORATIVAS E AFINS / SERVIÇOS DE SOM, IMAGEM E PALCO / SERVIÇOS DE LAVANDERIA EVENTOS / SERVIÇOS DE TRADUÇÃO</v>
      </c>
      <c r="I219" t="s">
        <v>1833</v>
      </c>
      <c r="J219" t="s">
        <v>1834</v>
      </c>
      <c r="K219" t="s">
        <v>1835</v>
      </c>
      <c r="L219" t="s">
        <v>1836</v>
      </c>
      <c r="M219" t="s">
        <v>1830</v>
      </c>
      <c r="N219" t="s">
        <v>166</v>
      </c>
      <c r="O219" t="s">
        <v>167</v>
      </c>
      <c r="P219" t="s">
        <v>200</v>
      </c>
      <c r="Q219" t="s">
        <v>168</v>
      </c>
      <c r="R219" t="s">
        <v>165</v>
      </c>
      <c r="S219" t="s">
        <v>119</v>
      </c>
      <c r="T219" t="s">
        <v>164</v>
      </c>
      <c r="U219" t="s">
        <v>118</v>
      </c>
      <c r="V219" t="s">
        <v>1831</v>
      </c>
      <c r="W219" t="s">
        <v>1832</v>
      </c>
      <c r="X219" s="51" t="str">
        <f t="shared" si="3"/>
        <v>3</v>
      </c>
      <c r="Y219" s="51" t="str">
        <f>IF(T219="","",IF(AND(T219&lt;&gt;'Tabelas auxiliares'!$B$236,T219&lt;&gt;'Tabelas auxiliares'!$B$237),"FOLHA DE PESSOAL",IF(X219='Tabelas auxiliares'!$A$237,"CUSTEIO",IF(X219='Tabelas auxiliares'!$A$236,"INVESTIMENTO","ERRO - VERIFICAR"))))</f>
        <v>CUSTEIO</v>
      </c>
      <c r="Z219" s="44">
        <v>3401.77</v>
      </c>
      <c r="AA219" s="44">
        <v>3401.77</v>
      </c>
    </row>
    <row r="220" spans="1:27" x14ac:dyDescent="0.25">
      <c r="A220" t="s">
        <v>540</v>
      </c>
      <c r="B220" s="72" t="s">
        <v>299</v>
      </c>
      <c r="C220" s="72" t="s">
        <v>541</v>
      </c>
      <c r="D220" t="s">
        <v>35</v>
      </c>
      <c r="E220" t="s">
        <v>117</v>
      </c>
      <c r="F220" s="51" t="str">
        <f>IFERROR(VLOOKUP(D220,'Tabelas auxiliares'!$A$3:$B$61,2,FALSE),"")</f>
        <v>PU - PREFEITURA UNIVERSITÁRIA</v>
      </c>
      <c r="G220" s="51" t="str">
        <f>IFERROR(VLOOKUP($B220,'Tabelas auxiliares'!$A$65:$C$102,2,FALSE),"")</f>
        <v>Eventos institucionais</v>
      </c>
      <c r="H220" s="51" t="str">
        <f>IFERROR(VLOOKUP($B220,'Tabelas auxiliares'!$A$65:$C$102,3,FALSE),"")</f>
        <v>BUFFET / ESTANDES / AQUISICAO DE PLACAS COMEMORATIVAS E AFINS / SERVIÇOS DE SOM, IMAGEM E PALCO / SERVIÇOS DE LAVANDERIA EVENTOS / SERVIÇOS DE TRADUÇÃO</v>
      </c>
      <c r="I220" t="s">
        <v>1837</v>
      </c>
      <c r="J220" t="s">
        <v>1834</v>
      </c>
      <c r="K220" t="s">
        <v>1838</v>
      </c>
      <c r="L220" t="s">
        <v>1836</v>
      </c>
      <c r="M220" t="s">
        <v>1830</v>
      </c>
      <c r="N220" t="s">
        <v>166</v>
      </c>
      <c r="O220" t="s">
        <v>167</v>
      </c>
      <c r="P220" t="s">
        <v>200</v>
      </c>
      <c r="Q220" t="s">
        <v>168</v>
      </c>
      <c r="R220" t="s">
        <v>165</v>
      </c>
      <c r="S220" t="s">
        <v>119</v>
      </c>
      <c r="T220" t="s">
        <v>164</v>
      </c>
      <c r="U220" t="s">
        <v>118</v>
      </c>
      <c r="V220" t="s">
        <v>1831</v>
      </c>
      <c r="W220" t="s">
        <v>1832</v>
      </c>
      <c r="X220" s="51" t="str">
        <f t="shared" si="3"/>
        <v>3</v>
      </c>
      <c r="Y220" s="51" t="str">
        <f>IF(T220="","",IF(AND(T220&lt;&gt;'Tabelas auxiliares'!$B$236,T220&lt;&gt;'Tabelas auxiliares'!$B$237),"FOLHA DE PESSOAL",IF(X220='Tabelas auxiliares'!$A$237,"CUSTEIO",IF(X220='Tabelas auxiliares'!$A$236,"INVESTIMENTO","ERRO - VERIFICAR"))))</f>
        <v>CUSTEIO</v>
      </c>
      <c r="Z220" s="44">
        <v>283.48</v>
      </c>
      <c r="AA220" s="44">
        <v>283.48</v>
      </c>
    </row>
    <row r="221" spans="1:27" x14ac:dyDescent="0.25">
      <c r="A221" t="s">
        <v>540</v>
      </c>
      <c r="B221" s="72" t="s">
        <v>299</v>
      </c>
      <c r="C221" s="72" t="s">
        <v>541</v>
      </c>
      <c r="D221" t="s">
        <v>59</v>
      </c>
      <c r="E221" t="s">
        <v>117</v>
      </c>
      <c r="F221" s="51" t="str">
        <f>IFERROR(VLOOKUP(D221,'Tabelas auxiliares'!$A$3:$B$61,2,FALSE),"")</f>
        <v>PROEC - REALIZAÇÃO DE EVENTOS * D.U.C</v>
      </c>
      <c r="G221" s="51" t="str">
        <f>IFERROR(VLOOKUP($B221,'Tabelas auxiliares'!$A$65:$C$102,2,FALSE),"")</f>
        <v>Eventos institucionais</v>
      </c>
      <c r="H221" s="51" t="str">
        <f>IFERROR(VLOOKUP($B221,'Tabelas auxiliares'!$A$65:$C$102,3,FALSE),"")</f>
        <v>BUFFET / ESTANDES / AQUISICAO DE PLACAS COMEMORATIVAS E AFINS / SERVIÇOS DE SOM, IMAGEM E PALCO / SERVIÇOS DE LAVANDERIA EVENTOS / SERVIÇOS DE TRADUÇÃO</v>
      </c>
      <c r="I221" t="s">
        <v>1839</v>
      </c>
      <c r="J221" t="s">
        <v>1840</v>
      </c>
      <c r="K221" t="s">
        <v>1841</v>
      </c>
      <c r="L221" t="s">
        <v>1842</v>
      </c>
      <c r="M221" t="s">
        <v>1843</v>
      </c>
      <c r="N221" t="s">
        <v>166</v>
      </c>
      <c r="O221" t="s">
        <v>167</v>
      </c>
      <c r="P221" t="s">
        <v>200</v>
      </c>
      <c r="Q221" t="s">
        <v>168</v>
      </c>
      <c r="R221" t="s">
        <v>165</v>
      </c>
      <c r="S221" t="s">
        <v>119</v>
      </c>
      <c r="T221" t="s">
        <v>164</v>
      </c>
      <c r="U221" t="s">
        <v>118</v>
      </c>
      <c r="V221" t="s">
        <v>1844</v>
      </c>
      <c r="W221" t="s">
        <v>1845</v>
      </c>
      <c r="X221" s="51" t="str">
        <f t="shared" si="3"/>
        <v>3</v>
      </c>
      <c r="Y221" s="51" t="str">
        <f>IF(T221="","",IF(AND(T221&lt;&gt;'Tabelas auxiliares'!$B$236,T221&lt;&gt;'Tabelas auxiliares'!$B$237),"FOLHA DE PESSOAL",IF(X221='Tabelas auxiliares'!$A$237,"CUSTEIO",IF(X221='Tabelas auxiliares'!$A$236,"INVESTIMENTO","ERRO - VERIFICAR"))))</f>
        <v>CUSTEIO</v>
      </c>
      <c r="Z221" s="44">
        <v>0.1</v>
      </c>
      <c r="AA221" s="44">
        <v>0.1</v>
      </c>
    </row>
    <row r="222" spans="1:27" x14ac:dyDescent="0.25">
      <c r="A222" t="s">
        <v>540</v>
      </c>
      <c r="B222" s="72" t="s">
        <v>299</v>
      </c>
      <c r="C222" s="72" t="s">
        <v>541</v>
      </c>
      <c r="D222" t="s">
        <v>59</v>
      </c>
      <c r="E222" t="s">
        <v>117</v>
      </c>
      <c r="F222" s="51" t="str">
        <f>IFERROR(VLOOKUP(D222,'Tabelas auxiliares'!$A$3:$B$61,2,FALSE),"")</f>
        <v>PROEC - REALIZAÇÃO DE EVENTOS * D.U.C</v>
      </c>
      <c r="G222" s="51" t="str">
        <f>IFERROR(VLOOKUP($B222,'Tabelas auxiliares'!$A$65:$C$102,2,FALSE),"")</f>
        <v>Eventos institucionais</v>
      </c>
      <c r="H222" s="51" t="str">
        <f>IFERROR(VLOOKUP($B222,'Tabelas auxiliares'!$A$65:$C$102,3,FALSE),"")</f>
        <v>BUFFET / ESTANDES / AQUISICAO DE PLACAS COMEMORATIVAS E AFINS / SERVIÇOS DE SOM, IMAGEM E PALCO / SERVIÇOS DE LAVANDERIA EVENTOS / SERVIÇOS DE TRADUÇÃO</v>
      </c>
      <c r="I222" t="s">
        <v>1846</v>
      </c>
      <c r="J222" t="s">
        <v>1840</v>
      </c>
      <c r="K222" t="s">
        <v>1847</v>
      </c>
      <c r="L222" t="s">
        <v>1842</v>
      </c>
      <c r="M222" t="s">
        <v>1848</v>
      </c>
      <c r="N222" t="s">
        <v>166</v>
      </c>
      <c r="O222" t="s">
        <v>167</v>
      </c>
      <c r="P222" t="s">
        <v>200</v>
      </c>
      <c r="Q222" t="s">
        <v>168</v>
      </c>
      <c r="R222" t="s">
        <v>165</v>
      </c>
      <c r="S222" t="s">
        <v>119</v>
      </c>
      <c r="T222" t="s">
        <v>164</v>
      </c>
      <c r="U222" t="s">
        <v>118</v>
      </c>
      <c r="V222" t="s">
        <v>1844</v>
      </c>
      <c r="W222" t="s">
        <v>1845</v>
      </c>
      <c r="X222" s="51" t="str">
        <f t="shared" si="3"/>
        <v>3</v>
      </c>
      <c r="Y222" s="51" t="str">
        <f>IF(T222="","",IF(AND(T222&lt;&gt;'Tabelas auxiliares'!$B$236,T222&lt;&gt;'Tabelas auxiliares'!$B$237),"FOLHA DE PESSOAL",IF(X222='Tabelas auxiliares'!$A$237,"CUSTEIO",IF(X222='Tabelas auxiliares'!$A$236,"INVESTIMENTO","ERRO - VERIFICAR"))))</f>
        <v>CUSTEIO</v>
      </c>
      <c r="Z222" s="44">
        <v>1380</v>
      </c>
      <c r="AA222" s="44">
        <v>1380</v>
      </c>
    </row>
    <row r="223" spans="1:27" x14ac:dyDescent="0.25">
      <c r="A223" t="s">
        <v>540</v>
      </c>
      <c r="B223" s="72" t="s">
        <v>299</v>
      </c>
      <c r="C223" s="72" t="s">
        <v>541</v>
      </c>
      <c r="D223" t="s">
        <v>59</v>
      </c>
      <c r="E223" t="s">
        <v>117</v>
      </c>
      <c r="F223" s="51" t="str">
        <f>IFERROR(VLOOKUP(D223,'Tabelas auxiliares'!$A$3:$B$61,2,FALSE),"")</f>
        <v>PROEC - REALIZAÇÃO DE EVENTOS * D.U.C</v>
      </c>
      <c r="G223" s="51" t="str">
        <f>IFERROR(VLOOKUP($B223,'Tabelas auxiliares'!$A$65:$C$102,2,FALSE),"")</f>
        <v>Eventos institucionais</v>
      </c>
      <c r="H223" s="51" t="str">
        <f>IFERROR(VLOOKUP($B223,'Tabelas auxiliares'!$A$65:$C$102,3,FALSE),"")</f>
        <v>BUFFET / ESTANDES / AQUISICAO DE PLACAS COMEMORATIVAS E AFINS / SERVIÇOS DE SOM, IMAGEM E PALCO / SERVIÇOS DE LAVANDERIA EVENTOS / SERVIÇOS DE TRADUÇÃO</v>
      </c>
      <c r="I223" t="s">
        <v>1846</v>
      </c>
      <c r="J223" t="s">
        <v>1840</v>
      </c>
      <c r="K223" t="s">
        <v>1849</v>
      </c>
      <c r="L223" t="s">
        <v>1842</v>
      </c>
      <c r="M223" t="s">
        <v>1850</v>
      </c>
      <c r="N223" t="s">
        <v>166</v>
      </c>
      <c r="O223" t="s">
        <v>167</v>
      </c>
      <c r="P223" t="s">
        <v>200</v>
      </c>
      <c r="Q223" t="s">
        <v>168</v>
      </c>
      <c r="R223" t="s">
        <v>165</v>
      </c>
      <c r="S223" t="s">
        <v>119</v>
      </c>
      <c r="T223" t="s">
        <v>164</v>
      </c>
      <c r="U223" t="s">
        <v>118</v>
      </c>
      <c r="V223" t="s">
        <v>1844</v>
      </c>
      <c r="W223" t="s">
        <v>1845</v>
      </c>
      <c r="X223" s="51" t="str">
        <f t="shared" si="3"/>
        <v>3</v>
      </c>
      <c r="Y223" s="51" t="str">
        <f>IF(T223="","",IF(AND(T223&lt;&gt;'Tabelas auxiliares'!$B$236,T223&lt;&gt;'Tabelas auxiliares'!$B$237),"FOLHA DE PESSOAL",IF(X223='Tabelas auxiliares'!$A$237,"CUSTEIO",IF(X223='Tabelas auxiliares'!$A$236,"INVESTIMENTO","ERRO - VERIFICAR"))))</f>
        <v>CUSTEIO</v>
      </c>
      <c r="Z223" s="44">
        <v>1780</v>
      </c>
      <c r="AA223" s="44">
        <v>1780</v>
      </c>
    </row>
    <row r="224" spans="1:27" x14ac:dyDescent="0.25">
      <c r="A224" t="s">
        <v>540</v>
      </c>
      <c r="B224" s="72" t="s">
        <v>299</v>
      </c>
      <c r="C224" s="72" t="s">
        <v>541</v>
      </c>
      <c r="D224" t="s">
        <v>59</v>
      </c>
      <c r="E224" t="s">
        <v>117</v>
      </c>
      <c r="F224" s="51" t="str">
        <f>IFERROR(VLOOKUP(D224,'Tabelas auxiliares'!$A$3:$B$61,2,FALSE),"")</f>
        <v>PROEC - REALIZAÇÃO DE EVENTOS * D.U.C</v>
      </c>
      <c r="G224" s="51" t="str">
        <f>IFERROR(VLOOKUP($B224,'Tabelas auxiliares'!$A$65:$C$102,2,FALSE),"")</f>
        <v>Eventos institucionais</v>
      </c>
      <c r="H224" s="51" t="str">
        <f>IFERROR(VLOOKUP($B224,'Tabelas auxiliares'!$A$65:$C$102,3,FALSE),"")</f>
        <v>BUFFET / ESTANDES / AQUISICAO DE PLACAS COMEMORATIVAS E AFINS / SERVIÇOS DE SOM, IMAGEM E PALCO / SERVIÇOS DE LAVANDERIA EVENTOS / SERVIÇOS DE TRADUÇÃO</v>
      </c>
      <c r="I224" t="s">
        <v>1851</v>
      </c>
      <c r="J224" t="s">
        <v>1852</v>
      </c>
      <c r="K224" t="s">
        <v>1853</v>
      </c>
      <c r="L224" t="s">
        <v>1854</v>
      </c>
      <c r="M224" t="s">
        <v>1855</v>
      </c>
      <c r="N224" t="s">
        <v>166</v>
      </c>
      <c r="O224" t="s">
        <v>167</v>
      </c>
      <c r="P224" t="s">
        <v>200</v>
      </c>
      <c r="Q224" t="s">
        <v>168</v>
      </c>
      <c r="R224" t="s">
        <v>165</v>
      </c>
      <c r="S224" t="s">
        <v>119</v>
      </c>
      <c r="T224" t="s">
        <v>228</v>
      </c>
      <c r="U224" t="s">
        <v>548</v>
      </c>
      <c r="V224" t="s">
        <v>1844</v>
      </c>
      <c r="W224" t="s">
        <v>1845</v>
      </c>
      <c r="X224" s="51" t="str">
        <f t="shared" si="3"/>
        <v>3</v>
      </c>
      <c r="Y224" s="51" t="str">
        <f>IF(T224="","",IF(AND(T224&lt;&gt;'Tabelas auxiliares'!$B$236,T224&lt;&gt;'Tabelas auxiliares'!$B$237),"FOLHA DE PESSOAL",IF(X224='Tabelas auxiliares'!$A$237,"CUSTEIO",IF(X224='Tabelas auxiliares'!$A$236,"INVESTIMENTO","ERRO - VERIFICAR"))))</f>
        <v>CUSTEIO</v>
      </c>
      <c r="Z224" s="44">
        <v>3126.75</v>
      </c>
      <c r="AA224" s="44">
        <v>3126.75</v>
      </c>
    </row>
    <row r="225" spans="1:28" x14ac:dyDescent="0.25">
      <c r="A225" t="s">
        <v>540</v>
      </c>
      <c r="B225" s="72" t="s">
        <v>299</v>
      </c>
      <c r="C225" s="72" t="s">
        <v>541</v>
      </c>
      <c r="D225" t="s">
        <v>59</v>
      </c>
      <c r="E225" t="s">
        <v>117</v>
      </c>
      <c r="F225" s="51" t="str">
        <f>IFERROR(VLOOKUP(D225,'Tabelas auxiliares'!$A$3:$B$61,2,FALSE),"")</f>
        <v>PROEC - REALIZAÇÃO DE EVENTOS * D.U.C</v>
      </c>
      <c r="G225" s="51" t="str">
        <f>IFERROR(VLOOKUP($B225,'Tabelas auxiliares'!$A$65:$C$102,2,FALSE),"")</f>
        <v>Eventos institucionais</v>
      </c>
      <c r="H225" s="51" t="str">
        <f>IFERROR(VLOOKUP($B225,'Tabelas auxiliares'!$A$65:$C$102,3,FALSE),"")</f>
        <v>BUFFET / ESTANDES / AQUISICAO DE PLACAS COMEMORATIVAS E AFINS / SERVIÇOS DE SOM, IMAGEM E PALCO / SERVIÇOS DE LAVANDERIA EVENTOS / SERVIÇOS DE TRADUÇÃO</v>
      </c>
      <c r="I225" t="s">
        <v>544</v>
      </c>
      <c r="J225" t="s">
        <v>1852</v>
      </c>
      <c r="K225" t="s">
        <v>1856</v>
      </c>
      <c r="L225" t="s">
        <v>1854</v>
      </c>
      <c r="M225" t="s">
        <v>1855</v>
      </c>
      <c r="N225" t="s">
        <v>166</v>
      </c>
      <c r="O225" t="s">
        <v>167</v>
      </c>
      <c r="P225" t="s">
        <v>200</v>
      </c>
      <c r="Q225" t="s">
        <v>168</v>
      </c>
      <c r="R225" t="s">
        <v>165</v>
      </c>
      <c r="S225" t="s">
        <v>543</v>
      </c>
      <c r="T225" t="s">
        <v>164</v>
      </c>
      <c r="U225" t="s">
        <v>118</v>
      </c>
      <c r="V225" t="s">
        <v>1857</v>
      </c>
      <c r="W225" t="s">
        <v>1858</v>
      </c>
      <c r="X225" s="51" t="str">
        <f t="shared" si="3"/>
        <v>3</v>
      </c>
      <c r="Y225" s="51" t="str">
        <f>IF(T225="","",IF(AND(T225&lt;&gt;'Tabelas auxiliares'!$B$236,T225&lt;&gt;'Tabelas auxiliares'!$B$237),"FOLHA DE PESSOAL",IF(X225='Tabelas auxiliares'!$A$237,"CUSTEIO",IF(X225='Tabelas auxiliares'!$A$236,"INVESTIMENTO","ERRO - VERIFICAR"))))</f>
        <v>CUSTEIO</v>
      </c>
      <c r="Z225" s="44">
        <v>230.45</v>
      </c>
      <c r="AA225" s="44">
        <v>230.45</v>
      </c>
    </row>
    <row r="226" spans="1:28" x14ac:dyDescent="0.25">
      <c r="A226" t="s">
        <v>540</v>
      </c>
      <c r="B226" s="72" t="s">
        <v>299</v>
      </c>
      <c r="C226" s="72" t="s">
        <v>541</v>
      </c>
      <c r="D226" t="s">
        <v>69</v>
      </c>
      <c r="E226" t="s">
        <v>1093</v>
      </c>
      <c r="F226" s="51" t="str">
        <f>IFERROR(VLOOKUP(D226,'Tabelas auxiliares'!$A$3:$B$61,2,FALSE),"")</f>
        <v>PROAP - PNAES</v>
      </c>
      <c r="G226" s="51" t="str">
        <f>IFERROR(VLOOKUP($B226,'Tabelas auxiliares'!$A$65:$C$102,2,FALSE),"")</f>
        <v>Eventos institucionais</v>
      </c>
      <c r="H226" s="51" t="str">
        <f>IFERROR(VLOOKUP($B226,'Tabelas auxiliares'!$A$65:$C$102,3,FALSE),"")</f>
        <v>BUFFET / ESTANDES / AQUISICAO DE PLACAS COMEMORATIVAS E AFINS / SERVIÇOS DE SOM, IMAGEM E PALCO / SERVIÇOS DE LAVANDERIA EVENTOS / SERVIÇOS DE TRADUÇÃO</v>
      </c>
      <c r="I226" t="s">
        <v>1859</v>
      </c>
      <c r="J226" t="s">
        <v>1860</v>
      </c>
      <c r="K226" t="s">
        <v>1861</v>
      </c>
      <c r="L226" t="s">
        <v>1862</v>
      </c>
      <c r="M226" t="s">
        <v>1863</v>
      </c>
      <c r="N226" t="s">
        <v>169</v>
      </c>
      <c r="O226" t="s">
        <v>167</v>
      </c>
      <c r="P226" t="s">
        <v>586</v>
      </c>
      <c r="Q226" t="s">
        <v>168</v>
      </c>
      <c r="R226" t="s">
        <v>165</v>
      </c>
      <c r="S226" t="s">
        <v>119</v>
      </c>
      <c r="T226" t="s">
        <v>228</v>
      </c>
      <c r="U226" t="s">
        <v>1864</v>
      </c>
      <c r="V226" t="s">
        <v>1397</v>
      </c>
      <c r="W226" t="s">
        <v>1398</v>
      </c>
      <c r="X226" s="51" t="str">
        <f t="shared" si="3"/>
        <v>3</v>
      </c>
      <c r="Y226" s="51" t="str">
        <f>IF(T226="","",IF(AND(T226&lt;&gt;'Tabelas auxiliares'!$B$236,T226&lt;&gt;'Tabelas auxiliares'!$B$237),"FOLHA DE PESSOAL",IF(X226='Tabelas auxiliares'!$A$237,"CUSTEIO",IF(X226='Tabelas auxiliares'!$A$236,"INVESTIMENTO","ERRO - VERIFICAR"))))</f>
        <v>CUSTEIO</v>
      </c>
      <c r="Z226" s="44">
        <v>110060.2</v>
      </c>
      <c r="AA226" s="44">
        <v>108990.2</v>
      </c>
      <c r="AB226" s="44">
        <v>1070</v>
      </c>
    </row>
    <row r="227" spans="1:28" x14ac:dyDescent="0.25">
      <c r="A227" t="s">
        <v>540</v>
      </c>
      <c r="B227" s="72" t="s">
        <v>302</v>
      </c>
      <c r="C227" s="72" t="s">
        <v>541</v>
      </c>
      <c r="D227" t="s">
        <v>90</v>
      </c>
      <c r="E227" t="s">
        <v>117</v>
      </c>
      <c r="F227" s="51" t="str">
        <f>IFERROR(VLOOKUP(D227,'Tabelas auxiliares'!$A$3:$B$61,2,FALSE),"")</f>
        <v>SUGEPE-FOLHA - PASEP + AUX. MORADIA</v>
      </c>
      <c r="G227" s="51" t="str">
        <f>IFERROR(VLOOKUP($B227,'Tabelas auxiliares'!$A$65:$C$102,2,FALSE),"")</f>
        <v>Folha de pagamento - Ativos, Previdência, PASEP</v>
      </c>
      <c r="H227" s="51" t="str">
        <f>IFERROR(VLOOKUP($B227,'Tabelas auxiliares'!$A$65:$C$102,3,FALSE),"")</f>
        <v>FOLHA DE PAGAMENTO / CONTRIBUICAO PARA O PSS / SUBSTITUICOES / INSS PATRONAL / PASEP</v>
      </c>
      <c r="I227" t="s">
        <v>1865</v>
      </c>
      <c r="J227" t="s">
        <v>1866</v>
      </c>
      <c r="K227" t="s">
        <v>1867</v>
      </c>
      <c r="L227" t="s">
        <v>1868</v>
      </c>
      <c r="M227" t="s">
        <v>170</v>
      </c>
      <c r="N227" t="s">
        <v>126</v>
      </c>
      <c r="O227" t="s">
        <v>167</v>
      </c>
      <c r="P227" t="s">
        <v>847</v>
      </c>
      <c r="Q227" t="s">
        <v>168</v>
      </c>
      <c r="R227" t="s">
        <v>165</v>
      </c>
      <c r="S227" t="s">
        <v>119</v>
      </c>
      <c r="T227" t="s">
        <v>848</v>
      </c>
      <c r="U227" t="s">
        <v>120</v>
      </c>
      <c r="V227" t="s">
        <v>849</v>
      </c>
      <c r="W227" t="s">
        <v>850</v>
      </c>
      <c r="X227" s="51" t="str">
        <f t="shared" si="3"/>
        <v>3</v>
      </c>
      <c r="Y227" s="51" t="str">
        <f>IF(T227="","",IF(AND(T227&lt;&gt;'Tabelas auxiliares'!$B$236,T227&lt;&gt;'Tabelas auxiliares'!$B$237),"FOLHA DE PESSOAL",IF(X227='Tabelas auxiliares'!$A$237,"CUSTEIO",IF(X227='Tabelas auxiliares'!$A$236,"INVESTIMENTO","ERRO - VERIFICAR"))))</f>
        <v>FOLHA DE PESSOAL</v>
      </c>
      <c r="Z227" s="44">
        <v>1503.94</v>
      </c>
      <c r="AA227" s="44">
        <v>1503.94</v>
      </c>
    </row>
    <row r="228" spans="1:28" x14ac:dyDescent="0.25">
      <c r="A228" t="s">
        <v>540</v>
      </c>
      <c r="B228" s="72" t="s">
        <v>302</v>
      </c>
      <c r="C228" s="72" t="s">
        <v>541</v>
      </c>
      <c r="D228" t="s">
        <v>90</v>
      </c>
      <c r="E228" t="s">
        <v>117</v>
      </c>
      <c r="F228" s="51" t="str">
        <f>IFERROR(VLOOKUP(D228,'Tabelas auxiliares'!$A$3:$B$61,2,FALSE),"")</f>
        <v>SUGEPE-FOLHA - PASEP + AUX. MORADIA</v>
      </c>
      <c r="G228" s="51" t="str">
        <f>IFERROR(VLOOKUP($B228,'Tabelas auxiliares'!$A$65:$C$102,2,FALSE),"")</f>
        <v>Folha de pagamento - Ativos, Previdência, PASEP</v>
      </c>
      <c r="H228" s="51" t="str">
        <f>IFERROR(VLOOKUP($B228,'Tabelas auxiliares'!$A$65:$C$102,3,FALSE),"")</f>
        <v>FOLHA DE PAGAMENTO / CONTRIBUICAO PARA O PSS / SUBSTITUICOES / INSS PATRONAL / PASEP</v>
      </c>
      <c r="I228" t="s">
        <v>1869</v>
      </c>
      <c r="J228" t="s">
        <v>771</v>
      </c>
      <c r="K228" t="s">
        <v>1870</v>
      </c>
      <c r="L228" t="s">
        <v>1871</v>
      </c>
      <c r="M228" t="s">
        <v>170</v>
      </c>
      <c r="N228" t="s">
        <v>126</v>
      </c>
      <c r="O228" t="s">
        <v>167</v>
      </c>
      <c r="P228" t="s">
        <v>847</v>
      </c>
      <c r="Q228" t="s">
        <v>168</v>
      </c>
      <c r="R228" t="s">
        <v>165</v>
      </c>
      <c r="S228" t="s">
        <v>119</v>
      </c>
      <c r="T228" t="s">
        <v>848</v>
      </c>
      <c r="U228" t="s">
        <v>120</v>
      </c>
      <c r="V228" t="s">
        <v>849</v>
      </c>
      <c r="W228" t="s">
        <v>850</v>
      </c>
      <c r="X228" s="51" t="str">
        <f t="shared" si="3"/>
        <v>3</v>
      </c>
      <c r="Y228" s="51" t="str">
        <f>IF(T228="","",IF(AND(T228&lt;&gt;'Tabelas auxiliares'!$B$236,T228&lt;&gt;'Tabelas auxiliares'!$B$237),"FOLHA DE PESSOAL",IF(X228='Tabelas auxiliares'!$A$237,"CUSTEIO",IF(X228='Tabelas auxiliares'!$A$236,"INVESTIMENTO","ERRO - VERIFICAR"))))</f>
        <v>FOLHA DE PESSOAL</v>
      </c>
      <c r="Z228" s="44">
        <v>1656.76</v>
      </c>
      <c r="AA228" s="44">
        <v>1656.76</v>
      </c>
    </row>
    <row r="229" spans="1:28" x14ac:dyDescent="0.25">
      <c r="A229" t="s">
        <v>540</v>
      </c>
      <c r="B229" s="72" t="s">
        <v>302</v>
      </c>
      <c r="C229" s="72" t="s">
        <v>541</v>
      </c>
      <c r="D229" t="s">
        <v>90</v>
      </c>
      <c r="E229" t="s">
        <v>117</v>
      </c>
      <c r="F229" s="51" t="str">
        <f>IFERROR(VLOOKUP(D229,'Tabelas auxiliares'!$A$3:$B$61,2,FALSE),"")</f>
        <v>SUGEPE-FOLHA - PASEP + AUX. MORADIA</v>
      </c>
      <c r="G229" s="51" t="str">
        <f>IFERROR(VLOOKUP($B229,'Tabelas auxiliares'!$A$65:$C$102,2,FALSE),"")</f>
        <v>Folha de pagamento - Ativos, Previdência, PASEP</v>
      </c>
      <c r="H229" s="51" t="str">
        <f>IFERROR(VLOOKUP($B229,'Tabelas auxiliares'!$A$65:$C$102,3,FALSE),"")</f>
        <v>FOLHA DE PAGAMENTO / CONTRIBUICAO PARA O PSS / SUBSTITUICOES / INSS PATRONAL / PASEP</v>
      </c>
      <c r="I229" t="s">
        <v>1872</v>
      </c>
      <c r="J229" t="s">
        <v>1873</v>
      </c>
      <c r="K229" t="s">
        <v>1874</v>
      </c>
      <c r="L229" t="s">
        <v>1875</v>
      </c>
      <c r="M229" t="s">
        <v>170</v>
      </c>
      <c r="N229" t="s">
        <v>126</v>
      </c>
      <c r="O229" t="s">
        <v>167</v>
      </c>
      <c r="P229" t="s">
        <v>847</v>
      </c>
      <c r="Q229" t="s">
        <v>168</v>
      </c>
      <c r="R229" t="s">
        <v>165</v>
      </c>
      <c r="S229" t="s">
        <v>119</v>
      </c>
      <c r="T229" t="s">
        <v>848</v>
      </c>
      <c r="U229" t="s">
        <v>120</v>
      </c>
      <c r="V229" t="s">
        <v>849</v>
      </c>
      <c r="W229" t="s">
        <v>850</v>
      </c>
      <c r="X229" s="51" t="str">
        <f t="shared" si="3"/>
        <v>3</v>
      </c>
      <c r="Y229" s="51" t="str">
        <f>IF(T229="","",IF(AND(T229&lt;&gt;'Tabelas auxiliares'!$B$236,T229&lt;&gt;'Tabelas auxiliares'!$B$237),"FOLHA DE PESSOAL",IF(X229='Tabelas auxiliares'!$A$237,"CUSTEIO",IF(X229='Tabelas auxiliares'!$A$236,"INVESTIMENTO","ERRO - VERIFICAR"))))</f>
        <v>FOLHA DE PESSOAL</v>
      </c>
      <c r="Z229" s="44">
        <v>749.78</v>
      </c>
      <c r="AA229" s="44">
        <v>749.78</v>
      </c>
    </row>
    <row r="230" spans="1:28" x14ac:dyDescent="0.25">
      <c r="A230" t="s">
        <v>540</v>
      </c>
      <c r="B230" s="72" t="s">
        <v>302</v>
      </c>
      <c r="C230" s="72" t="s">
        <v>541</v>
      </c>
      <c r="D230" t="s">
        <v>90</v>
      </c>
      <c r="E230" t="s">
        <v>117</v>
      </c>
      <c r="F230" s="51" t="str">
        <f>IFERROR(VLOOKUP(D230,'Tabelas auxiliares'!$A$3:$B$61,2,FALSE),"")</f>
        <v>SUGEPE-FOLHA - PASEP + AUX. MORADIA</v>
      </c>
      <c r="G230" s="51" t="str">
        <f>IFERROR(VLOOKUP($B230,'Tabelas auxiliares'!$A$65:$C$102,2,FALSE),"")</f>
        <v>Folha de pagamento - Ativos, Previdência, PASEP</v>
      </c>
      <c r="H230" s="51" t="str">
        <f>IFERROR(VLOOKUP($B230,'Tabelas auxiliares'!$A$65:$C$102,3,FALSE),"")</f>
        <v>FOLHA DE PAGAMENTO / CONTRIBUICAO PARA O PSS / SUBSTITUICOES / INSS PATRONAL / PASEP</v>
      </c>
      <c r="I230" t="s">
        <v>1876</v>
      </c>
      <c r="J230" t="s">
        <v>1877</v>
      </c>
      <c r="K230" t="s">
        <v>1878</v>
      </c>
      <c r="L230" t="s">
        <v>1879</v>
      </c>
      <c r="M230" t="s">
        <v>165</v>
      </c>
      <c r="N230" t="s">
        <v>125</v>
      </c>
      <c r="O230" t="s">
        <v>167</v>
      </c>
      <c r="P230" t="s">
        <v>871</v>
      </c>
      <c r="Q230" t="s">
        <v>168</v>
      </c>
      <c r="R230" t="s">
        <v>165</v>
      </c>
      <c r="S230" t="s">
        <v>872</v>
      </c>
      <c r="T230" t="s">
        <v>858</v>
      </c>
      <c r="U230" t="s">
        <v>135</v>
      </c>
      <c r="V230" t="s">
        <v>880</v>
      </c>
      <c r="W230" t="s">
        <v>881</v>
      </c>
      <c r="X230" s="51" t="str">
        <f t="shared" si="3"/>
        <v>3</v>
      </c>
      <c r="Y230" s="51" t="str">
        <f>IF(T230="","",IF(AND(T230&lt;&gt;'Tabelas auxiliares'!$B$236,T230&lt;&gt;'Tabelas auxiliares'!$B$237),"FOLHA DE PESSOAL",IF(X230='Tabelas auxiliares'!$A$237,"CUSTEIO",IF(X230='Tabelas auxiliares'!$A$236,"INVESTIMENTO","ERRO - VERIFICAR"))))</f>
        <v>FOLHA DE PESSOAL</v>
      </c>
      <c r="Z230" s="44">
        <v>961.88</v>
      </c>
      <c r="AA230" s="44">
        <v>961.88</v>
      </c>
    </row>
    <row r="231" spans="1:28" x14ac:dyDescent="0.25">
      <c r="A231" t="s">
        <v>540</v>
      </c>
      <c r="B231" s="72" t="s">
        <v>302</v>
      </c>
      <c r="C231" s="72" t="s">
        <v>541</v>
      </c>
      <c r="D231" t="s">
        <v>90</v>
      </c>
      <c r="E231" t="s">
        <v>117</v>
      </c>
      <c r="F231" s="51" t="str">
        <f>IFERROR(VLOOKUP(D231,'Tabelas auxiliares'!$A$3:$B$61,2,FALSE),"")</f>
        <v>SUGEPE-FOLHA - PASEP + AUX. MORADIA</v>
      </c>
      <c r="G231" s="51" t="str">
        <f>IFERROR(VLOOKUP($B231,'Tabelas auxiliares'!$A$65:$C$102,2,FALSE),"")</f>
        <v>Folha de pagamento - Ativos, Previdência, PASEP</v>
      </c>
      <c r="H231" s="51" t="str">
        <f>IFERROR(VLOOKUP($B231,'Tabelas auxiliares'!$A$65:$C$102,3,FALSE),"")</f>
        <v>FOLHA DE PAGAMENTO / CONTRIBUICAO PARA O PSS / SUBSTITUICOES / INSS PATRONAL / PASEP</v>
      </c>
      <c r="I231" t="s">
        <v>1876</v>
      </c>
      <c r="J231" t="s">
        <v>1877</v>
      </c>
      <c r="K231" t="s">
        <v>1878</v>
      </c>
      <c r="L231" t="s">
        <v>1879</v>
      </c>
      <c r="M231" t="s">
        <v>165</v>
      </c>
      <c r="N231" t="s">
        <v>125</v>
      </c>
      <c r="O231" t="s">
        <v>167</v>
      </c>
      <c r="P231" t="s">
        <v>871</v>
      </c>
      <c r="Q231" t="s">
        <v>168</v>
      </c>
      <c r="R231" t="s">
        <v>165</v>
      </c>
      <c r="S231" t="s">
        <v>872</v>
      </c>
      <c r="T231" t="s">
        <v>858</v>
      </c>
      <c r="U231" t="s">
        <v>135</v>
      </c>
      <c r="V231" t="s">
        <v>1880</v>
      </c>
      <c r="W231" t="s">
        <v>1881</v>
      </c>
      <c r="X231" s="51" t="str">
        <f t="shared" si="3"/>
        <v>3</v>
      </c>
      <c r="Y231" s="51" t="str">
        <f>IF(T231="","",IF(AND(T231&lt;&gt;'Tabelas auxiliares'!$B$236,T231&lt;&gt;'Tabelas auxiliares'!$B$237),"FOLHA DE PESSOAL",IF(X231='Tabelas auxiliares'!$A$237,"CUSTEIO",IF(X231='Tabelas auxiliares'!$A$236,"INVESTIMENTO","ERRO - VERIFICAR"))))</f>
        <v>FOLHA DE PESSOAL</v>
      </c>
      <c r="Z231" s="44">
        <v>418.21</v>
      </c>
      <c r="AA231" s="44">
        <v>418.21</v>
      </c>
    </row>
    <row r="232" spans="1:28" x14ac:dyDescent="0.25">
      <c r="A232" t="s">
        <v>540</v>
      </c>
      <c r="B232" s="72" t="s">
        <v>302</v>
      </c>
      <c r="C232" s="72" t="s">
        <v>541</v>
      </c>
      <c r="D232" t="s">
        <v>90</v>
      </c>
      <c r="E232" t="s">
        <v>117</v>
      </c>
      <c r="F232" s="51" t="str">
        <f>IFERROR(VLOOKUP(D232,'Tabelas auxiliares'!$A$3:$B$61,2,FALSE),"")</f>
        <v>SUGEPE-FOLHA - PASEP + AUX. MORADIA</v>
      </c>
      <c r="G232" s="51" t="str">
        <f>IFERROR(VLOOKUP($B232,'Tabelas auxiliares'!$A$65:$C$102,2,FALSE),"")</f>
        <v>Folha de pagamento - Ativos, Previdência, PASEP</v>
      </c>
      <c r="H232" s="51" t="str">
        <f>IFERROR(VLOOKUP($B232,'Tabelas auxiliares'!$A$65:$C$102,3,FALSE),"")</f>
        <v>FOLHA DE PAGAMENTO / CONTRIBUICAO PARA O PSS / SUBSTITUICOES / INSS PATRONAL / PASEP</v>
      </c>
      <c r="I232" t="s">
        <v>1876</v>
      </c>
      <c r="J232" t="s">
        <v>1877</v>
      </c>
      <c r="K232" t="s">
        <v>1882</v>
      </c>
      <c r="L232" t="s">
        <v>1879</v>
      </c>
      <c r="M232" t="s">
        <v>165</v>
      </c>
      <c r="N232" t="s">
        <v>127</v>
      </c>
      <c r="O232" t="s">
        <v>167</v>
      </c>
      <c r="P232" t="s">
        <v>857</v>
      </c>
      <c r="Q232" t="s">
        <v>168</v>
      </c>
      <c r="R232" t="s">
        <v>165</v>
      </c>
      <c r="S232" t="s">
        <v>119</v>
      </c>
      <c r="T232" t="s">
        <v>858</v>
      </c>
      <c r="U232" t="s">
        <v>136</v>
      </c>
      <c r="V232" t="s">
        <v>883</v>
      </c>
      <c r="W232" t="s">
        <v>884</v>
      </c>
      <c r="X232" s="51" t="str">
        <f t="shared" si="3"/>
        <v>3</v>
      </c>
      <c r="Y232" s="51" t="str">
        <f>IF(T232="","",IF(AND(T232&lt;&gt;'Tabelas auxiliares'!$B$236,T232&lt;&gt;'Tabelas auxiliares'!$B$237),"FOLHA DE PESSOAL",IF(X232='Tabelas auxiliares'!$A$237,"CUSTEIO",IF(X232='Tabelas auxiliares'!$A$236,"INVESTIMENTO","ERRO - VERIFICAR"))))</f>
        <v>FOLHA DE PESSOAL</v>
      </c>
      <c r="Z232" s="44">
        <v>7191.23</v>
      </c>
      <c r="AA232" s="44">
        <v>7191.23</v>
      </c>
    </row>
    <row r="233" spans="1:28" x14ac:dyDescent="0.25">
      <c r="A233" t="s">
        <v>540</v>
      </c>
      <c r="B233" s="72" t="s">
        <v>302</v>
      </c>
      <c r="C233" s="72" t="s">
        <v>541</v>
      </c>
      <c r="D233" t="s">
        <v>90</v>
      </c>
      <c r="E233" t="s">
        <v>117</v>
      </c>
      <c r="F233" s="51" t="str">
        <f>IFERROR(VLOOKUP(D233,'Tabelas auxiliares'!$A$3:$B$61,2,FALSE),"")</f>
        <v>SUGEPE-FOLHA - PASEP + AUX. MORADIA</v>
      </c>
      <c r="G233" s="51" t="str">
        <f>IFERROR(VLOOKUP($B233,'Tabelas auxiliares'!$A$65:$C$102,2,FALSE),"")</f>
        <v>Folha de pagamento - Ativos, Previdência, PASEP</v>
      </c>
      <c r="H233" s="51" t="str">
        <f>IFERROR(VLOOKUP($B233,'Tabelas auxiliares'!$A$65:$C$102,3,FALSE),"")</f>
        <v>FOLHA DE PAGAMENTO / CONTRIBUICAO PARA O PSS / SUBSTITUICOES / INSS PATRONAL / PASEP</v>
      </c>
      <c r="I233" t="s">
        <v>1876</v>
      </c>
      <c r="J233" t="s">
        <v>1877</v>
      </c>
      <c r="K233" t="s">
        <v>1883</v>
      </c>
      <c r="L233" t="s">
        <v>1879</v>
      </c>
      <c r="M233" t="s">
        <v>165</v>
      </c>
      <c r="N233" t="s">
        <v>127</v>
      </c>
      <c r="O233" t="s">
        <v>167</v>
      </c>
      <c r="P233" t="s">
        <v>857</v>
      </c>
      <c r="Q233" t="s">
        <v>168</v>
      </c>
      <c r="R233" t="s">
        <v>165</v>
      </c>
      <c r="S233" t="s">
        <v>119</v>
      </c>
      <c r="T233" t="s">
        <v>858</v>
      </c>
      <c r="U233" t="s">
        <v>136</v>
      </c>
      <c r="V233" t="s">
        <v>859</v>
      </c>
      <c r="W233" t="s">
        <v>860</v>
      </c>
      <c r="X233" s="51" t="str">
        <f t="shared" si="3"/>
        <v>3</v>
      </c>
      <c r="Y233" s="51" t="str">
        <f>IF(T233="","",IF(AND(T233&lt;&gt;'Tabelas auxiliares'!$B$236,T233&lt;&gt;'Tabelas auxiliares'!$B$237),"FOLHA DE PESSOAL",IF(X233='Tabelas auxiliares'!$A$237,"CUSTEIO",IF(X233='Tabelas auxiliares'!$A$236,"INVESTIMENTO","ERRO - VERIFICAR"))))</f>
        <v>FOLHA DE PESSOAL</v>
      </c>
      <c r="Z233" s="44">
        <v>19001.53</v>
      </c>
      <c r="AA233" s="44">
        <v>19001.53</v>
      </c>
    </row>
    <row r="234" spans="1:28" x14ac:dyDescent="0.25">
      <c r="A234" t="s">
        <v>540</v>
      </c>
      <c r="B234" s="72" t="s">
        <v>302</v>
      </c>
      <c r="C234" s="72" t="s">
        <v>541</v>
      </c>
      <c r="D234" t="s">
        <v>90</v>
      </c>
      <c r="E234" t="s">
        <v>117</v>
      </c>
      <c r="F234" s="51" t="str">
        <f>IFERROR(VLOOKUP(D234,'Tabelas auxiliares'!$A$3:$B$61,2,FALSE),"")</f>
        <v>SUGEPE-FOLHA - PASEP + AUX. MORADIA</v>
      </c>
      <c r="G234" s="51" t="str">
        <f>IFERROR(VLOOKUP($B234,'Tabelas auxiliares'!$A$65:$C$102,2,FALSE),"")</f>
        <v>Folha de pagamento - Ativos, Previdência, PASEP</v>
      </c>
      <c r="H234" s="51" t="str">
        <f>IFERROR(VLOOKUP($B234,'Tabelas auxiliares'!$A$65:$C$102,3,FALSE),"")</f>
        <v>FOLHA DE PAGAMENTO / CONTRIBUICAO PARA O PSS / SUBSTITUICOES / INSS PATRONAL / PASEP</v>
      </c>
      <c r="I234" t="s">
        <v>1876</v>
      </c>
      <c r="J234" t="s">
        <v>1877</v>
      </c>
      <c r="K234" t="s">
        <v>1883</v>
      </c>
      <c r="L234" t="s">
        <v>1879</v>
      </c>
      <c r="M234" t="s">
        <v>165</v>
      </c>
      <c r="N234" t="s">
        <v>127</v>
      </c>
      <c r="O234" t="s">
        <v>167</v>
      </c>
      <c r="P234" t="s">
        <v>857</v>
      </c>
      <c r="Q234" t="s">
        <v>168</v>
      </c>
      <c r="R234" t="s">
        <v>165</v>
      </c>
      <c r="S234" t="s">
        <v>119</v>
      </c>
      <c r="T234" t="s">
        <v>858</v>
      </c>
      <c r="U234" t="s">
        <v>136</v>
      </c>
      <c r="V234" t="s">
        <v>892</v>
      </c>
      <c r="W234" t="s">
        <v>893</v>
      </c>
      <c r="X234" s="51" t="str">
        <f t="shared" si="3"/>
        <v>3</v>
      </c>
      <c r="Y234" s="51" t="str">
        <f>IF(T234="","",IF(AND(T234&lt;&gt;'Tabelas auxiliares'!$B$236,T234&lt;&gt;'Tabelas auxiliares'!$B$237),"FOLHA DE PESSOAL",IF(X234='Tabelas auxiliares'!$A$237,"CUSTEIO",IF(X234='Tabelas auxiliares'!$A$236,"INVESTIMENTO","ERRO - VERIFICAR"))))</f>
        <v>FOLHA DE PESSOAL</v>
      </c>
      <c r="Z234" s="44">
        <v>5854.75</v>
      </c>
      <c r="AA234" s="44">
        <v>5854.75</v>
      </c>
    </row>
    <row r="235" spans="1:28" x14ac:dyDescent="0.25">
      <c r="A235" t="s">
        <v>540</v>
      </c>
      <c r="B235" s="72" t="s">
        <v>302</v>
      </c>
      <c r="C235" s="72" t="s">
        <v>541</v>
      </c>
      <c r="D235" t="s">
        <v>90</v>
      </c>
      <c r="E235" t="s">
        <v>117</v>
      </c>
      <c r="F235" s="51" t="str">
        <f>IFERROR(VLOOKUP(D235,'Tabelas auxiliares'!$A$3:$B$61,2,FALSE),"")</f>
        <v>SUGEPE-FOLHA - PASEP + AUX. MORADIA</v>
      </c>
      <c r="G235" s="51" t="str">
        <f>IFERROR(VLOOKUP($B235,'Tabelas auxiliares'!$A$65:$C$102,2,FALSE),"")</f>
        <v>Folha de pagamento - Ativos, Previdência, PASEP</v>
      </c>
      <c r="H235" s="51" t="str">
        <f>IFERROR(VLOOKUP($B235,'Tabelas auxiliares'!$A$65:$C$102,3,FALSE),"")</f>
        <v>FOLHA DE PAGAMENTO / CONTRIBUICAO PARA O PSS / SUBSTITUICOES / INSS PATRONAL / PASEP</v>
      </c>
      <c r="I235" t="s">
        <v>1876</v>
      </c>
      <c r="J235" t="s">
        <v>1877</v>
      </c>
      <c r="K235" t="s">
        <v>1883</v>
      </c>
      <c r="L235" t="s">
        <v>1879</v>
      </c>
      <c r="M235" t="s">
        <v>165</v>
      </c>
      <c r="N235" t="s">
        <v>127</v>
      </c>
      <c r="O235" t="s">
        <v>167</v>
      </c>
      <c r="P235" t="s">
        <v>857</v>
      </c>
      <c r="Q235" t="s">
        <v>168</v>
      </c>
      <c r="R235" t="s">
        <v>165</v>
      </c>
      <c r="S235" t="s">
        <v>119</v>
      </c>
      <c r="T235" t="s">
        <v>858</v>
      </c>
      <c r="U235" t="s">
        <v>136</v>
      </c>
      <c r="V235" t="s">
        <v>894</v>
      </c>
      <c r="W235" t="s">
        <v>895</v>
      </c>
      <c r="X235" s="51" t="str">
        <f t="shared" si="3"/>
        <v>3</v>
      </c>
      <c r="Y235" s="51" t="str">
        <f>IF(T235="","",IF(AND(T235&lt;&gt;'Tabelas auxiliares'!$B$236,T235&lt;&gt;'Tabelas auxiliares'!$B$237),"FOLHA DE PESSOAL",IF(X235='Tabelas auxiliares'!$A$237,"CUSTEIO",IF(X235='Tabelas auxiliares'!$A$236,"INVESTIMENTO","ERRO - VERIFICAR"))))</f>
        <v>FOLHA DE PESSOAL</v>
      </c>
      <c r="Z235" s="44">
        <v>948.02</v>
      </c>
      <c r="AA235" s="44">
        <v>948.02</v>
      </c>
    </row>
    <row r="236" spans="1:28" x14ac:dyDescent="0.25">
      <c r="A236" t="s">
        <v>540</v>
      </c>
      <c r="B236" s="72" t="s">
        <v>302</v>
      </c>
      <c r="C236" s="72" t="s">
        <v>541</v>
      </c>
      <c r="D236" t="s">
        <v>90</v>
      </c>
      <c r="E236" t="s">
        <v>117</v>
      </c>
      <c r="F236" s="51" t="str">
        <f>IFERROR(VLOOKUP(D236,'Tabelas auxiliares'!$A$3:$B$61,2,FALSE),"")</f>
        <v>SUGEPE-FOLHA - PASEP + AUX. MORADIA</v>
      </c>
      <c r="G236" s="51" t="str">
        <f>IFERROR(VLOOKUP($B236,'Tabelas auxiliares'!$A$65:$C$102,2,FALSE),"")</f>
        <v>Folha de pagamento - Ativos, Previdência, PASEP</v>
      </c>
      <c r="H236" s="51" t="str">
        <f>IFERROR(VLOOKUP($B236,'Tabelas auxiliares'!$A$65:$C$102,3,FALSE),"")</f>
        <v>FOLHA DE PAGAMENTO / CONTRIBUICAO PARA O PSS / SUBSTITUICOES / INSS PATRONAL / PASEP</v>
      </c>
      <c r="I236" t="s">
        <v>1876</v>
      </c>
      <c r="J236" t="s">
        <v>1877</v>
      </c>
      <c r="K236" t="s">
        <v>1883</v>
      </c>
      <c r="L236" t="s">
        <v>1879</v>
      </c>
      <c r="M236" t="s">
        <v>165</v>
      </c>
      <c r="N236" t="s">
        <v>127</v>
      </c>
      <c r="O236" t="s">
        <v>167</v>
      </c>
      <c r="P236" t="s">
        <v>857</v>
      </c>
      <c r="Q236" t="s">
        <v>168</v>
      </c>
      <c r="R236" t="s">
        <v>165</v>
      </c>
      <c r="S236" t="s">
        <v>119</v>
      </c>
      <c r="T236" t="s">
        <v>858</v>
      </c>
      <c r="U236" t="s">
        <v>136</v>
      </c>
      <c r="V236" t="s">
        <v>896</v>
      </c>
      <c r="W236" t="s">
        <v>897</v>
      </c>
      <c r="X236" s="51" t="str">
        <f t="shared" si="3"/>
        <v>3</v>
      </c>
      <c r="Y236" s="51" t="str">
        <f>IF(T236="","",IF(AND(T236&lt;&gt;'Tabelas auxiliares'!$B$236,T236&lt;&gt;'Tabelas auxiliares'!$B$237),"FOLHA DE PESSOAL",IF(X236='Tabelas auxiliares'!$A$237,"CUSTEIO",IF(X236='Tabelas auxiliares'!$A$236,"INVESTIMENTO","ERRO - VERIFICAR"))))</f>
        <v>FOLHA DE PESSOAL</v>
      </c>
      <c r="Z236" s="44">
        <v>14698.3</v>
      </c>
      <c r="AA236" s="44">
        <v>14698.3</v>
      </c>
    </row>
    <row r="237" spans="1:28" x14ac:dyDescent="0.25">
      <c r="A237" t="s">
        <v>540</v>
      </c>
      <c r="B237" s="72" t="s">
        <v>302</v>
      </c>
      <c r="C237" s="72" t="s">
        <v>541</v>
      </c>
      <c r="D237" t="s">
        <v>90</v>
      </c>
      <c r="E237" t="s">
        <v>117</v>
      </c>
      <c r="F237" s="51" t="str">
        <f>IFERROR(VLOOKUP(D237,'Tabelas auxiliares'!$A$3:$B$61,2,FALSE),"")</f>
        <v>SUGEPE-FOLHA - PASEP + AUX. MORADIA</v>
      </c>
      <c r="G237" s="51" t="str">
        <f>IFERROR(VLOOKUP($B237,'Tabelas auxiliares'!$A$65:$C$102,2,FALSE),"")</f>
        <v>Folha de pagamento - Ativos, Previdência, PASEP</v>
      </c>
      <c r="H237" s="51" t="str">
        <f>IFERROR(VLOOKUP($B237,'Tabelas auxiliares'!$A$65:$C$102,3,FALSE),"")</f>
        <v>FOLHA DE PAGAMENTO / CONTRIBUICAO PARA O PSS / SUBSTITUICOES / INSS PATRONAL / PASEP</v>
      </c>
      <c r="I237" t="s">
        <v>1876</v>
      </c>
      <c r="J237" t="s">
        <v>1877</v>
      </c>
      <c r="K237" t="s">
        <v>1883</v>
      </c>
      <c r="L237" t="s">
        <v>1879</v>
      </c>
      <c r="M237" t="s">
        <v>165</v>
      </c>
      <c r="N237" t="s">
        <v>127</v>
      </c>
      <c r="O237" t="s">
        <v>167</v>
      </c>
      <c r="P237" t="s">
        <v>857</v>
      </c>
      <c r="Q237" t="s">
        <v>168</v>
      </c>
      <c r="R237" t="s">
        <v>165</v>
      </c>
      <c r="S237" t="s">
        <v>119</v>
      </c>
      <c r="T237" t="s">
        <v>858</v>
      </c>
      <c r="U237" t="s">
        <v>136</v>
      </c>
      <c r="V237" t="s">
        <v>898</v>
      </c>
      <c r="W237" t="s">
        <v>899</v>
      </c>
      <c r="X237" s="51" t="str">
        <f t="shared" si="3"/>
        <v>3</v>
      </c>
      <c r="Y237" s="51" t="str">
        <f>IF(T237="","",IF(AND(T237&lt;&gt;'Tabelas auxiliares'!$B$236,T237&lt;&gt;'Tabelas auxiliares'!$B$237),"FOLHA DE PESSOAL",IF(X237='Tabelas auxiliares'!$A$237,"CUSTEIO",IF(X237='Tabelas auxiliares'!$A$236,"INVESTIMENTO","ERRO - VERIFICAR"))))</f>
        <v>FOLHA DE PESSOAL</v>
      </c>
      <c r="Z237" s="44">
        <v>2568.61</v>
      </c>
      <c r="AA237" s="44">
        <v>2568.61</v>
      </c>
    </row>
    <row r="238" spans="1:28" x14ac:dyDescent="0.25">
      <c r="A238" t="s">
        <v>540</v>
      </c>
      <c r="B238" s="72" t="s">
        <v>302</v>
      </c>
      <c r="C238" s="72" t="s">
        <v>541</v>
      </c>
      <c r="D238" t="s">
        <v>90</v>
      </c>
      <c r="E238" t="s">
        <v>117</v>
      </c>
      <c r="F238" s="51" t="str">
        <f>IFERROR(VLOOKUP(D238,'Tabelas auxiliares'!$A$3:$B$61,2,FALSE),"")</f>
        <v>SUGEPE-FOLHA - PASEP + AUX. MORADIA</v>
      </c>
      <c r="G238" s="51" t="str">
        <f>IFERROR(VLOOKUP($B238,'Tabelas auxiliares'!$A$65:$C$102,2,FALSE),"")</f>
        <v>Folha de pagamento - Ativos, Previdência, PASEP</v>
      </c>
      <c r="H238" s="51" t="str">
        <f>IFERROR(VLOOKUP($B238,'Tabelas auxiliares'!$A$65:$C$102,3,FALSE),"")</f>
        <v>FOLHA DE PAGAMENTO / CONTRIBUICAO PARA O PSS / SUBSTITUICOES / INSS PATRONAL / PASEP</v>
      </c>
      <c r="I238" t="s">
        <v>1876</v>
      </c>
      <c r="J238" t="s">
        <v>1877</v>
      </c>
      <c r="K238" t="s">
        <v>1883</v>
      </c>
      <c r="L238" t="s">
        <v>1879</v>
      </c>
      <c r="M238" t="s">
        <v>165</v>
      </c>
      <c r="N238" t="s">
        <v>127</v>
      </c>
      <c r="O238" t="s">
        <v>167</v>
      </c>
      <c r="P238" t="s">
        <v>857</v>
      </c>
      <c r="Q238" t="s">
        <v>168</v>
      </c>
      <c r="R238" t="s">
        <v>165</v>
      </c>
      <c r="S238" t="s">
        <v>119</v>
      </c>
      <c r="T238" t="s">
        <v>858</v>
      </c>
      <c r="U238" t="s">
        <v>136</v>
      </c>
      <c r="V238" t="s">
        <v>902</v>
      </c>
      <c r="W238" t="s">
        <v>903</v>
      </c>
      <c r="X238" s="51" t="str">
        <f t="shared" si="3"/>
        <v>3</v>
      </c>
      <c r="Y238" s="51" t="str">
        <f>IF(T238="","",IF(AND(T238&lt;&gt;'Tabelas auxiliares'!$B$236,T238&lt;&gt;'Tabelas auxiliares'!$B$237),"FOLHA DE PESSOAL",IF(X238='Tabelas auxiliares'!$A$237,"CUSTEIO",IF(X238='Tabelas auxiliares'!$A$236,"INVESTIMENTO","ERRO - VERIFICAR"))))</f>
        <v>FOLHA DE PESSOAL</v>
      </c>
      <c r="Z238" s="44">
        <v>993.07</v>
      </c>
      <c r="AA238" s="44">
        <v>993.07</v>
      </c>
    </row>
    <row r="239" spans="1:28" x14ac:dyDescent="0.25">
      <c r="A239" t="s">
        <v>540</v>
      </c>
      <c r="B239" s="72" t="s">
        <v>302</v>
      </c>
      <c r="C239" s="72" t="s">
        <v>541</v>
      </c>
      <c r="D239" t="s">
        <v>90</v>
      </c>
      <c r="E239" t="s">
        <v>117</v>
      </c>
      <c r="F239" s="51" t="str">
        <f>IFERROR(VLOOKUP(D239,'Tabelas auxiliares'!$A$3:$B$61,2,FALSE),"")</f>
        <v>SUGEPE-FOLHA - PASEP + AUX. MORADIA</v>
      </c>
      <c r="G239" s="51" t="str">
        <f>IFERROR(VLOOKUP($B239,'Tabelas auxiliares'!$A$65:$C$102,2,FALSE),"")</f>
        <v>Folha de pagamento - Ativos, Previdência, PASEP</v>
      </c>
      <c r="H239" s="51" t="str">
        <f>IFERROR(VLOOKUP($B239,'Tabelas auxiliares'!$A$65:$C$102,3,FALSE),"")</f>
        <v>FOLHA DE PAGAMENTO / CONTRIBUICAO PARA O PSS / SUBSTITUICOES / INSS PATRONAL / PASEP</v>
      </c>
      <c r="I239" t="s">
        <v>1876</v>
      </c>
      <c r="J239" t="s">
        <v>1877</v>
      </c>
      <c r="K239" t="s">
        <v>1883</v>
      </c>
      <c r="L239" t="s">
        <v>1879</v>
      </c>
      <c r="M239" t="s">
        <v>165</v>
      </c>
      <c r="N239" t="s">
        <v>127</v>
      </c>
      <c r="O239" t="s">
        <v>167</v>
      </c>
      <c r="P239" t="s">
        <v>857</v>
      </c>
      <c r="Q239" t="s">
        <v>168</v>
      </c>
      <c r="R239" t="s">
        <v>165</v>
      </c>
      <c r="S239" t="s">
        <v>119</v>
      </c>
      <c r="T239" t="s">
        <v>858</v>
      </c>
      <c r="U239" t="s">
        <v>136</v>
      </c>
      <c r="V239" t="s">
        <v>904</v>
      </c>
      <c r="W239" t="s">
        <v>905</v>
      </c>
      <c r="X239" s="51" t="str">
        <f t="shared" si="3"/>
        <v>3</v>
      </c>
      <c r="Y239" s="51" t="str">
        <f>IF(T239="","",IF(AND(T239&lt;&gt;'Tabelas auxiliares'!$B$236,T239&lt;&gt;'Tabelas auxiliares'!$B$237),"FOLHA DE PESSOAL",IF(X239='Tabelas auxiliares'!$A$237,"CUSTEIO",IF(X239='Tabelas auxiliares'!$A$236,"INVESTIMENTO","ERRO - VERIFICAR"))))</f>
        <v>FOLHA DE PESSOAL</v>
      </c>
      <c r="Z239" s="44">
        <v>983.18</v>
      </c>
      <c r="AA239" s="44">
        <v>983.18</v>
      </c>
    </row>
    <row r="240" spans="1:28" x14ac:dyDescent="0.25">
      <c r="A240" t="s">
        <v>540</v>
      </c>
      <c r="B240" s="72" t="s">
        <v>302</v>
      </c>
      <c r="C240" s="72" t="s">
        <v>541</v>
      </c>
      <c r="D240" t="s">
        <v>90</v>
      </c>
      <c r="E240" t="s">
        <v>117</v>
      </c>
      <c r="F240" s="51" t="str">
        <f>IFERROR(VLOOKUP(D240,'Tabelas auxiliares'!$A$3:$B$61,2,FALSE),"")</f>
        <v>SUGEPE-FOLHA - PASEP + AUX. MORADIA</v>
      </c>
      <c r="G240" s="51" t="str">
        <f>IFERROR(VLOOKUP($B240,'Tabelas auxiliares'!$A$65:$C$102,2,FALSE),"")</f>
        <v>Folha de pagamento - Ativos, Previdência, PASEP</v>
      </c>
      <c r="H240" s="51" t="str">
        <f>IFERROR(VLOOKUP($B240,'Tabelas auxiliares'!$A$65:$C$102,3,FALSE),"")</f>
        <v>FOLHA DE PAGAMENTO / CONTRIBUICAO PARA O PSS / SUBSTITUICOES / INSS PATRONAL / PASEP</v>
      </c>
      <c r="I240" t="s">
        <v>1876</v>
      </c>
      <c r="J240" t="s">
        <v>1877</v>
      </c>
      <c r="K240" t="s">
        <v>1883</v>
      </c>
      <c r="L240" t="s">
        <v>1879</v>
      </c>
      <c r="M240" t="s">
        <v>165</v>
      </c>
      <c r="N240" t="s">
        <v>127</v>
      </c>
      <c r="O240" t="s">
        <v>167</v>
      </c>
      <c r="P240" t="s">
        <v>857</v>
      </c>
      <c r="Q240" t="s">
        <v>168</v>
      </c>
      <c r="R240" t="s">
        <v>165</v>
      </c>
      <c r="S240" t="s">
        <v>119</v>
      </c>
      <c r="T240" t="s">
        <v>858</v>
      </c>
      <c r="U240" t="s">
        <v>136</v>
      </c>
      <c r="V240" t="s">
        <v>906</v>
      </c>
      <c r="W240" t="s">
        <v>907</v>
      </c>
      <c r="X240" s="51" t="str">
        <f t="shared" si="3"/>
        <v>3</v>
      </c>
      <c r="Y240" s="51" t="str">
        <f>IF(T240="","",IF(AND(T240&lt;&gt;'Tabelas auxiliares'!$B$236,T240&lt;&gt;'Tabelas auxiliares'!$B$237),"FOLHA DE PESSOAL",IF(X240='Tabelas auxiliares'!$A$237,"CUSTEIO",IF(X240='Tabelas auxiliares'!$A$236,"INVESTIMENTO","ERRO - VERIFICAR"))))</f>
        <v>FOLHA DE PESSOAL</v>
      </c>
      <c r="Z240" s="44">
        <v>41313.68</v>
      </c>
      <c r="AA240" s="44">
        <v>41313.68</v>
      </c>
    </row>
    <row r="241" spans="1:29" x14ac:dyDescent="0.25">
      <c r="A241" t="s">
        <v>540</v>
      </c>
      <c r="B241" s="72" t="s">
        <v>302</v>
      </c>
      <c r="C241" s="72" t="s">
        <v>541</v>
      </c>
      <c r="D241" t="s">
        <v>90</v>
      </c>
      <c r="E241" t="s">
        <v>117</v>
      </c>
      <c r="F241" s="51" t="str">
        <f>IFERROR(VLOOKUP(D241,'Tabelas auxiliares'!$A$3:$B$61,2,FALSE),"")</f>
        <v>SUGEPE-FOLHA - PASEP + AUX. MORADIA</v>
      </c>
      <c r="G241" s="51" t="str">
        <f>IFERROR(VLOOKUP($B241,'Tabelas auxiliares'!$A$65:$C$102,2,FALSE),"")</f>
        <v>Folha de pagamento - Ativos, Previdência, PASEP</v>
      </c>
      <c r="H241" s="51" t="str">
        <f>IFERROR(VLOOKUP($B241,'Tabelas auxiliares'!$A$65:$C$102,3,FALSE),"")</f>
        <v>FOLHA DE PAGAMENTO / CONTRIBUICAO PARA O PSS / SUBSTITUICOES / INSS PATRONAL / PASEP</v>
      </c>
      <c r="I241" t="s">
        <v>1876</v>
      </c>
      <c r="J241" t="s">
        <v>1877</v>
      </c>
      <c r="K241" t="s">
        <v>1883</v>
      </c>
      <c r="L241" t="s">
        <v>1879</v>
      </c>
      <c r="M241" t="s">
        <v>165</v>
      </c>
      <c r="N241" t="s">
        <v>127</v>
      </c>
      <c r="O241" t="s">
        <v>167</v>
      </c>
      <c r="P241" t="s">
        <v>857</v>
      </c>
      <c r="Q241" t="s">
        <v>168</v>
      </c>
      <c r="R241" t="s">
        <v>165</v>
      </c>
      <c r="S241" t="s">
        <v>119</v>
      </c>
      <c r="T241" t="s">
        <v>858</v>
      </c>
      <c r="U241" t="s">
        <v>136</v>
      </c>
      <c r="V241" t="s">
        <v>908</v>
      </c>
      <c r="W241" t="s">
        <v>909</v>
      </c>
      <c r="X241" s="51" t="str">
        <f t="shared" si="3"/>
        <v>3</v>
      </c>
      <c r="Y241" s="51" t="str">
        <f>IF(T241="","",IF(AND(T241&lt;&gt;'Tabelas auxiliares'!$B$236,T241&lt;&gt;'Tabelas auxiliares'!$B$237),"FOLHA DE PESSOAL",IF(X241='Tabelas auxiliares'!$A$237,"CUSTEIO",IF(X241='Tabelas auxiliares'!$A$236,"INVESTIMENTO","ERRO - VERIFICAR"))))</f>
        <v>FOLHA DE PESSOAL</v>
      </c>
      <c r="Z241" s="44">
        <v>7632.88</v>
      </c>
      <c r="AA241" s="44">
        <v>7632.88</v>
      </c>
    </row>
    <row r="242" spans="1:29" x14ac:dyDescent="0.25">
      <c r="A242" t="s">
        <v>540</v>
      </c>
      <c r="B242" s="72" t="s">
        <v>302</v>
      </c>
      <c r="C242" s="72" t="s">
        <v>541</v>
      </c>
      <c r="D242" t="s">
        <v>90</v>
      </c>
      <c r="E242" t="s">
        <v>117</v>
      </c>
      <c r="F242" s="51" t="str">
        <f>IFERROR(VLOOKUP(D242,'Tabelas auxiliares'!$A$3:$B$61,2,FALSE),"")</f>
        <v>SUGEPE-FOLHA - PASEP + AUX. MORADIA</v>
      </c>
      <c r="G242" s="51" t="str">
        <f>IFERROR(VLOOKUP($B242,'Tabelas auxiliares'!$A$65:$C$102,2,FALSE),"")</f>
        <v>Folha de pagamento - Ativos, Previdência, PASEP</v>
      </c>
      <c r="H242" s="51" t="str">
        <f>IFERROR(VLOOKUP($B242,'Tabelas auxiliares'!$A$65:$C$102,3,FALSE),"")</f>
        <v>FOLHA DE PAGAMENTO / CONTRIBUICAO PARA O PSS / SUBSTITUICOES / INSS PATRONAL / PASEP</v>
      </c>
      <c r="I242" t="s">
        <v>1876</v>
      </c>
      <c r="J242" t="s">
        <v>1877</v>
      </c>
      <c r="K242" t="s">
        <v>1883</v>
      </c>
      <c r="L242" t="s">
        <v>1879</v>
      </c>
      <c r="M242" t="s">
        <v>165</v>
      </c>
      <c r="N242" t="s">
        <v>127</v>
      </c>
      <c r="O242" t="s">
        <v>167</v>
      </c>
      <c r="P242" t="s">
        <v>857</v>
      </c>
      <c r="Q242" t="s">
        <v>168</v>
      </c>
      <c r="R242" t="s">
        <v>165</v>
      </c>
      <c r="S242" t="s">
        <v>119</v>
      </c>
      <c r="T242" t="s">
        <v>858</v>
      </c>
      <c r="U242" t="s">
        <v>136</v>
      </c>
      <c r="V242" t="s">
        <v>910</v>
      </c>
      <c r="W242" t="s">
        <v>911</v>
      </c>
      <c r="X242" s="51" t="str">
        <f t="shared" si="3"/>
        <v>3</v>
      </c>
      <c r="Y242" s="51" t="str">
        <f>IF(T242="","",IF(AND(T242&lt;&gt;'Tabelas auxiliares'!$B$236,T242&lt;&gt;'Tabelas auxiliares'!$B$237),"FOLHA DE PESSOAL",IF(X242='Tabelas auxiliares'!$A$237,"CUSTEIO",IF(X242='Tabelas auxiliares'!$A$236,"INVESTIMENTO","ERRO - VERIFICAR"))))</f>
        <v>FOLHA DE PESSOAL</v>
      </c>
      <c r="Z242" s="44">
        <v>36342.730000000003</v>
      </c>
      <c r="AA242" s="44">
        <v>36342.730000000003</v>
      </c>
    </row>
    <row r="243" spans="1:29" x14ac:dyDescent="0.25">
      <c r="A243" t="s">
        <v>540</v>
      </c>
      <c r="B243" s="72" t="s">
        <v>302</v>
      </c>
      <c r="C243" s="72" t="s">
        <v>541</v>
      </c>
      <c r="D243" t="s">
        <v>90</v>
      </c>
      <c r="E243" t="s">
        <v>117</v>
      </c>
      <c r="F243" s="51" t="str">
        <f>IFERROR(VLOOKUP(D243,'Tabelas auxiliares'!$A$3:$B$61,2,FALSE),"")</f>
        <v>SUGEPE-FOLHA - PASEP + AUX. MORADIA</v>
      </c>
      <c r="G243" s="51" t="str">
        <f>IFERROR(VLOOKUP($B243,'Tabelas auxiliares'!$A$65:$C$102,2,FALSE),"")</f>
        <v>Folha de pagamento - Ativos, Previdência, PASEP</v>
      </c>
      <c r="H243" s="51" t="str">
        <f>IFERROR(VLOOKUP($B243,'Tabelas auxiliares'!$A$65:$C$102,3,FALSE),"")</f>
        <v>FOLHA DE PAGAMENTO / CONTRIBUICAO PARA O PSS / SUBSTITUICOES / INSS PATRONAL / PASEP</v>
      </c>
      <c r="I243" t="s">
        <v>1876</v>
      </c>
      <c r="J243" t="s">
        <v>1877</v>
      </c>
      <c r="K243" t="s">
        <v>1884</v>
      </c>
      <c r="L243" t="s">
        <v>1879</v>
      </c>
      <c r="M243" t="s">
        <v>165</v>
      </c>
      <c r="N243" t="s">
        <v>127</v>
      </c>
      <c r="O243" t="s">
        <v>167</v>
      </c>
      <c r="P243" t="s">
        <v>857</v>
      </c>
      <c r="Q243" t="s">
        <v>168</v>
      </c>
      <c r="R243" t="s">
        <v>165</v>
      </c>
      <c r="S243" t="s">
        <v>119</v>
      </c>
      <c r="T243" t="s">
        <v>858</v>
      </c>
      <c r="U243" t="s">
        <v>136</v>
      </c>
      <c r="V243" t="s">
        <v>916</v>
      </c>
      <c r="W243" t="s">
        <v>917</v>
      </c>
      <c r="X243" s="51" t="str">
        <f t="shared" si="3"/>
        <v>3</v>
      </c>
      <c r="Y243" s="51" t="str">
        <f>IF(T243="","",IF(AND(T243&lt;&gt;'Tabelas auxiliares'!$B$236,T243&lt;&gt;'Tabelas auxiliares'!$B$237),"FOLHA DE PESSOAL",IF(X243='Tabelas auxiliares'!$A$237,"CUSTEIO",IF(X243='Tabelas auxiliares'!$A$236,"INVESTIMENTO","ERRO - VERIFICAR"))))</f>
        <v>FOLHA DE PESSOAL</v>
      </c>
      <c r="Z243" s="44">
        <v>219.75</v>
      </c>
      <c r="AA243" s="44">
        <v>219.75</v>
      </c>
    </row>
    <row r="244" spans="1:29" x14ac:dyDescent="0.25">
      <c r="A244" t="s">
        <v>540</v>
      </c>
      <c r="B244" s="72" t="s">
        <v>302</v>
      </c>
      <c r="C244" s="72" t="s">
        <v>541</v>
      </c>
      <c r="D244" t="s">
        <v>90</v>
      </c>
      <c r="E244" t="s">
        <v>117</v>
      </c>
      <c r="F244" s="51" t="str">
        <f>IFERROR(VLOOKUP(D244,'Tabelas auxiliares'!$A$3:$B$61,2,FALSE),"")</f>
        <v>SUGEPE-FOLHA - PASEP + AUX. MORADIA</v>
      </c>
      <c r="G244" s="51" t="str">
        <f>IFERROR(VLOOKUP($B244,'Tabelas auxiliares'!$A$65:$C$102,2,FALSE),"")</f>
        <v>Folha de pagamento - Ativos, Previdência, PASEP</v>
      </c>
      <c r="H244" s="51" t="str">
        <f>IFERROR(VLOOKUP($B244,'Tabelas auxiliares'!$A$65:$C$102,3,FALSE),"")</f>
        <v>FOLHA DE PAGAMENTO / CONTRIBUICAO PARA O PSS / SUBSTITUICOES / INSS PATRONAL / PASEP</v>
      </c>
      <c r="I244" t="s">
        <v>1876</v>
      </c>
      <c r="J244" t="s">
        <v>1877</v>
      </c>
      <c r="K244" t="s">
        <v>1885</v>
      </c>
      <c r="L244" t="s">
        <v>1879</v>
      </c>
      <c r="M244" t="s">
        <v>165</v>
      </c>
      <c r="N244" t="s">
        <v>127</v>
      </c>
      <c r="O244" t="s">
        <v>167</v>
      </c>
      <c r="P244" t="s">
        <v>857</v>
      </c>
      <c r="Q244" t="s">
        <v>168</v>
      </c>
      <c r="R244" t="s">
        <v>165</v>
      </c>
      <c r="S244" t="s">
        <v>119</v>
      </c>
      <c r="T244" t="s">
        <v>858</v>
      </c>
      <c r="U244" t="s">
        <v>136</v>
      </c>
      <c r="V244" t="s">
        <v>922</v>
      </c>
      <c r="W244" t="s">
        <v>923</v>
      </c>
      <c r="X244" s="51" t="str">
        <f t="shared" si="3"/>
        <v>3</v>
      </c>
      <c r="Y244" s="51" t="str">
        <f>IF(T244="","",IF(AND(T244&lt;&gt;'Tabelas auxiliares'!$B$236,T244&lt;&gt;'Tabelas auxiliares'!$B$237),"FOLHA DE PESSOAL",IF(X244='Tabelas auxiliares'!$A$237,"CUSTEIO",IF(X244='Tabelas auxiliares'!$A$236,"INVESTIMENTO","ERRO - VERIFICAR"))))</f>
        <v>FOLHA DE PESSOAL</v>
      </c>
      <c r="Z244" s="44">
        <v>3078.37</v>
      </c>
      <c r="AA244" s="44">
        <v>3078.37</v>
      </c>
    </row>
    <row r="245" spans="1:29" x14ac:dyDescent="0.25">
      <c r="A245" t="s">
        <v>540</v>
      </c>
      <c r="B245" s="72" t="s">
        <v>302</v>
      </c>
      <c r="C245" s="72" t="s">
        <v>541</v>
      </c>
      <c r="D245" t="s">
        <v>90</v>
      </c>
      <c r="E245" t="s">
        <v>117</v>
      </c>
      <c r="F245" s="51" t="str">
        <f>IFERROR(VLOOKUP(D245,'Tabelas auxiliares'!$A$3:$B$61,2,FALSE),"")</f>
        <v>SUGEPE-FOLHA - PASEP + AUX. MORADIA</v>
      </c>
      <c r="G245" s="51" t="str">
        <f>IFERROR(VLOOKUP($B245,'Tabelas auxiliares'!$A$65:$C$102,2,FALSE),"")</f>
        <v>Folha de pagamento - Ativos, Previdência, PASEP</v>
      </c>
      <c r="H245" s="51" t="str">
        <f>IFERROR(VLOOKUP($B245,'Tabelas auxiliares'!$A$65:$C$102,3,FALSE),"")</f>
        <v>FOLHA DE PAGAMENTO / CONTRIBUICAO PARA O PSS / SUBSTITUICOES / INSS PATRONAL / PASEP</v>
      </c>
      <c r="I245" t="s">
        <v>1886</v>
      </c>
      <c r="J245" t="s">
        <v>771</v>
      </c>
      <c r="K245" t="s">
        <v>1887</v>
      </c>
      <c r="L245" t="s">
        <v>1888</v>
      </c>
      <c r="M245" t="s">
        <v>170</v>
      </c>
      <c r="N245" t="s">
        <v>126</v>
      </c>
      <c r="O245" t="s">
        <v>167</v>
      </c>
      <c r="P245" t="s">
        <v>847</v>
      </c>
      <c r="Q245" t="s">
        <v>168</v>
      </c>
      <c r="R245" t="s">
        <v>165</v>
      </c>
      <c r="S245" t="s">
        <v>119</v>
      </c>
      <c r="T245" t="s">
        <v>848</v>
      </c>
      <c r="U245" t="s">
        <v>120</v>
      </c>
      <c r="V245" t="s">
        <v>849</v>
      </c>
      <c r="W245" t="s">
        <v>850</v>
      </c>
      <c r="X245" s="51" t="str">
        <f t="shared" si="3"/>
        <v>3</v>
      </c>
      <c r="Y245" s="51" t="str">
        <f>IF(T245="","",IF(AND(T245&lt;&gt;'Tabelas auxiliares'!$B$236,T245&lt;&gt;'Tabelas auxiliares'!$B$237),"FOLHA DE PESSOAL",IF(X245='Tabelas auxiliares'!$A$237,"CUSTEIO",IF(X245='Tabelas auxiliares'!$A$236,"INVESTIMENTO","ERRO - VERIFICAR"))))</f>
        <v>FOLHA DE PESSOAL</v>
      </c>
      <c r="Z245" s="44">
        <v>1753.9</v>
      </c>
      <c r="AC245" s="44">
        <v>1753.9</v>
      </c>
    </row>
    <row r="246" spans="1:29" x14ac:dyDescent="0.25">
      <c r="A246" t="s">
        <v>540</v>
      </c>
      <c r="B246" s="72" t="s">
        <v>302</v>
      </c>
      <c r="C246" s="72" t="s">
        <v>541</v>
      </c>
      <c r="D246" t="s">
        <v>90</v>
      </c>
      <c r="E246" t="s">
        <v>117</v>
      </c>
      <c r="F246" s="51" t="str">
        <f>IFERROR(VLOOKUP(D246,'Tabelas auxiliares'!$A$3:$B$61,2,FALSE),"")</f>
        <v>SUGEPE-FOLHA - PASEP + AUX. MORADIA</v>
      </c>
      <c r="G246" s="51" t="str">
        <f>IFERROR(VLOOKUP($B246,'Tabelas auxiliares'!$A$65:$C$102,2,FALSE),"")</f>
        <v>Folha de pagamento - Ativos, Previdência, PASEP</v>
      </c>
      <c r="H246" s="51" t="str">
        <f>IFERROR(VLOOKUP($B246,'Tabelas auxiliares'!$A$65:$C$102,3,FALSE),"")</f>
        <v>FOLHA DE PAGAMENTO / CONTRIBUICAO PARA O PSS / SUBSTITUICOES / INSS PATRONAL / PASEP</v>
      </c>
      <c r="I246" t="s">
        <v>1889</v>
      </c>
      <c r="J246" t="s">
        <v>1890</v>
      </c>
      <c r="K246" t="s">
        <v>1891</v>
      </c>
      <c r="L246" t="s">
        <v>1892</v>
      </c>
      <c r="M246" t="s">
        <v>165</v>
      </c>
      <c r="N246" t="s">
        <v>127</v>
      </c>
      <c r="O246" t="s">
        <v>167</v>
      </c>
      <c r="P246" t="s">
        <v>857</v>
      </c>
      <c r="Q246" t="s">
        <v>168</v>
      </c>
      <c r="R246" t="s">
        <v>165</v>
      </c>
      <c r="S246" t="s">
        <v>119</v>
      </c>
      <c r="T246" t="s">
        <v>858</v>
      </c>
      <c r="U246" t="s">
        <v>136</v>
      </c>
      <c r="V246" t="s">
        <v>859</v>
      </c>
      <c r="W246" t="s">
        <v>860</v>
      </c>
      <c r="X246" s="51" t="str">
        <f t="shared" si="3"/>
        <v>3</v>
      </c>
      <c r="Y246" s="51" t="str">
        <f>IF(T246="","",IF(AND(T246&lt;&gt;'Tabelas auxiliares'!$B$236,T246&lt;&gt;'Tabelas auxiliares'!$B$237),"FOLHA DE PESSOAL",IF(X246='Tabelas auxiliares'!$A$237,"CUSTEIO",IF(X246='Tabelas auxiliares'!$A$236,"INVESTIMENTO","ERRO - VERIFICAR"))))</f>
        <v>FOLHA DE PESSOAL</v>
      </c>
      <c r="Z246" s="44">
        <v>3111.38</v>
      </c>
      <c r="AA246" s="44">
        <v>3111.38</v>
      </c>
    </row>
    <row r="247" spans="1:29" x14ac:dyDescent="0.25">
      <c r="A247" t="s">
        <v>540</v>
      </c>
      <c r="B247" s="72" t="s">
        <v>302</v>
      </c>
      <c r="C247" s="72" t="s">
        <v>541</v>
      </c>
      <c r="D247" t="s">
        <v>90</v>
      </c>
      <c r="E247" t="s">
        <v>117</v>
      </c>
      <c r="F247" s="51" t="str">
        <f>IFERROR(VLOOKUP(D247,'Tabelas auxiliares'!$A$3:$B$61,2,FALSE),"")</f>
        <v>SUGEPE-FOLHA - PASEP + AUX. MORADIA</v>
      </c>
      <c r="G247" s="51" t="str">
        <f>IFERROR(VLOOKUP($B247,'Tabelas auxiliares'!$A$65:$C$102,2,FALSE),"")</f>
        <v>Folha de pagamento - Ativos, Previdência, PASEP</v>
      </c>
      <c r="H247" s="51" t="str">
        <f>IFERROR(VLOOKUP($B247,'Tabelas auxiliares'!$A$65:$C$102,3,FALSE),"")</f>
        <v>FOLHA DE PAGAMENTO / CONTRIBUICAO PARA O PSS / SUBSTITUICOES / INSS PATRONAL / PASEP</v>
      </c>
      <c r="I247" t="s">
        <v>1116</v>
      </c>
      <c r="J247" t="s">
        <v>810</v>
      </c>
      <c r="K247" t="s">
        <v>1893</v>
      </c>
      <c r="L247" t="s">
        <v>1894</v>
      </c>
      <c r="M247" t="s">
        <v>931</v>
      </c>
      <c r="N247" t="s">
        <v>166</v>
      </c>
      <c r="O247" t="s">
        <v>167</v>
      </c>
      <c r="P247" t="s">
        <v>200</v>
      </c>
      <c r="Q247" t="s">
        <v>168</v>
      </c>
      <c r="R247" t="s">
        <v>165</v>
      </c>
      <c r="S247" t="s">
        <v>543</v>
      </c>
      <c r="T247" t="s">
        <v>164</v>
      </c>
      <c r="U247" t="s">
        <v>118</v>
      </c>
      <c r="V247" t="s">
        <v>932</v>
      </c>
      <c r="W247" t="s">
        <v>933</v>
      </c>
      <c r="X247" s="51" t="str">
        <f t="shared" si="3"/>
        <v>3</v>
      </c>
      <c r="Y247" s="51" t="str">
        <f>IF(T247="","",IF(AND(T247&lt;&gt;'Tabelas auxiliares'!$B$236,T247&lt;&gt;'Tabelas auxiliares'!$B$237),"FOLHA DE PESSOAL",IF(X247='Tabelas auxiliares'!$A$237,"CUSTEIO",IF(X247='Tabelas auxiliares'!$A$236,"INVESTIMENTO","ERRO - VERIFICAR"))))</f>
        <v>CUSTEIO</v>
      </c>
      <c r="Z247" s="44">
        <v>115950.42</v>
      </c>
      <c r="AC247" s="44">
        <v>115950.42</v>
      </c>
    </row>
    <row r="248" spans="1:29" x14ac:dyDescent="0.25">
      <c r="A248" t="s">
        <v>540</v>
      </c>
      <c r="B248" s="72" t="s">
        <v>304</v>
      </c>
      <c r="C248" s="72" t="s">
        <v>541</v>
      </c>
      <c r="D248" t="s">
        <v>92</v>
      </c>
      <c r="E248" t="s">
        <v>117</v>
      </c>
      <c r="F248" s="51" t="str">
        <f>IFERROR(VLOOKUP(D248,'Tabelas auxiliares'!$A$3:$B$61,2,FALSE),"")</f>
        <v>SUGEPE - CONTRATAÇÃO DE ESTAGIÁRIOS * D.U.C</v>
      </c>
      <c r="G248" s="51" t="str">
        <f>IFERROR(VLOOKUP($B248,'Tabelas auxiliares'!$A$65:$C$102,2,FALSE),"")</f>
        <v>Folha de pagamento - Estagiários</v>
      </c>
      <c r="H248" s="51" t="str">
        <f>IFERROR(VLOOKUP($B248,'Tabelas auxiliares'!$A$65:$C$102,3,FALSE),"")</f>
        <v>FOLHA DE PAGAMENTO - ESTAGIÁRIOS</v>
      </c>
      <c r="I248" t="s">
        <v>1876</v>
      </c>
      <c r="J248" t="s">
        <v>1877</v>
      </c>
      <c r="K248" t="s">
        <v>1895</v>
      </c>
      <c r="L248" t="s">
        <v>1879</v>
      </c>
      <c r="M248" t="s">
        <v>165</v>
      </c>
      <c r="N248" t="s">
        <v>166</v>
      </c>
      <c r="O248" t="s">
        <v>167</v>
      </c>
      <c r="P248" t="s">
        <v>200</v>
      </c>
      <c r="Q248" t="s">
        <v>168</v>
      </c>
      <c r="R248" t="s">
        <v>165</v>
      </c>
      <c r="S248" t="s">
        <v>119</v>
      </c>
      <c r="T248" t="s">
        <v>164</v>
      </c>
      <c r="U248" t="s">
        <v>118</v>
      </c>
      <c r="V248" t="s">
        <v>935</v>
      </c>
      <c r="W248" t="s">
        <v>936</v>
      </c>
      <c r="X248" s="51" t="str">
        <f t="shared" si="3"/>
        <v>3</v>
      </c>
      <c r="Y248" s="51" t="str">
        <f>IF(T248="","",IF(AND(T248&lt;&gt;'Tabelas auxiliares'!$B$236,T248&lt;&gt;'Tabelas auxiliares'!$B$237),"FOLHA DE PESSOAL",IF(X248='Tabelas auxiliares'!$A$237,"CUSTEIO",IF(X248='Tabelas auxiliares'!$A$236,"INVESTIMENTO","ERRO - VERIFICAR"))))</f>
        <v>CUSTEIO</v>
      </c>
      <c r="Z248" s="44">
        <v>2110</v>
      </c>
      <c r="AA248" s="44">
        <v>2110</v>
      </c>
    </row>
    <row r="249" spans="1:29" x14ac:dyDescent="0.25">
      <c r="A249" t="s">
        <v>540</v>
      </c>
      <c r="B249" s="72" t="s">
        <v>358</v>
      </c>
      <c r="C249" s="72" t="s">
        <v>541</v>
      </c>
      <c r="D249" t="s">
        <v>90</v>
      </c>
      <c r="E249" t="s">
        <v>117</v>
      </c>
      <c r="F249" s="51" t="str">
        <f>IFERROR(VLOOKUP(D249,'Tabelas auxiliares'!$A$3:$B$61,2,FALSE),"")</f>
        <v>SUGEPE-FOLHA - PASEP + AUX. MORADIA</v>
      </c>
      <c r="G249" s="51" t="str">
        <f>IFERROR(VLOOKUP($B249,'Tabelas auxiliares'!$A$65:$C$102,2,FALSE),"")</f>
        <v>Folha de Pagamento - Benefícios</v>
      </c>
      <c r="H249" s="51" t="str">
        <f>IFERROR(VLOOKUP($B249,'Tabelas auxiliares'!$A$65:$C$102,3,FALSE),"")</f>
        <v xml:space="preserve">AUXILIO FUNERAL / CONTRATACAO POR TEMPO DETERMINADO / BENEF.ASSIST. DO SERVIDOR E DO MILITAR / AUXILIO-ALIMENTACAO / AUXILIO-TRANSPORTE / INDENIZACOES E RESTITUICOES / DESPESAS DE EXERCICIOS ANTERIORES </v>
      </c>
      <c r="I249" t="s">
        <v>1876</v>
      </c>
      <c r="J249" t="s">
        <v>1877</v>
      </c>
      <c r="K249" t="s">
        <v>1896</v>
      </c>
      <c r="L249" t="s">
        <v>1879</v>
      </c>
      <c r="M249" t="s">
        <v>165</v>
      </c>
      <c r="N249" t="s">
        <v>128</v>
      </c>
      <c r="O249" t="s">
        <v>946</v>
      </c>
      <c r="P249" t="s">
        <v>947</v>
      </c>
      <c r="Q249" t="s">
        <v>168</v>
      </c>
      <c r="R249" t="s">
        <v>165</v>
      </c>
      <c r="S249" t="s">
        <v>119</v>
      </c>
      <c r="T249" t="s">
        <v>858</v>
      </c>
      <c r="U249" t="s">
        <v>1897</v>
      </c>
      <c r="V249" t="s">
        <v>948</v>
      </c>
      <c r="W249" t="s">
        <v>949</v>
      </c>
      <c r="X249" s="51" t="str">
        <f t="shared" si="3"/>
        <v>3</v>
      </c>
      <c r="Y249" s="51" t="str">
        <f>IF(T249="","",IF(AND(T249&lt;&gt;'Tabelas auxiliares'!$B$236,T249&lt;&gt;'Tabelas auxiliares'!$B$237),"FOLHA DE PESSOAL",IF(X249='Tabelas auxiliares'!$A$237,"CUSTEIO",IF(X249='Tabelas auxiliares'!$A$236,"INVESTIMENTO","ERRO - VERIFICAR"))))</f>
        <v>FOLHA DE PESSOAL</v>
      </c>
      <c r="Z249" s="44">
        <v>15.27</v>
      </c>
      <c r="AA249" s="44">
        <v>15.27</v>
      </c>
    </row>
    <row r="250" spans="1:29" x14ac:dyDescent="0.25">
      <c r="A250" t="s">
        <v>540</v>
      </c>
      <c r="B250" s="72" t="s">
        <v>358</v>
      </c>
      <c r="C250" s="72" t="s">
        <v>541</v>
      </c>
      <c r="D250" t="s">
        <v>90</v>
      </c>
      <c r="E250" t="s">
        <v>117</v>
      </c>
      <c r="F250" s="51" t="str">
        <f>IFERROR(VLOOKUP(D250,'Tabelas auxiliares'!$A$3:$B$61,2,FALSE),"")</f>
        <v>SUGEPE-FOLHA - PASEP + AUX. MORADIA</v>
      </c>
      <c r="G250" s="51" t="str">
        <f>IFERROR(VLOOKUP($B250,'Tabelas auxiliares'!$A$65:$C$102,2,FALSE),"")</f>
        <v>Folha de Pagamento - Benefícios</v>
      </c>
      <c r="H250" s="51" t="str">
        <f>IFERROR(VLOOKUP($B250,'Tabelas auxiliares'!$A$65:$C$102,3,FALSE),"")</f>
        <v xml:space="preserve">AUXILIO FUNERAL / CONTRATACAO POR TEMPO DETERMINADO / BENEF.ASSIST. DO SERVIDOR E DO MILITAR / AUXILIO-ALIMENTACAO / AUXILIO-TRANSPORTE / INDENIZACOES E RESTITUICOES / DESPESAS DE EXERCICIOS ANTERIORES </v>
      </c>
      <c r="I250" t="s">
        <v>1876</v>
      </c>
      <c r="J250" t="s">
        <v>1877</v>
      </c>
      <c r="K250" t="s">
        <v>1898</v>
      </c>
      <c r="L250" t="s">
        <v>1879</v>
      </c>
      <c r="M250" t="s">
        <v>165</v>
      </c>
      <c r="N250" t="s">
        <v>128</v>
      </c>
      <c r="O250" t="s">
        <v>819</v>
      </c>
      <c r="P250" t="s">
        <v>951</v>
      </c>
      <c r="Q250" t="s">
        <v>168</v>
      </c>
      <c r="R250" t="s">
        <v>165</v>
      </c>
      <c r="S250" t="s">
        <v>119</v>
      </c>
      <c r="T250" t="s">
        <v>858</v>
      </c>
      <c r="U250" t="s">
        <v>1899</v>
      </c>
      <c r="V250" t="s">
        <v>952</v>
      </c>
      <c r="W250" t="s">
        <v>953</v>
      </c>
      <c r="X250" s="51" t="str">
        <f t="shared" si="3"/>
        <v>3</v>
      </c>
      <c r="Y250" s="51" t="str">
        <f>IF(T250="","",IF(AND(T250&lt;&gt;'Tabelas auxiliares'!$B$236,T250&lt;&gt;'Tabelas auxiliares'!$B$237),"FOLHA DE PESSOAL",IF(X250='Tabelas auxiliares'!$A$237,"CUSTEIO",IF(X250='Tabelas auxiliares'!$A$236,"INVESTIMENTO","ERRO - VERIFICAR"))))</f>
        <v>FOLHA DE PESSOAL</v>
      </c>
      <c r="Z250" s="44">
        <v>256.8</v>
      </c>
      <c r="AA250" s="44">
        <v>256.8</v>
      </c>
    </row>
    <row r="251" spans="1:29" x14ac:dyDescent="0.25">
      <c r="A251" t="s">
        <v>540</v>
      </c>
      <c r="B251" s="72" t="s">
        <v>358</v>
      </c>
      <c r="C251" s="72" t="s">
        <v>541</v>
      </c>
      <c r="D251" t="s">
        <v>90</v>
      </c>
      <c r="E251" t="s">
        <v>117</v>
      </c>
      <c r="F251" s="51" t="str">
        <f>IFERROR(VLOOKUP(D251,'Tabelas auxiliares'!$A$3:$B$61,2,FALSE),"")</f>
        <v>SUGEPE-FOLHA - PASEP + AUX. MORADIA</v>
      </c>
      <c r="G251" s="51" t="str">
        <f>IFERROR(VLOOKUP($B251,'Tabelas auxiliares'!$A$65:$C$102,2,FALSE),"")</f>
        <v>Folha de Pagamento - Benefícios</v>
      </c>
      <c r="H251" s="51" t="str">
        <f>IFERROR(VLOOKUP($B251,'Tabelas auxiliares'!$A$65:$C$102,3,FALSE),"")</f>
        <v xml:space="preserve">AUXILIO FUNERAL / CONTRATACAO POR TEMPO DETERMINADO / BENEF.ASSIST. DO SERVIDOR E DO MILITAR / AUXILIO-ALIMENTACAO / AUXILIO-TRANSPORTE / INDENIZACOES E RESTITUICOES / DESPESAS DE EXERCICIOS ANTERIORES </v>
      </c>
      <c r="I251" t="s">
        <v>1876</v>
      </c>
      <c r="J251" t="s">
        <v>1877</v>
      </c>
      <c r="K251" t="s">
        <v>1900</v>
      </c>
      <c r="L251" t="s">
        <v>1879</v>
      </c>
      <c r="M251" t="s">
        <v>165</v>
      </c>
      <c r="N251" t="s">
        <v>128</v>
      </c>
      <c r="O251" t="s">
        <v>955</v>
      </c>
      <c r="P251" t="s">
        <v>956</v>
      </c>
      <c r="Q251" t="s">
        <v>168</v>
      </c>
      <c r="R251" t="s">
        <v>165</v>
      </c>
      <c r="S251" t="s">
        <v>119</v>
      </c>
      <c r="T251" t="s">
        <v>858</v>
      </c>
      <c r="U251" t="s">
        <v>1901</v>
      </c>
      <c r="V251" t="s">
        <v>957</v>
      </c>
      <c r="W251" t="s">
        <v>958</v>
      </c>
      <c r="X251" s="51" t="str">
        <f t="shared" si="3"/>
        <v>3</v>
      </c>
      <c r="Y251" s="51" t="str">
        <f>IF(T251="","",IF(AND(T251&lt;&gt;'Tabelas auxiliares'!$B$236,T251&lt;&gt;'Tabelas auxiliares'!$B$237),"FOLHA DE PESSOAL",IF(X251='Tabelas auxiliares'!$A$237,"CUSTEIO",IF(X251='Tabelas auxiliares'!$A$236,"INVESTIMENTO","ERRO - VERIFICAR"))))</f>
        <v>FOLHA DE PESSOAL</v>
      </c>
      <c r="Z251" s="44">
        <v>51.24</v>
      </c>
      <c r="AA251" s="44">
        <v>51.24</v>
      </c>
    </row>
    <row r="252" spans="1:29" x14ac:dyDescent="0.25">
      <c r="A252" t="s">
        <v>540</v>
      </c>
      <c r="B252" s="72" t="s">
        <v>358</v>
      </c>
      <c r="C252" s="72" t="s">
        <v>541</v>
      </c>
      <c r="D252" t="s">
        <v>90</v>
      </c>
      <c r="E252" t="s">
        <v>117</v>
      </c>
      <c r="F252" s="51" t="str">
        <f>IFERROR(VLOOKUP(D252,'Tabelas auxiliares'!$A$3:$B$61,2,FALSE),"")</f>
        <v>SUGEPE-FOLHA - PASEP + AUX. MORADIA</v>
      </c>
      <c r="G252" s="51" t="str">
        <f>IFERROR(VLOOKUP($B252,'Tabelas auxiliares'!$A$65:$C$102,2,FALSE),"")</f>
        <v>Folha de Pagamento - Benefícios</v>
      </c>
      <c r="H252" s="51" t="str">
        <f>IFERROR(VLOOKUP($B252,'Tabelas auxiliares'!$A$65:$C$102,3,FALSE),"")</f>
        <v xml:space="preserve">AUXILIO FUNERAL / CONTRATACAO POR TEMPO DETERMINADO / BENEF.ASSIST. DO SERVIDOR E DO MILITAR / AUXILIO-ALIMENTACAO / AUXILIO-TRANSPORTE / INDENIZACOES E RESTITUICOES / DESPESAS DE EXERCICIOS ANTERIORES </v>
      </c>
      <c r="I252" t="s">
        <v>1876</v>
      </c>
      <c r="J252" t="s">
        <v>1877</v>
      </c>
      <c r="K252" t="s">
        <v>1902</v>
      </c>
      <c r="L252" t="s">
        <v>1879</v>
      </c>
      <c r="M252" t="s">
        <v>165</v>
      </c>
      <c r="N252" t="s">
        <v>128</v>
      </c>
      <c r="O252" t="s">
        <v>819</v>
      </c>
      <c r="P252" t="s">
        <v>951</v>
      </c>
      <c r="Q252" t="s">
        <v>168</v>
      </c>
      <c r="R252" t="s">
        <v>165</v>
      </c>
      <c r="S252" t="s">
        <v>119</v>
      </c>
      <c r="T252" t="s">
        <v>858</v>
      </c>
      <c r="U252" t="s">
        <v>1899</v>
      </c>
      <c r="V252" t="s">
        <v>965</v>
      </c>
      <c r="W252" t="s">
        <v>966</v>
      </c>
      <c r="X252" s="51" t="str">
        <f t="shared" si="3"/>
        <v>3</v>
      </c>
      <c r="Y252" s="51" t="str">
        <f>IF(T252="","",IF(AND(T252&lt;&gt;'Tabelas auxiliares'!$B$236,T252&lt;&gt;'Tabelas auxiliares'!$B$237),"FOLHA DE PESSOAL",IF(X252='Tabelas auxiliares'!$A$237,"CUSTEIO",IF(X252='Tabelas auxiliares'!$A$236,"INVESTIMENTO","ERRO - VERIFICAR"))))</f>
        <v>FOLHA DE PESSOAL</v>
      </c>
      <c r="Z252" s="44">
        <v>6387.9</v>
      </c>
      <c r="AA252" s="44">
        <v>6387.9</v>
      </c>
    </row>
    <row r="253" spans="1:29" x14ac:dyDescent="0.25">
      <c r="A253" t="s">
        <v>540</v>
      </c>
      <c r="B253" s="72" t="s">
        <v>358</v>
      </c>
      <c r="C253" s="72" t="s">
        <v>541</v>
      </c>
      <c r="D253" t="s">
        <v>90</v>
      </c>
      <c r="E253" t="s">
        <v>117</v>
      </c>
      <c r="F253" s="51" t="str">
        <f>IFERROR(VLOOKUP(D253,'Tabelas auxiliares'!$A$3:$B$61,2,FALSE),"")</f>
        <v>SUGEPE-FOLHA - PASEP + AUX. MORADIA</v>
      </c>
      <c r="G253" s="51" t="str">
        <f>IFERROR(VLOOKUP($B253,'Tabelas auxiliares'!$A$65:$C$102,2,FALSE),"")</f>
        <v>Folha de Pagamento - Benefícios</v>
      </c>
      <c r="H253" s="51" t="str">
        <f>IFERROR(VLOOKUP($B253,'Tabelas auxiliares'!$A$65:$C$102,3,FALSE),"")</f>
        <v xml:space="preserve">AUXILIO FUNERAL / CONTRATACAO POR TEMPO DETERMINADO / BENEF.ASSIST. DO SERVIDOR E DO MILITAR / AUXILIO-ALIMENTACAO / AUXILIO-TRANSPORTE / INDENIZACOES E RESTITUICOES / DESPESAS DE EXERCICIOS ANTERIORES </v>
      </c>
      <c r="I253" t="s">
        <v>1876</v>
      </c>
      <c r="J253" t="s">
        <v>1877</v>
      </c>
      <c r="K253" t="s">
        <v>1903</v>
      </c>
      <c r="L253" t="s">
        <v>1879</v>
      </c>
      <c r="M253" t="s">
        <v>165</v>
      </c>
      <c r="N253" t="s">
        <v>128</v>
      </c>
      <c r="O253" t="s">
        <v>946</v>
      </c>
      <c r="P253" t="s">
        <v>947</v>
      </c>
      <c r="Q253" t="s">
        <v>168</v>
      </c>
      <c r="R253" t="s">
        <v>165</v>
      </c>
      <c r="S253" t="s">
        <v>119</v>
      </c>
      <c r="T253" t="s">
        <v>858</v>
      </c>
      <c r="U253" t="s">
        <v>1897</v>
      </c>
      <c r="V253" t="s">
        <v>968</v>
      </c>
      <c r="W253" t="s">
        <v>969</v>
      </c>
      <c r="X253" s="51" t="str">
        <f t="shared" si="3"/>
        <v>3</v>
      </c>
      <c r="Y253" s="51" t="str">
        <f>IF(T253="","",IF(AND(T253&lt;&gt;'Tabelas auxiliares'!$B$236,T253&lt;&gt;'Tabelas auxiliares'!$B$237),"FOLHA DE PESSOAL",IF(X253='Tabelas auxiliares'!$A$237,"CUSTEIO",IF(X253='Tabelas auxiliares'!$A$236,"INVESTIMENTO","ERRO - VERIFICAR"))))</f>
        <v>FOLHA DE PESSOAL</v>
      </c>
      <c r="Z253" s="44">
        <v>5282.95</v>
      </c>
      <c r="AA253" s="44">
        <v>5282.95</v>
      </c>
    </row>
    <row r="254" spans="1:29" x14ac:dyDescent="0.25">
      <c r="A254" t="s">
        <v>540</v>
      </c>
      <c r="B254" s="72" t="s">
        <v>358</v>
      </c>
      <c r="C254" s="72" t="s">
        <v>541</v>
      </c>
      <c r="D254" t="s">
        <v>90</v>
      </c>
      <c r="E254" t="s">
        <v>117</v>
      </c>
      <c r="F254" s="51" t="str">
        <f>IFERROR(VLOOKUP(D254,'Tabelas auxiliares'!$A$3:$B$61,2,FALSE),"")</f>
        <v>SUGEPE-FOLHA - PASEP + AUX. MORADIA</v>
      </c>
      <c r="G254" s="51" t="str">
        <f>IFERROR(VLOOKUP($B254,'Tabelas auxiliares'!$A$65:$C$102,2,FALSE),"")</f>
        <v>Folha de Pagamento - Benefícios</v>
      </c>
      <c r="H254" s="51" t="str">
        <f>IFERROR(VLOOKUP($B254,'Tabelas auxiliares'!$A$65:$C$102,3,FALSE),"")</f>
        <v xml:space="preserve">AUXILIO FUNERAL / CONTRATACAO POR TEMPO DETERMINADO / BENEF.ASSIST. DO SERVIDOR E DO MILITAR / AUXILIO-ALIMENTACAO / AUXILIO-TRANSPORTE / INDENIZACOES E RESTITUICOES / DESPESAS DE EXERCICIOS ANTERIORES </v>
      </c>
      <c r="I254" t="s">
        <v>1876</v>
      </c>
      <c r="J254" t="s">
        <v>1877</v>
      </c>
      <c r="K254" t="s">
        <v>1904</v>
      </c>
      <c r="L254" t="s">
        <v>1879</v>
      </c>
      <c r="M254" t="s">
        <v>165</v>
      </c>
      <c r="N254" t="s">
        <v>128</v>
      </c>
      <c r="O254" t="s">
        <v>955</v>
      </c>
      <c r="P254" t="s">
        <v>956</v>
      </c>
      <c r="Q254" t="s">
        <v>168</v>
      </c>
      <c r="R254" t="s">
        <v>165</v>
      </c>
      <c r="S254" t="s">
        <v>119</v>
      </c>
      <c r="T254" t="s">
        <v>858</v>
      </c>
      <c r="U254" t="s">
        <v>1901</v>
      </c>
      <c r="V254" t="s">
        <v>971</v>
      </c>
      <c r="W254" t="s">
        <v>972</v>
      </c>
      <c r="X254" s="51" t="str">
        <f t="shared" si="3"/>
        <v>3</v>
      </c>
      <c r="Y254" s="51" t="str">
        <f>IF(T254="","",IF(AND(T254&lt;&gt;'Tabelas auxiliares'!$B$236,T254&lt;&gt;'Tabelas auxiliares'!$B$237),"FOLHA DE PESSOAL",IF(X254='Tabelas auxiliares'!$A$237,"CUSTEIO",IF(X254='Tabelas auxiliares'!$A$236,"INVESTIMENTO","ERRO - VERIFICAR"))))</f>
        <v>FOLHA DE PESSOAL</v>
      </c>
      <c r="Z254" s="44">
        <v>50441.51</v>
      </c>
      <c r="AA254" s="44">
        <v>50441.51</v>
      </c>
    </row>
    <row r="255" spans="1:29" x14ac:dyDescent="0.25">
      <c r="A255" t="s">
        <v>540</v>
      </c>
      <c r="B255" s="72" t="s">
        <v>358</v>
      </c>
      <c r="C255" s="72" t="s">
        <v>541</v>
      </c>
      <c r="D255" t="s">
        <v>90</v>
      </c>
      <c r="E255" t="s">
        <v>117</v>
      </c>
      <c r="F255" s="51" t="str">
        <f>IFERROR(VLOOKUP(D255,'Tabelas auxiliares'!$A$3:$B$61,2,FALSE),"")</f>
        <v>SUGEPE-FOLHA - PASEP + AUX. MORADIA</v>
      </c>
      <c r="G255" s="51" t="str">
        <f>IFERROR(VLOOKUP($B255,'Tabelas auxiliares'!$A$65:$C$102,2,FALSE),"")</f>
        <v>Folha de Pagamento - Benefícios</v>
      </c>
      <c r="H255" s="51" t="str">
        <f>IFERROR(VLOOKUP($B255,'Tabelas auxiliares'!$A$65:$C$102,3,FALSE),"")</f>
        <v xml:space="preserve">AUXILIO FUNERAL / CONTRATACAO POR TEMPO DETERMINADO / BENEF.ASSIST. DO SERVIDOR E DO MILITAR / AUXILIO-ALIMENTACAO / AUXILIO-TRANSPORTE / INDENIZACOES E RESTITUICOES / DESPESAS DE EXERCICIOS ANTERIORES </v>
      </c>
      <c r="I255" t="s">
        <v>1876</v>
      </c>
      <c r="J255" t="s">
        <v>1877</v>
      </c>
      <c r="K255" t="s">
        <v>1905</v>
      </c>
      <c r="L255" t="s">
        <v>1879</v>
      </c>
      <c r="M255" t="s">
        <v>165</v>
      </c>
      <c r="N255" t="s">
        <v>130</v>
      </c>
      <c r="O255" t="s">
        <v>819</v>
      </c>
      <c r="P255" t="s">
        <v>942</v>
      </c>
      <c r="Q255" t="s">
        <v>168</v>
      </c>
      <c r="R255" t="s">
        <v>165</v>
      </c>
      <c r="S255" t="s">
        <v>119</v>
      </c>
      <c r="T255" t="s">
        <v>858</v>
      </c>
      <c r="U255" t="s">
        <v>1906</v>
      </c>
      <c r="V255" t="s">
        <v>943</v>
      </c>
      <c r="W255" t="s">
        <v>944</v>
      </c>
      <c r="X255" s="51" t="str">
        <f t="shared" si="3"/>
        <v>3</v>
      </c>
      <c r="Y255" s="51" t="str">
        <f>IF(T255="","",IF(AND(T255&lt;&gt;'Tabelas auxiliares'!$B$236,T255&lt;&gt;'Tabelas auxiliares'!$B$237),"FOLHA DE PESSOAL",IF(X255='Tabelas auxiliares'!$A$237,"CUSTEIO",IF(X255='Tabelas auxiliares'!$A$236,"INVESTIMENTO","ERRO - VERIFICAR"))))</f>
        <v>FOLHA DE PESSOAL</v>
      </c>
      <c r="Z255" s="44">
        <v>4199.2</v>
      </c>
      <c r="AA255" s="44">
        <v>4199.2</v>
      </c>
    </row>
    <row r="256" spans="1:29" x14ac:dyDescent="0.25">
      <c r="A256" t="s">
        <v>540</v>
      </c>
      <c r="B256" s="72" t="s">
        <v>358</v>
      </c>
      <c r="C256" s="72" t="s">
        <v>541</v>
      </c>
      <c r="D256" t="s">
        <v>90</v>
      </c>
      <c r="E256" t="s">
        <v>117</v>
      </c>
      <c r="F256" s="51" t="str">
        <f>IFERROR(VLOOKUP(D256,'Tabelas auxiliares'!$A$3:$B$61,2,FALSE),"")</f>
        <v>SUGEPE-FOLHA - PASEP + AUX. MORADIA</v>
      </c>
      <c r="G256" s="51" t="str">
        <f>IFERROR(VLOOKUP($B256,'Tabelas auxiliares'!$A$65:$C$102,2,FALSE),"")</f>
        <v>Folha de Pagamento - Benefícios</v>
      </c>
      <c r="H256" s="51" t="str">
        <f>IFERROR(VLOOKUP($B256,'Tabelas auxiliares'!$A$65:$C$102,3,FALSE),"")</f>
        <v xml:space="preserve">AUXILIO FUNERAL / CONTRATACAO POR TEMPO DETERMINADO / BENEF.ASSIST. DO SERVIDOR E DO MILITAR / AUXILIO-ALIMENTACAO / AUXILIO-TRANSPORTE / INDENIZACOES E RESTITUICOES / DESPESAS DE EXERCICIOS ANTERIORES </v>
      </c>
      <c r="I256" t="s">
        <v>551</v>
      </c>
      <c r="J256" t="s">
        <v>1907</v>
      </c>
      <c r="K256" t="s">
        <v>1908</v>
      </c>
      <c r="L256" t="s">
        <v>1909</v>
      </c>
      <c r="M256" t="s">
        <v>941</v>
      </c>
      <c r="N256" t="s">
        <v>130</v>
      </c>
      <c r="O256" t="s">
        <v>819</v>
      </c>
      <c r="P256" t="s">
        <v>942</v>
      </c>
      <c r="Q256" t="s">
        <v>168</v>
      </c>
      <c r="R256" t="s">
        <v>165</v>
      </c>
      <c r="S256" t="s">
        <v>119</v>
      </c>
      <c r="T256" t="s">
        <v>858</v>
      </c>
      <c r="U256" t="s">
        <v>141</v>
      </c>
      <c r="V256" t="s">
        <v>943</v>
      </c>
      <c r="W256" t="s">
        <v>944</v>
      </c>
      <c r="X256" s="51" t="str">
        <f t="shared" si="3"/>
        <v>3</v>
      </c>
      <c r="Y256" s="51" t="str">
        <f>IF(T256="","",IF(AND(T256&lt;&gt;'Tabelas auxiliares'!$B$236,T256&lt;&gt;'Tabelas auxiliares'!$B$237),"FOLHA DE PESSOAL",IF(X256='Tabelas auxiliares'!$A$237,"CUSTEIO",IF(X256='Tabelas auxiliares'!$A$236,"INVESTIMENTO","ERRO - VERIFICAR"))))</f>
        <v>FOLHA DE PESSOAL</v>
      </c>
      <c r="Z256" s="44">
        <v>23.27</v>
      </c>
      <c r="AA256" s="44">
        <v>23.27</v>
      </c>
    </row>
    <row r="257" spans="1:29" x14ac:dyDescent="0.25">
      <c r="A257" t="s">
        <v>540</v>
      </c>
      <c r="B257" s="72" t="s">
        <v>307</v>
      </c>
      <c r="C257" s="72" t="s">
        <v>541</v>
      </c>
      <c r="D257" t="s">
        <v>71</v>
      </c>
      <c r="E257" t="s">
        <v>117</v>
      </c>
      <c r="F257" s="51" t="str">
        <f>IFERROR(VLOOKUP(D257,'Tabelas auxiliares'!$A$3:$B$61,2,FALSE),"")</f>
        <v>ARI - ASSESSORIA DE RELAÇÕES INTERNACIONAIS</v>
      </c>
      <c r="G257" s="51" t="str">
        <f>IFERROR(VLOOKUP($B257,'Tabelas auxiliares'!$A$65:$C$102,2,FALSE),"")</f>
        <v>Internacionalização</v>
      </c>
      <c r="H257" s="51" t="str">
        <f>IFERROR(VLOOKUP($B257,'Tabelas auxiliares'!$A$65:$C$102,3,FALSE),"")</f>
        <v>DIÁRIAS INTERNACIONAIS / PASSAGENS AÉREAS INTERNACIONAIS / AUXÍLIO PARA EVENTOS INTERNACIONAIS / INSCRIÇÃO PARA  EVENTOS INTERNACIONAIS / ANUIDADES ARI / ENCARGO DE CURSOS E CONCURSOS ARI</v>
      </c>
      <c r="I257" t="s">
        <v>1910</v>
      </c>
      <c r="J257" t="s">
        <v>1911</v>
      </c>
      <c r="K257" t="s">
        <v>1912</v>
      </c>
      <c r="L257" t="s">
        <v>1913</v>
      </c>
      <c r="M257" t="s">
        <v>1914</v>
      </c>
      <c r="N257" t="s">
        <v>166</v>
      </c>
      <c r="O257" t="s">
        <v>167</v>
      </c>
      <c r="P257" t="s">
        <v>200</v>
      </c>
      <c r="Q257" t="s">
        <v>168</v>
      </c>
      <c r="R257" t="s">
        <v>165</v>
      </c>
      <c r="S257" t="s">
        <v>1199</v>
      </c>
      <c r="T257" t="s">
        <v>164</v>
      </c>
      <c r="U257" t="s">
        <v>118</v>
      </c>
      <c r="V257" t="s">
        <v>1569</v>
      </c>
      <c r="W257" t="s">
        <v>1570</v>
      </c>
      <c r="X257" s="51" t="str">
        <f t="shared" si="3"/>
        <v>3</v>
      </c>
      <c r="Y257" s="51" t="str">
        <f>IF(T257="","",IF(AND(T257&lt;&gt;'Tabelas auxiliares'!$B$236,T257&lt;&gt;'Tabelas auxiliares'!$B$237),"FOLHA DE PESSOAL",IF(X257='Tabelas auxiliares'!$A$237,"CUSTEIO",IF(X257='Tabelas auxiliares'!$A$236,"INVESTIMENTO","ERRO - VERIFICAR"))))</f>
        <v>CUSTEIO</v>
      </c>
      <c r="Z257" s="44">
        <v>1300</v>
      </c>
      <c r="AA257" s="44">
        <v>1300</v>
      </c>
    </row>
    <row r="258" spans="1:29" x14ac:dyDescent="0.25">
      <c r="A258" t="s">
        <v>540</v>
      </c>
      <c r="B258" s="72" t="s">
        <v>307</v>
      </c>
      <c r="C258" s="72" t="s">
        <v>541</v>
      </c>
      <c r="D258" t="s">
        <v>71</v>
      </c>
      <c r="E258" t="s">
        <v>117</v>
      </c>
      <c r="F258" s="51" t="str">
        <f>IFERROR(VLOOKUP(D258,'Tabelas auxiliares'!$A$3:$B$61,2,FALSE),"")</f>
        <v>ARI - ASSESSORIA DE RELAÇÕES INTERNACIONAIS</v>
      </c>
      <c r="G258" s="51" t="str">
        <f>IFERROR(VLOOKUP($B258,'Tabelas auxiliares'!$A$65:$C$102,2,FALSE),"")</f>
        <v>Internacionalização</v>
      </c>
      <c r="H258" s="51" t="str">
        <f>IFERROR(VLOOKUP($B258,'Tabelas auxiliares'!$A$65:$C$102,3,FALSE),"")</f>
        <v>DIÁRIAS INTERNACIONAIS / PASSAGENS AÉREAS INTERNACIONAIS / AUXÍLIO PARA EVENTOS INTERNACIONAIS / INSCRIÇÃO PARA  EVENTOS INTERNACIONAIS / ANUIDADES ARI / ENCARGO DE CURSOS E CONCURSOS ARI</v>
      </c>
      <c r="I258" t="s">
        <v>1105</v>
      </c>
      <c r="J258" t="s">
        <v>682</v>
      </c>
      <c r="K258" t="s">
        <v>1915</v>
      </c>
      <c r="L258" t="s">
        <v>188</v>
      </c>
      <c r="M258" t="s">
        <v>165</v>
      </c>
      <c r="N258" t="s">
        <v>166</v>
      </c>
      <c r="O258" t="s">
        <v>167</v>
      </c>
      <c r="P258" t="s">
        <v>200</v>
      </c>
      <c r="Q258" t="s">
        <v>168</v>
      </c>
      <c r="R258" t="s">
        <v>165</v>
      </c>
      <c r="S258" t="s">
        <v>543</v>
      </c>
      <c r="T258" t="s">
        <v>164</v>
      </c>
      <c r="U258" t="s">
        <v>118</v>
      </c>
      <c r="V258" t="s">
        <v>465</v>
      </c>
      <c r="W258" t="s">
        <v>509</v>
      </c>
      <c r="X258" s="51" t="str">
        <f t="shared" si="3"/>
        <v>3</v>
      </c>
      <c r="Y258" s="51" t="str">
        <f>IF(T258="","",IF(AND(T258&lt;&gt;'Tabelas auxiliares'!$B$236,T258&lt;&gt;'Tabelas auxiliares'!$B$237),"FOLHA DE PESSOAL",IF(X258='Tabelas auxiliares'!$A$237,"CUSTEIO",IF(X258='Tabelas auxiliares'!$A$236,"INVESTIMENTO","ERRO - VERIFICAR"))))</f>
        <v>CUSTEIO</v>
      </c>
      <c r="Z258" s="44">
        <v>324.39</v>
      </c>
      <c r="AA258" s="44">
        <v>324.39</v>
      </c>
    </row>
    <row r="259" spans="1:29" x14ac:dyDescent="0.25">
      <c r="A259" t="s">
        <v>540</v>
      </c>
      <c r="B259" s="72" t="s">
        <v>307</v>
      </c>
      <c r="C259" s="72" t="s">
        <v>541</v>
      </c>
      <c r="D259" t="s">
        <v>71</v>
      </c>
      <c r="E259" t="s">
        <v>117</v>
      </c>
      <c r="F259" s="51" t="str">
        <f>IFERROR(VLOOKUP(D259,'Tabelas auxiliares'!$A$3:$B$61,2,FALSE),"")</f>
        <v>ARI - ASSESSORIA DE RELAÇÕES INTERNACIONAIS</v>
      </c>
      <c r="G259" s="51" t="str">
        <f>IFERROR(VLOOKUP($B259,'Tabelas auxiliares'!$A$65:$C$102,2,FALSE),"")</f>
        <v>Internacionalização</v>
      </c>
      <c r="H259" s="51" t="str">
        <f>IFERROR(VLOOKUP($B259,'Tabelas auxiliares'!$A$65:$C$102,3,FALSE),"")</f>
        <v>DIÁRIAS INTERNACIONAIS / PASSAGENS AÉREAS INTERNACIONAIS / AUXÍLIO PARA EVENTOS INTERNACIONAIS / INSCRIÇÃO PARA  EVENTOS INTERNACIONAIS / ANUIDADES ARI / ENCARGO DE CURSOS E CONCURSOS ARI</v>
      </c>
      <c r="I259" t="s">
        <v>1296</v>
      </c>
      <c r="J259" t="s">
        <v>1916</v>
      </c>
      <c r="K259" t="s">
        <v>1917</v>
      </c>
      <c r="L259" t="s">
        <v>1918</v>
      </c>
      <c r="M259" t="s">
        <v>165</v>
      </c>
      <c r="N259" t="s">
        <v>166</v>
      </c>
      <c r="O259" t="s">
        <v>167</v>
      </c>
      <c r="P259" t="s">
        <v>200</v>
      </c>
      <c r="Q259" t="s">
        <v>168</v>
      </c>
      <c r="R259" t="s">
        <v>165</v>
      </c>
      <c r="S259" t="s">
        <v>119</v>
      </c>
      <c r="T259" t="s">
        <v>164</v>
      </c>
      <c r="U259" t="s">
        <v>118</v>
      </c>
      <c r="V259" t="s">
        <v>821</v>
      </c>
      <c r="W259" t="s">
        <v>822</v>
      </c>
      <c r="X259" s="51" t="str">
        <f t="shared" si="3"/>
        <v>3</v>
      </c>
      <c r="Y259" s="51" t="str">
        <f>IF(T259="","",IF(AND(T259&lt;&gt;'Tabelas auxiliares'!$B$236,T259&lt;&gt;'Tabelas auxiliares'!$B$237),"FOLHA DE PESSOAL",IF(X259='Tabelas auxiliares'!$A$237,"CUSTEIO",IF(X259='Tabelas auxiliares'!$A$236,"INVESTIMENTO","ERRO - VERIFICAR"))))</f>
        <v>CUSTEIO</v>
      </c>
      <c r="Z259" s="44">
        <v>13500</v>
      </c>
      <c r="AA259" s="44">
        <v>9000</v>
      </c>
      <c r="AB259" s="44">
        <v>4500</v>
      </c>
    </row>
    <row r="260" spans="1:29" x14ac:dyDescent="0.25">
      <c r="A260" t="s">
        <v>540</v>
      </c>
      <c r="B260" s="72" t="s">
        <v>307</v>
      </c>
      <c r="C260" s="72" t="s">
        <v>541</v>
      </c>
      <c r="D260" t="s">
        <v>71</v>
      </c>
      <c r="E260" t="s">
        <v>117</v>
      </c>
      <c r="F260" s="51" t="str">
        <f>IFERROR(VLOOKUP(D260,'Tabelas auxiliares'!$A$3:$B$61,2,FALSE),"")</f>
        <v>ARI - ASSESSORIA DE RELAÇÕES INTERNACIONAIS</v>
      </c>
      <c r="G260" s="51" t="str">
        <f>IFERROR(VLOOKUP($B260,'Tabelas auxiliares'!$A$65:$C$102,2,FALSE),"")</f>
        <v>Internacionalização</v>
      </c>
      <c r="H260" s="51" t="str">
        <f>IFERROR(VLOOKUP($B260,'Tabelas auxiliares'!$A$65:$C$102,3,FALSE),"")</f>
        <v>DIÁRIAS INTERNACIONAIS / PASSAGENS AÉREAS INTERNACIONAIS / AUXÍLIO PARA EVENTOS INTERNACIONAIS / INSCRIÇÃO PARA  EVENTOS INTERNACIONAIS / ANUIDADES ARI / ENCARGO DE CURSOS E CONCURSOS ARI</v>
      </c>
      <c r="I260" t="s">
        <v>1296</v>
      </c>
      <c r="J260" t="s">
        <v>1919</v>
      </c>
      <c r="K260" t="s">
        <v>1920</v>
      </c>
      <c r="L260" t="s">
        <v>1921</v>
      </c>
      <c r="M260" t="s">
        <v>165</v>
      </c>
      <c r="N260" t="s">
        <v>166</v>
      </c>
      <c r="O260" t="s">
        <v>167</v>
      </c>
      <c r="P260" t="s">
        <v>200</v>
      </c>
      <c r="Q260" t="s">
        <v>168</v>
      </c>
      <c r="R260" t="s">
        <v>165</v>
      </c>
      <c r="S260" t="s">
        <v>119</v>
      </c>
      <c r="T260" t="s">
        <v>164</v>
      </c>
      <c r="U260" t="s">
        <v>118</v>
      </c>
      <c r="V260" t="s">
        <v>821</v>
      </c>
      <c r="W260" t="s">
        <v>822</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44">
        <v>9000</v>
      </c>
      <c r="AB260" s="44">
        <v>9000</v>
      </c>
    </row>
    <row r="261" spans="1:29" x14ac:dyDescent="0.25">
      <c r="A261" t="s">
        <v>540</v>
      </c>
      <c r="B261" s="72" t="s">
        <v>307</v>
      </c>
      <c r="C261" s="72" t="s">
        <v>541</v>
      </c>
      <c r="D261" t="s">
        <v>71</v>
      </c>
      <c r="E261" t="s">
        <v>117</v>
      </c>
      <c r="F261" s="51" t="str">
        <f>IFERROR(VLOOKUP(D261,'Tabelas auxiliares'!$A$3:$B$61,2,FALSE),"")</f>
        <v>ARI - ASSESSORIA DE RELAÇÕES INTERNACIONAIS</v>
      </c>
      <c r="G261" s="51" t="str">
        <f>IFERROR(VLOOKUP($B261,'Tabelas auxiliares'!$A$65:$C$102,2,FALSE),"")</f>
        <v>Internacionalização</v>
      </c>
      <c r="H261" s="51" t="str">
        <f>IFERROR(VLOOKUP($B261,'Tabelas auxiliares'!$A$65:$C$102,3,FALSE),"")</f>
        <v>DIÁRIAS INTERNACIONAIS / PASSAGENS AÉREAS INTERNACIONAIS / AUXÍLIO PARA EVENTOS INTERNACIONAIS / INSCRIÇÃO PARA  EVENTOS INTERNACIONAIS / ANUIDADES ARI / ENCARGO DE CURSOS E CONCURSOS ARI</v>
      </c>
      <c r="I261" t="s">
        <v>1177</v>
      </c>
      <c r="J261" t="s">
        <v>1922</v>
      </c>
      <c r="K261" t="s">
        <v>1923</v>
      </c>
      <c r="L261" t="s">
        <v>1924</v>
      </c>
      <c r="M261" t="s">
        <v>165</v>
      </c>
      <c r="N261" t="s">
        <v>166</v>
      </c>
      <c r="O261" t="s">
        <v>167</v>
      </c>
      <c r="P261" t="s">
        <v>200</v>
      </c>
      <c r="Q261" t="s">
        <v>168</v>
      </c>
      <c r="R261" t="s">
        <v>165</v>
      </c>
      <c r="S261" t="s">
        <v>119</v>
      </c>
      <c r="T261" t="s">
        <v>164</v>
      </c>
      <c r="U261" t="s">
        <v>118</v>
      </c>
      <c r="V261" t="s">
        <v>821</v>
      </c>
      <c r="W261" t="s">
        <v>822</v>
      </c>
      <c r="X261" s="51" t="str">
        <f t="shared" si="4"/>
        <v>3</v>
      </c>
      <c r="Y261" s="51" t="str">
        <f>IF(T261="","",IF(AND(T261&lt;&gt;'Tabelas auxiliares'!$B$236,T261&lt;&gt;'Tabelas auxiliares'!$B$237),"FOLHA DE PESSOAL",IF(X261='Tabelas auxiliares'!$A$237,"CUSTEIO",IF(X261='Tabelas auxiliares'!$A$236,"INVESTIMENTO","ERRO - VERIFICAR"))))</f>
        <v>CUSTEIO</v>
      </c>
      <c r="Z261" s="44">
        <v>93500</v>
      </c>
      <c r="AA261" s="44">
        <v>55000</v>
      </c>
      <c r="AB261" s="44">
        <v>38500</v>
      </c>
    </row>
    <row r="262" spans="1:29" x14ac:dyDescent="0.25">
      <c r="A262" t="s">
        <v>540</v>
      </c>
      <c r="B262" s="72" t="s">
        <v>307</v>
      </c>
      <c r="C262" s="72" t="s">
        <v>541</v>
      </c>
      <c r="D262" t="s">
        <v>71</v>
      </c>
      <c r="E262" t="s">
        <v>117</v>
      </c>
      <c r="F262" s="51" t="str">
        <f>IFERROR(VLOOKUP(D262,'Tabelas auxiliares'!$A$3:$B$61,2,FALSE),"")</f>
        <v>ARI - ASSESSORIA DE RELAÇÕES INTERNACIONAIS</v>
      </c>
      <c r="G262" s="51" t="str">
        <f>IFERROR(VLOOKUP($B262,'Tabelas auxiliares'!$A$65:$C$102,2,FALSE),"")</f>
        <v>Internacionalização</v>
      </c>
      <c r="H262" s="51" t="str">
        <f>IFERROR(VLOOKUP($B262,'Tabelas auxiliares'!$A$65:$C$102,3,FALSE),"")</f>
        <v>DIÁRIAS INTERNACIONAIS / PASSAGENS AÉREAS INTERNACIONAIS / AUXÍLIO PARA EVENTOS INTERNACIONAIS / INSCRIÇÃO PARA  EVENTOS INTERNACIONAIS / ANUIDADES ARI / ENCARGO DE CURSOS E CONCURSOS ARI</v>
      </c>
      <c r="I262" t="s">
        <v>1177</v>
      </c>
      <c r="J262" t="s">
        <v>1925</v>
      </c>
      <c r="K262" t="s">
        <v>1926</v>
      </c>
      <c r="L262" t="s">
        <v>1349</v>
      </c>
      <c r="M262" t="s">
        <v>165</v>
      </c>
      <c r="N262" t="s">
        <v>166</v>
      </c>
      <c r="O262" t="s">
        <v>167</v>
      </c>
      <c r="P262" t="s">
        <v>200</v>
      </c>
      <c r="Q262" t="s">
        <v>168</v>
      </c>
      <c r="R262" t="s">
        <v>165</v>
      </c>
      <c r="S262" t="s">
        <v>119</v>
      </c>
      <c r="T262" t="s">
        <v>164</v>
      </c>
      <c r="U262" t="s">
        <v>118</v>
      </c>
      <c r="V262" t="s">
        <v>821</v>
      </c>
      <c r="W262" t="s">
        <v>822</v>
      </c>
      <c r="X262" s="51" t="str">
        <f t="shared" si="4"/>
        <v>3</v>
      </c>
      <c r="Y262" s="51" t="str">
        <f>IF(T262="","",IF(AND(T262&lt;&gt;'Tabelas auxiliares'!$B$236,T262&lt;&gt;'Tabelas auxiliares'!$B$237),"FOLHA DE PESSOAL",IF(X262='Tabelas auxiliares'!$A$237,"CUSTEIO",IF(X262='Tabelas auxiliares'!$A$236,"INVESTIMENTO","ERRO - VERIFICAR"))))</f>
        <v>CUSTEIO</v>
      </c>
      <c r="Z262" s="44">
        <v>10500</v>
      </c>
      <c r="AA262" s="44">
        <v>10500</v>
      </c>
    </row>
    <row r="263" spans="1:29" x14ac:dyDescent="0.25">
      <c r="A263" t="s">
        <v>540</v>
      </c>
      <c r="B263" s="72" t="s">
        <v>307</v>
      </c>
      <c r="C263" s="72" t="s">
        <v>541</v>
      </c>
      <c r="D263" t="s">
        <v>71</v>
      </c>
      <c r="E263" t="s">
        <v>117</v>
      </c>
      <c r="F263" s="51" t="str">
        <f>IFERROR(VLOOKUP(D263,'Tabelas auxiliares'!$A$3:$B$61,2,FALSE),"")</f>
        <v>ARI - ASSESSORIA DE RELAÇÕES INTERNACIONAIS</v>
      </c>
      <c r="G263" s="51" t="str">
        <f>IFERROR(VLOOKUP($B263,'Tabelas auxiliares'!$A$65:$C$102,2,FALSE),"")</f>
        <v>Internacionalização</v>
      </c>
      <c r="H263" s="51" t="str">
        <f>IFERROR(VLOOKUP($B263,'Tabelas auxiliares'!$A$65:$C$102,3,FALSE),"")</f>
        <v>DIÁRIAS INTERNACIONAIS / PASSAGENS AÉREAS INTERNACIONAIS / AUXÍLIO PARA EVENTOS INTERNACIONAIS / INSCRIÇÃO PARA  EVENTOS INTERNACIONAIS / ANUIDADES ARI / ENCARGO DE CURSOS E CONCURSOS ARI</v>
      </c>
      <c r="I263" t="s">
        <v>1927</v>
      </c>
      <c r="J263" t="s">
        <v>1928</v>
      </c>
      <c r="K263" t="s">
        <v>1929</v>
      </c>
      <c r="L263" t="s">
        <v>1930</v>
      </c>
      <c r="M263" t="s">
        <v>165</v>
      </c>
      <c r="N263" t="s">
        <v>166</v>
      </c>
      <c r="O263" t="s">
        <v>167</v>
      </c>
      <c r="P263" t="s">
        <v>200</v>
      </c>
      <c r="Q263" t="s">
        <v>168</v>
      </c>
      <c r="R263" t="s">
        <v>165</v>
      </c>
      <c r="S263" t="s">
        <v>119</v>
      </c>
      <c r="T263" t="s">
        <v>164</v>
      </c>
      <c r="U263" t="s">
        <v>118</v>
      </c>
      <c r="V263" t="s">
        <v>821</v>
      </c>
      <c r="W263" t="s">
        <v>822</v>
      </c>
      <c r="X263" s="51" t="str">
        <f t="shared" si="4"/>
        <v>3</v>
      </c>
      <c r="Y263" s="51" t="str">
        <f>IF(T263="","",IF(AND(T263&lt;&gt;'Tabelas auxiliares'!$B$236,T263&lt;&gt;'Tabelas auxiliares'!$B$237),"FOLHA DE PESSOAL",IF(X263='Tabelas auxiliares'!$A$237,"CUSTEIO",IF(X263='Tabelas auxiliares'!$A$236,"INVESTIMENTO","ERRO - VERIFICAR"))))</f>
        <v>CUSTEIO</v>
      </c>
      <c r="Z263" s="44">
        <v>10500</v>
      </c>
      <c r="AA263" s="44">
        <v>8750</v>
      </c>
      <c r="AB263" s="44">
        <v>1750</v>
      </c>
    </row>
    <row r="264" spans="1:29" x14ac:dyDescent="0.25">
      <c r="A264" t="s">
        <v>540</v>
      </c>
      <c r="B264" s="72" t="s">
        <v>307</v>
      </c>
      <c r="C264" s="72" t="s">
        <v>541</v>
      </c>
      <c r="D264" t="s">
        <v>71</v>
      </c>
      <c r="E264" t="s">
        <v>117</v>
      </c>
      <c r="F264" s="51" t="str">
        <f>IFERROR(VLOOKUP(D264,'Tabelas auxiliares'!$A$3:$B$61,2,FALSE),"")</f>
        <v>ARI - ASSESSORIA DE RELAÇÕES INTERNACIONAIS</v>
      </c>
      <c r="G264" s="51" t="str">
        <f>IFERROR(VLOOKUP($B264,'Tabelas auxiliares'!$A$65:$C$102,2,FALSE),"")</f>
        <v>Internacionalização</v>
      </c>
      <c r="H264" s="51" t="str">
        <f>IFERROR(VLOOKUP($B264,'Tabelas auxiliares'!$A$65:$C$102,3,FALSE),"")</f>
        <v>DIÁRIAS INTERNACIONAIS / PASSAGENS AÉREAS INTERNACIONAIS / AUXÍLIO PARA EVENTOS INTERNACIONAIS / INSCRIÇÃO PARA  EVENTOS INTERNACIONAIS / ANUIDADES ARI / ENCARGO DE CURSOS E CONCURSOS ARI</v>
      </c>
      <c r="I264" t="s">
        <v>1927</v>
      </c>
      <c r="J264" t="s">
        <v>1931</v>
      </c>
      <c r="K264" t="s">
        <v>1932</v>
      </c>
      <c r="L264" t="s">
        <v>1933</v>
      </c>
      <c r="M264" t="s">
        <v>165</v>
      </c>
      <c r="N264" t="s">
        <v>166</v>
      </c>
      <c r="O264" t="s">
        <v>167</v>
      </c>
      <c r="P264" t="s">
        <v>200</v>
      </c>
      <c r="Q264" t="s">
        <v>168</v>
      </c>
      <c r="R264" t="s">
        <v>165</v>
      </c>
      <c r="S264" t="s">
        <v>119</v>
      </c>
      <c r="T264" t="s">
        <v>164</v>
      </c>
      <c r="U264" t="s">
        <v>118</v>
      </c>
      <c r="V264" t="s">
        <v>1583</v>
      </c>
      <c r="W264" t="s">
        <v>1584</v>
      </c>
      <c r="X264" s="51" t="str">
        <f t="shared" si="4"/>
        <v>3</v>
      </c>
      <c r="Y264" s="51" t="str">
        <f>IF(T264="","",IF(AND(T264&lt;&gt;'Tabelas auxiliares'!$B$236,T264&lt;&gt;'Tabelas auxiliares'!$B$237),"FOLHA DE PESSOAL",IF(X264='Tabelas auxiliares'!$A$237,"CUSTEIO",IF(X264='Tabelas auxiliares'!$A$236,"INVESTIMENTO","ERRO - VERIFICAR"))))</f>
        <v>CUSTEIO</v>
      </c>
      <c r="Z264" s="44">
        <v>5000</v>
      </c>
      <c r="AA264" s="44">
        <v>5000</v>
      </c>
    </row>
    <row r="265" spans="1:29" x14ac:dyDescent="0.25">
      <c r="A265" t="s">
        <v>540</v>
      </c>
      <c r="B265" s="72" t="s">
        <v>307</v>
      </c>
      <c r="C265" s="72" t="s">
        <v>541</v>
      </c>
      <c r="D265" t="s">
        <v>71</v>
      </c>
      <c r="E265" t="s">
        <v>117</v>
      </c>
      <c r="F265" s="51" t="str">
        <f>IFERROR(VLOOKUP(D265,'Tabelas auxiliares'!$A$3:$B$61,2,FALSE),"")</f>
        <v>ARI - ASSESSORIA DE RELAÇÕES INTERNACIONAIS</v>
      </c>
      <c r="G265" s="51" t="str">
        <f>IFERROR(VLOOKUP($B265,'Tabelas auxiliares'!$A$65:$C$102,2,FALSE),"")</f>
        <v>Internacionalização</v>
      </c>
      <c r="H265" s="51" t="str">
        <f>IFERROR(VLOOKUP($B265,'Tabelas auxiliares'!$A$65:$C$102,3,FALSE),"")</f>
        <v>DIÁRIAS INTERNACIONAIS / PASSAGENS AÉREAS INTERNACIONAIS / AUXÍLIO PARA EVENTOS INTERNACIONAIS / INSCRIÇÃO PARA  EVENTOS INTERNACIONAIS / ANUIDADES ARI / ENCARGO DE CURSOS E CONCURSOS ARI</v>
      </c>
      <c r="I265" t="s">
        <v>1927</v>
      </c>
      <c r="J265" t="s">
        <v>1934</v>
      </c>
      <c r="K265" t="s">
        <v>1935</v>
      </c>
      <c r="L265" t="s">
        <v>1936</v>
      </c>
      <c r="M265" t="s">
        <v>165</v>
      </c>
      <c r="N265" t="s">
        <v>166</v>
      </c>
      <c r="O265" t="s">
        <v>167</v>
      </c>
      <c r="P265" t="s">
        <v>200</v>
      </c>
      <c r="Q265" t="s">
        <v>168</v>
      </c>
      <c r="R265" t="s">
        <v>165</v>
      </c>
      <c r="S265" t="s">
        <v>119</v>
      </c>
      <c r="T265" t="s">
        <v>164</v>
      </c>
      <c r="U265" t="s">
        <v>118</v>
      </c>
      <c r="V265" t="s">
        <v>821</v>
      </c>
      <c r="W265" t="s">
        <v>822</v>
      </c>
      <c r="X265" s="51" t="str">
        <f t="shared" si="4"/>
        <v>3</v>
      </c>
      <c r="Y265" s="51" t="str">
        <f>IF(T265="","",IF(AND(T265&lt;&gt;'Tabelas auxiliares'!$B$236,T265&lt;&gt;'Tabelas auxiliares'!$B$237),"FOLHA DE PESSOAL",IF(X265='Tabelas auxiliares'!$A$237,"CUSTEIO",IF(X265='Tabelas auxiliares'!$A$236,"INVESTIMENTO","ERRO - VERIFICAR"))))</f>
        <v>CUSTEIO</v>
      </c>
      <c r="Z265" s="44">
        <v>1504.5</v>
      </c>
      <c r="AA265" s="44">
        <v>1504.5</v>
      </c>
    </row>
    <row r="266" spans="1:29" x14ac:dyDescent="0.25">
      <c r="A266" t="s">
        <v>540</v>
      </c>
      <c r="B266" s="72" t="s">
        <v>307</v>
      </c>
      <c r="C266" s="72" t="s">
        <v>1090</v>
      </c>
      <c r="D266" t="s">
        <v>83</v>
      </c>
      <c r="E266" t="s">
        <v>117</v>
      </c>
      <c r="F266" s="51" t="str">
        <f>IFERROR(VLOOKUP(D266,'Tabelas auxiliares'!$A$3:$B$61,2,FALSE),"")</f>
        <v>NETEL - NÚCLEO EDUCACIONAL DE TECNOLOGIAS E LÍNGUAS</v>
      </c>
      <c r="G266" s="51" t="str">
        <f>IFERROR(VLOOKUP($B266,'Tabelas auxiliares'!$A$65:$C$102,2,FALSE),"")</f>
        <v>Internacionalização</v>
      </c>
      <c r="H266" s="51" t="str">
        <f>IFERROR(VLOOKUP($B266,'Tabelas auxiliares'!$A$65:$C$102,3,FALSE),"")</f>
        <v>DIÁRIAS INTERNACIONAIS / PASSAGENS AÉREAS INTERNACIONAIS / AUXÍLIO PARA EVENTOS INTERNACIONAIS / INSCRIÇÃO PARA  EVENTOS INTERNACIONAIS / ANUIDADES ARI / ENCARGO DE CURSOS E CONCURSOS ARI</v>
      </c>
      <c r="I266" t="s">
        <v>1937</v>
      </c>
      <c r="J266" t="s">
        <v>1938</v>
      </c>
      <c r="K266" t="s">
        <v>1939</v>
      </c>
      <c r="L266" t="s">
        <v>1940</v>
      </c>
      <c r="M266" t="s">
        <v>165</v>
      </c>
      <c r="N266" t="s">
        <v>169</v>
      </c>
      <c r="O266" t="s">
        <v>1941</v>
      </c>
      <c r="P266" t="s">
        <v>1942</v>
      </c>
      <c r="Q266" t="s">
        <v>168</v>
      </c>
      <c r="R266" t="s">
        <v>165</v>
      </c>
      <c r="S266" t="s">
        <v>119</v>
      </c>
      <c r="T266" t="s">
        <v>164</v>
      </c>
      <c r="U266" t="s">
        <v>1943</v>
      </c>
      <c r="V266" t="s">
        <v>821</v>
      </c>
      <c r="W266" t="s">
        <v>822</v>
      </c>
      <c r="X266" s="51" t="str">
        <f t="shared" si="4"/>
        <v>3</v>
      </c>
      <c r="Y266" s="51" t="str">
        <f>IF(T266="","",IF(AND(T266&lt;&gt;'Tabelas auxiliares'!$B$236,T266&lt;&gt;'Tabelas auxiliares'!$B$237),"FOLHA DE PESSOAL",IF(X266='Tabelas auxiliares'!$A$237,"CUSTEIO",IF(X266='Tabelas auxiliares'!$A$236,"INVESTIMENTO","ERRO - VERIFICAR"))))</f>
        <v>CUSTEIO</v>
      </c>
      <c r="Z266" s="44">
        <v>4200</v>
      </c>
      <c r="AA266" s="44">
        <v>2800</v>
      </c>
      <c r="AB266" s="44">
        <v>1400</v>
      </c>
    </row>
    <row r="267" spans="1:29" x14ac:dyDescent="0.25">
      <c r="A267" t="s">
        <v>540</v>
      </c>
      <c r="B267" s="72" t="s">
        <v>307</v>
      </c>
      <c r="C267" s="72" t="s">
        <v>1090</v>
      </c>
      <c r="D267" t="s">
        <v>83</v>
      </c>
      <c r="E267" t="s">
        <v>117</v>
      </c>
      <c r="F267" s="51" t="str">
        <f>IFERROR(VLOOKUP(D267,'Tabelas auxiliares'!$A$3:$B$61,2,FALSE),"")</f>
        <v>NETEL - NÚCLEO EDUCACIONAL DE TECNOLOGIAS E LÍNGUAS</v>
      </c>
      <c r="G267" s="51" t="str">
        <f>IFERROR(VLOOKUP($B267,'Tabelas auxiliares'!$A$65:$C$102,2,FALSE),"")</f>
        <v>Internacionalização</v>
      </c>
      <c r="H267" s="51" t="str">
        <f>IFERROR(VLOOKUP($B267,'Tabelas auxiliares'!$A$65:$C$102,3,FALSE),"")</f>
        <v>DIÁRIAS INTERNACIONAIS / PASSAGENS AÉREAS INTERNACIONAIS / AUXÍLIO PARA EVENTOS INTERNACIONAIS / INSCRIÇÃO PARA  EVENTOS INTERNACIONAIS / ANUIDADES ARI / ENCARGO DE CURSOS E CONCURSOS ARI</v>
      </c>
      <c r="I267" t="s">
        <v>1937</v>
      </c>
      <c r="J267" t="s">
        <v>1938</v>
      </c>
      <c r="K267" t="s">
        <v>1944</v>
      </c>
      <c r="L267" t="s">
        <v>1940</v>
      </c>
      <c r="M267" t="s">
        <v>165</v>
      </c>
      <c r="N267" t="s">
        <v>169</v>
      </c>
      <c r="O267" t="s">
        <v>1941</v>
      </c>
      <c r="P267" t="s">
        <v>1942</v>
      </c>
      <c r="Q267" t="s">
        <v>168</v>
      </c>
      <c r="R267" t="s">
        <v>165</v>
      </c>
      <c r="S267" t="s">
        <v>119</v>
      </c>
      <c r="T267" t="s">
        <v>164</v>
      </c>
      <c r="U267" t="s">
        <v>1943</v>
      </c>
      <c r="V267" t="s">
        <v>821</v>
      </c>
      <c r="W267" t="s">
        <v>822</v>
      </c>
      <c r="X267" s="51" t="str">
        <f t="shared" si="4"/>
        <v>3</v>
      </c>
      <c r="Y267" s="51" t="str">
        <f>IF(T267="","",IF(AND(T267&lt;&gt;'Tabelas auxiliares'!$B$236,T267&lt;&gt;'Tabelas auxiliares'!$B$237),"FOLHA DE PESSOAL",IF(X267='Tabelas auxiliares'!$A$237,"CUSTEIO",IF(X267='Tabelas auxiliares'!$A$236,"INVESTIMENTO","ERRO - VERIFICAR"))))</f>
        <v>CUSTEIO</v>
      </c>
      <c r="Z267" s="44">
        <v>11000</v>
      </c>
      <c r="AA267" s="44">
        <v>9900</v>
      </c>
      <c r="AB267" s="44">
        <v>1100</v>
      </c>
    </row>
    <row r="268" spans="1:29" x14ac:dyDescent="0.25">
      <c r="A268" t="s">
        <v>540</v>
      </c>
      <c r="B268" s="72" t="s">
        <v>309</v>
      </c>
      <c r="C268" s="72" t="s">
        <v>541</v>
      </c>
      <c r="D268" t="s">
        <v>15</v>
      </c>
      <c r="E268" t="s">
        <v>117</v>
      </c>
      <c r="F268" s="51" t="str">
        <f>IFERROR(VLOOKUP(D268,'Tabelas auxiliares'!$A$3:$B$61,2,FALSE),"")</f>
        <v>PROPES - PRÓ-REITORIA DE PESQUISA / CEM</v>
      </c>
      <c r="G268" s="51" t="str">
        <f>IFERROR(VLOOKUP($B268,'Tabelas auxiliares'!$A$65:$C$102,2,FALSE),"")</f>
        <v>Limpeza e copeiragem</v>
      </c>
      <c r="H268" s="51" t="str">
        <f>IFERROR(VLOOKUP($B268,'Tabelas auxiliares'!$A$65:$C$102,3,FALSE),"")</f>
        <v>LIMPEZA / COPEIRAGEM / COLETA DE LIXO INFECTANTE /MATERIAIS DE LIMPEZA E COPA (PAPEL TOALHA, HIGIÊNICO) / BOMBONAS RESÍDUOS QUÍMICOS</v>
      </c>
      <c r="I268" t="s">
        <v>1945</v>
      </c>
      <c r="J268" t="s">
        <v>1946</v>
      </c>
      <c r="K268" t="s">
        <v>1947</v>
      </c>
      <c r="L268" t="s">
        <v>1948</v>
      </c>
      <c r="M268" t="s">
        <v>1018</v>
      </c>
      <c r="N268" t="s">
        <v>166</v>
      </c>
      <c r="O268" t="s">
        <v>167</v>
      </c>
      <c r="P268" t="s">
        <v>200</v>
      </c>
      <c r="Q268" t="s">
        <v>168</v>
      </c>
      <c r="R268" t="s">
        <v>165</v>
      </c>
      <c r="S268" t="s">
        <v>119</v>
      </c>
      <c r="T268" t="s">
        <v>164</v>
      </c>
      <c r="U268" t="s">
        <v>118</v>
      </c>
      <c r="V268" t="s">
        <v>1949</v>
      </c>
      <c r="W268" t="s">
        <v>1950</v>
      </c>
      <c r="X268" s="51" t="str">
        <f t="shared" si="4"/>
        <v>3</v>
      </c>
      <c r="Y268" s="51" t="str">
        <f>IF(T268="","",IF(AND(T268&lt;&gt;'Tabelas auxiliares'!$B$236,T268&lt;&gt;'Tabelas auxiliares'!$B$237),"FOLHA DE PESSOAL",IF(X268='Tabelas auxiliares'!$A$237,"CUSTEIO",IF(X268='Tabelas auxiliares'!$A$236,"INVESTIMENTO","ERRO - VERIFICAR"))))</f>
        <v>CUSTEIO</v>
      </c>
      <c r="Z268" s="44">
        <v>49.25</v>
      </c>
      <c r="AA268" s="44">
        <v>49.25</v>
      </c>
    </row>
    <row r="269" spans="1:29" x14ac:dyDescent="0.25">
      <c r="A269" t="s">
        <v>540</v>
      </c>
      <c r="B269" s="72" t="s">
        <v>309</v>
      </c>
      <c r="C269" s="72" t="s">
        <v>541</v>
      </c>
      <c r="D269" t="s">
        <v>15</v>
      </c>
      <c r="E269" t="s">
        <v>117</v>
      </c>
      <c r="F269" s="51" t="str">
        <f>IFERROR(VLOOKUP(D269,'Tabelas auxiliares'!$A$3:$B$61,2,FALSE),"")</f>
        <v>PROPES - PRÓ-REITORIA DE PESQUISA / CEM</v>
      </c>
      <c r="G269" s="51" t="str">
        <f>IFERROR(VLOOKUP($B269,'Tabelas auxiliares'!$A$65:$C$102,2,FALSE),"")</f>
        <v>Limpeza e copeiragem</v>
      </c>
      <c r="H269" s="51" t="str">
        <f>IFERROR(VLOOKUP($B269,'Tabelas auxiliares'!$A$65:$C$102,3,FALSE),"")</f>
        <v>LIMPEZA / COPEIRAGEM / COLETA DE LIXO INFECTANTE /MATERIAIS DE LIMPEZA E COPA (PAPEL TOALHA, HIGIÊNICO) / BOMBONAS RESÍDUOS QUÍMICOS</v>
      </c>
      <c r="I269" t="s">
        <v>1951</v>
      </c>
      <c r="J269" t="s">
        <v>1952</v>
      </c>
      <c r="K269" t="s">
        <v>1953</v>
      </c>
      <c r="L269" t="s">
        <v>1954</v>
      </c>
      <c r="M269" t="s">
        <v>1018</v>
      </c>
      <c r="N269" t="s">
        <v>166</v>
      </c>
      <c r="O269" t="s">
        <v>167</v>
      </c>
      <c r="P269" t="s">
        <v>200</v>
      </c>
      <c r="Q269" t="s">
        <v>168</v>
      </c>
      <c r="R269" t="s">
        <v>165</v>
      </c>
      <c r="S269" t="s">
        <v>119</v>
      </c>
      <c r="T269" t="s">
        <v>164</v>
      </c>
      <c r="U269" t="s">
        <v>118</v>
      </c>
      <c r="V269" t="s">
        <v>1949</v>
      </c>
      <c r="W269" t="s">
        <v>1950</v>
      </c>
      <c r="X269" s="51" t="str">
        <f t="shared" si="4"/>
        <v>3</v>
      </c>
      <c r="Y269" s="51" t="str">
        <f>IF(T269="","",IF(AND(T269&lt;&gt;'Tabelas auxiliares'!$B$236,T269&lt;&gt;'Tabelas auxiliares'!$B$237),"FOLHA DE PESSOAL",IF(X269='Tabelas auxiliares'!$A$237,"CUSTEIO",IF(X269='Tabelas auxiliares'!$A$236,"INVESTIMENTO","ERRO - VERIFICAR"))))</f>
        <v>CUSTEIO</v>
      </c>
      <c r="Z269" s="44">
        <v>378.78</v>
      </c>
      <c r="AA269" s="44">
        <v>378.78</v>
      </c>
    </row>
    <row r="270" spans="1:29" x14ac:dyDescent="0.25">
      <c r="A270" t="s">
        <v>540</v>
      </c>
      <c r="B270" s="72" t="s">
        <v>309</v>
      </c>
      <c r="C270" s="72" t="s">
        <v>541</v>
      </c>
      <c r="D270" t="s">
        <v>35</v>
      </c>
      <c r="E270" t="s">
        <v>117</v>
      </c>
      <c r="F270" s="51" t="str">
        <f>IFERROR(VLOOKUP(D270,'Tabelas auxiliares'!$A$3:$B$61,2,FALSE),"")</f>
        <v>PU - PREFEITURA UNIVERSITÁRIA</v>
      </c>
      <c r="G270" s="51" t="str">
        <f>IFERROR(VLOOKUP($B270,'Tabelas auxiliares'!$A$65:$C$102,2,FALSE),"")</f>
        <v>Limpeza e copeiragem</v>
      </c>
      <c r="H270" s="51" t="str">
        <f>IFERROR(VLOOKUP($B270,'Tabelas auxiliares'!$A$65:$C$102,3,FALSE),"")</f>
        <v>LIMPEZA / COPEIRAGEM / COLETA DE LIXO INFECTANTE /MATERIAIS DE LIMPEZA E COPA (PAPEL TOALHA, HIGIÊNICO) / BOMBONAS RESÍDUOS QUÍMICOS</v>
      </c>
      <c r="I270" t="s">
        <v>1955</v>
      </c>
      <c r="J270" t="s">
        <v>1956</v>
      </c>
      <c r="K270" t="s">
        <v>1957</v>
      </c>
      <c r="L270" t="s">
        <v>1958</v>
      </c>
      <c r="M270" t="s">
        <v>1959</v>
      </c>
      <c r="N270" t="s">
        <v>166</v>
      </c>
      <c r="O270" t="s">
        <v>167</v>
      </c>
      <c r="P270" t="s">
        <v>200</v>
      </c>
      <c r="Q270" t="s">
        <v>168</v>
      </c>
      <c r="R270" t="s">
        <v>165</v>
      </c>
      <c r="S270" t="s">
        <v>119</v>
      </c>
      <c r="T270" t="s">
        <v>164</v>
      </c>
      <c r="U270" t="s">
        <v>118</v>
      </c>
      <c r="V270" t="s">
        <v>1960</v>
      </c>
      <c r="W270" t="s">
        <v>1961</v>
      </c>
      <c r="X270" s="51" t="str">
        <f t="shared" si="4"/>
        <v>3</v>
      </c>
      <c r="Y270" s="51" t="str">
        <f>IF(T270="","",IF(AND(T270&lt;&gt;'Tabelas auxiliares'!$B$236,T270&lt;&gt;'Tabelas auxiliares'!$B$237),"FOLHA DE PESSOAL",IF(X270='Tabelas auxiliares'!$A$237,"CUSTEIO",IF(X270='Tabelas auxiliares'!$A$236,"INVESTIMENTO","ERRO - VERIFICAR"))))</f>
        <v>CUSTEIO</v>
      </c>
      <c r="Z270" s="44">
        <v>19576.02</v>
      </c>
      <c r="AA270" s="44">
        <v>19576.02</v>
      </c>
    </row>
    <row r="271" spans="1:29" x14ac:dyDescent="0.25">
      <c r="A271" t="s">
        <v>540</v>
      </c>
      <c r="B271" s="72" t="s">
        <v>309</v>
      </c>
      <c r="C271" s="72" t="s">
        <v>541</v>
      </c>
      <c r="D271" t="s">
        <v>35</v>
      </c>
      <c r="E271" t="s">
        <v>117</v>
      </c>
      <c r="F271" s="51" t="str">
        <f>IFERROR(VLOOKUP(D271,'Tabelas auxiliares'!$A$3:$B$61,2,FALSE),"")</f>
        <v>PU - PREFEITURA UNIVERSITÁRIA</v>
      </c>
      <c r="G271" s="51" t="str">
        <f>IFERROR(VLOOKUP($B271,'Tabelas auxiliares'!$A$65:$C$102,2,FALSE),"")</f>
        <v>Limpeza e copeiragem</v>
      </c>
      <c r="H271" s="51" t="str">
        <f>IFERROR(VLOOKUP($B271,'Tabelas auxiliares'!$A$65:$C$102,3,FALSE),"")</f>
        <v>LIMPEZA / COPEIRAGEM / COLETA DE LIXO INFECTANTE /MATERIAIS DE LIMPEZA E COPA (PAPEL TOALHA, HIGIÊNICO) / BOMBONAS RESÍDUOS QUÍMICOS</v>
      </c>
      <c r="I271" t="s">
        <v>1962</v>
      </c>
      <c r="J271" t="s">
        <v>1963</v>
      </c>
      <c r="K271" t="s">
        <v>1964</v>
      </c>
      <c r="L271" t="s">
        <v>1965</v>
      </c>
      <c r="M271" t="s">
        <v>1966</v>
      </c>
      <c r="N271" t="s">
        <v>838</v>
      </c>
      <c r="O271" t="s">
        <v>167</v>
      </c>
      <c r="P271" t="s">
        <v>839</v>
      </c>
      <c r="Q271" t="s">
        <v>168</v>
      </c>
      <c r="R271" t="s">
        <v>165</v>
      </c>
      <c r="S271" t="s">
        <v>119</v>
      </c>
      <c r="T271" t="s">
        <v>164</v>
      </c>
      <c r="U271" t="s">
        <v>1315</v>
      </c>
      <c r="V271" t="s">
        <v>841</v>
      </c>
      <c r="W271" t="s">
        <v>842</v>
      </c>
      <c r="X271" s="51" t="str">
        <f t="shared" si="4"/>
        <v>4</v>
      </c>
      <c r="Y271" s="51" t="str">
        <f>IF(T271="","",IF(AND(T271&lt;&gt;'Tabelas auxiliares'!$B$236,T271&lt;&gt;'Tabelas auxiliares'!$B$237),"FOLHA DE PESSOAL",IF(X271='Tabelas auxiliares'!$A$237,"CUSTEIO",IF(X271='Tabelas auxiliares'!$A$236,"INVESTIMENTO","ERRO - VERIFICAR"))))</f>
        <v>INVESTIMENTO</v>
      </c>
      <c r="Z271" s="44">
        <v>3429.18</v>
      </c>
      <c r="AA271" s="44">
        <v>3429.18</v>
      </c>
    </row>
    <row r="272" spans="1:29" x14ac:dyDescent="0.25">
      <c r="A272" t="s">
        <v>540</v>
      </c>
      <c r="B272" s="72" t="s">
        <v>309</v>
      </c>
      <c r="C272" s="72" t="s">
        <v>541</v>
      </c>
      <c r="D272" t="s">
        <v>35</v>
      </c>
      <c r="E272" t="s">
        <v>117</v>
      </c>
      <c r="F272" s="51" t="str">
        <f>IFERROR(VLOOKUP(D272,'Tabelas auxiliares'!$A$3:$B$61,2,FALSE),"")</f>
        <v>PU - PREFEITURA UNIVERSITÁRIA</v>
      </c>
      <c r="G272" s="51" t="str">
        <f>IFERROR(VLOOKUP($B272,'Tabelas auxiliares'!$A$65:$C$102,2,FALSE),"")</f>
        <v>Limpeza e copeiragem</v>
      </c>
      <c r="H272" s="51" t="str">
        <f>IFERROR(VLOOKUP($B272,'Tabelas auxiliares'!$A$65:$C$102,3,FALSE),"")</f>
        <v>LIMPEZA / COPEIRAGEM / COLETA DE LIXO INFECTANTE /MATERIAIS DE LIMPEZA E COPA (PAPEL TOALHA, HIGIÊNICO) / BOMBONAS RESÍDUOS QUÍMICOS</v>
      </c>
      <c r="I272" t="s">
        <v>1967</v>
      </c>
      <c r="J272" t="s">
        <v>1968</v>
      </c>
      <c r="K272" t="s">
        <v>1969</v>
      </c>
      <c r="L272" t="s">
        <v>1970</v>
      </c>
      <c r="M272" t="s">
        <v>1971</v>
      </c>
      <c r="N272" t="s">
        <v>166</v>
      </c>
      <c r="O272" t="s">
        <v>167</v>
      </c>
      <c r="P272" t="s">
        <v>200</v>
      </c>
      <c r="Q272" t="s">
        <v>168</v>
      </c>
      <c r="R272" t="s">
        <v>165</v>
      </c>
      <c r="S272" t="s">
        <v>119</v>
      </c>
      <c r="T272" t="s">
        <v>164</v>
      </c>
      <c r="U272" t="s">
        <v>118</v>
      </c>
      <c r="V272" t="s">
        <v>1949</v>
      </c>
      <c r="W272" t="s">
        <v>1950</v>
      </c>
      <c r="X272" s="51" t="str">
        <f t="shared" si="4"/>
        <v>3</v>
      </c>
      <c r="Y272" s="51" t="str">
        <f>IF(T272="","",IF(AND(T272&lt;&gt;'Tabelas auxiliares'!$B$236,T272&lt;&gt;'Tabelas auxiliares'!$B$237),"FOLHA DE PESSOAL",IF(X272='Tabelas auxiliares'!$A$237,"CUSTEIO",IF(X272='Tabelas auxiliares'!$A$236,"INVESTIMENTO","ERRO - VERIFICAR"))))</f>
        <v>CUSTEIO</v>
      </c>
      <c r="Z272" s="44">
        <v>58033.29</v>
      </c>
      <c r="AA272" s="44">
        <v>57019.78</v>
      </c>
      <c r="AC272" s="44">
        <v>1013.51</v>
      </c>
    </row>
    <row r="273" spans="1:29" x14ac:dyDescent="0.25">
      <c r="A273" t="s">
        <v>540</v>
      </c>
      <c r="B273" s="72" t="s">
        <v>309</v>
      </c>
      <c r="C273" s="72" t="s">
        <v>541</v>
      </c>
      <c r="D273" t="s">
        <v>35</v>
      </c>
      <c r="E273" t="s">
        <v>117</v>
      </c>
      <c r="F273" s="51" t="str">
        <f>IFERROR(VLOOKUP(D273,'Tabelas auxiliares'!$A$3:$B$61,2,FALSE),"")</f>
        <v>PU - PREFEITURA UNIVERSITÁRIA</v>
      </c>
      <c r="G273" s="51" t="str">
        <f>IFERROR(VLOOKUP($B273,'Tabelas auxiliares'!$A$65:$C$102,2,FALSE),"")</f>
        <v>Limpeza e copeiragem</v>
      </c>
      <c r="H273" s="51" t="str">
        <f>IFERROR(VLOOKUP($B273,'Tabelas auxiliares'!$A$65:$C$102,3,FALSE),"")</f>
        <v>LIMPEZA / COPEIRAGEM / COLETA DE LIXO INFECTANTE /MATERIAIS DE LIMPEZA E COPA (PAPEL TOALHA, HIGIÊNICO) / BOMBONAS RESÍDUOS QUÍMICOS</v>
      </c>
      <c r="I273" t="s">
        <v>562</v>
      </c>
      <c r="J273" t="s">
        <v>1972</v>
      </c>
      <c r="K273" t="s">
        <v>1973</v>
      </c>
      <c r="L273" t="s">
        <v>1974</v>
      </c>
      <c r="M273" t="s">
        <v>1975</v>
      </c>
      <c r="N273" t="s">
        <v>166</v>
      </c>
      <c r="O273" t="s">
        <v>167</v>
      </c>
      <c r="P273" t="s">
        <v>200</v>
      </c>
      <c r="Q273" t="s">
        <v>168</v>
      </c>
      <c r="R273" t="s">
        <v>165</v>
      </c>
      <c r="S273" t="s">
        <v>119</v>
      </c>
      <c r="T273" t="s">
        <v>164</v>
      </c>
      <c r="U273" t="s">
        <v>118</v>
      </c>
      <c r="V273" t="s">
        <v>1976</v>
      </c>
      <c r="W273" t="s">
        <v>1977</v>
      </c>
      <c r="X273" s="51" t="str">
        <f t="shared" si="4"/>
        <v>3</v>
      </c>
      <c r="Y273" s="51" t="str">
        <f>IF(T273="","",IF(AND(T273&lt;&gt;'Tabelas auxiliares'!$B$236,T273&lt;&gt;'Tabelas auxiliares'!$B$237),"FOLHA DE PESSOAL",IF(X273='Tabelas auxiliares'!$A$237,"CUSTEIO",IF(X273='Tabelas auxiliares'!$A$236,"INVESTIMENTO","ERRO - VERIFICAR"))))</f>
        <v>CUSTEIO</v>
      </c>
      <c r="Z273" s="44">
        <v>18212.78</v>
      </c>
      <c r="AA273" s="44">
        <v>18212.78</v>
      </c>
    </row>
    <row r="274" spans="1:29" x14ac:dyDescent="0.25">
      <c r="A274" t="s">
        <v>540</v>
      </c>
      <c r="B274" s="72" t="s">
        <v>309</v>
      </c>
      <c r="C274" s="72" t="s">
        <v>541</v>
      </c>
      <c r="D274" t="s">
        <v>35</v>
      </c>
      <c r="E274" t="s">
        <v>117</v>
      </c>
      <c r="F274" s="51" t="str">
        <f>IFERROR(VLOOKUP(D274,'Tabelas auxiliares'!$A$3:$B$61,2,FALSE),"")</f>
        <v>PU - PREFEITURA UNIVERSITÁRIA</v>
      </c>
      <c r="G274" s="51" t="str">
        <f>IFERROR(VLOOKUP($B274,'Tabelas auxiliares'!$A$65:$C$102,2,FALSE),"")</f>
        <v>Limpeza e copeiragem</v>
      </c>
      <c r="H274" s="51" t="str">
        <f>IFERROR(VLOOKUP($B274,'Tabelas auxiliares'!$A$65:$C$102,3,FALSE),"")</f>
        <v>LIMPEZA / COPEIRAGEM / COLETA DE LIXO INFECTANTE /MATERIAIS DE LIMPEZA E COPA (PAPEL TOALHA, HIGIÊNICO) / BOMBONAS RESÍDUOS QUÍMICOS</v>
      </c>
      <c r="I274" t="s">
        <v>1978</v>
      </c>
      <c r="J274" t="s">
        <v>794</v>
      </c>
      <c r="K274" t="s">
        <v>1979</v>
      </c>
      <c r="L274" t="s">
        <v>1980</v>
      </c>
      <c r="M274" t="s">
        <v>1018</v>
      </c>
      <c r="N274" t="s">
        <v>166</v>
      </c>
      <c r="O274" t="s">
        <v>167</v>
      </c>
      <c r="P274" t="s">
        <v>200</v>
      </c>
      <c r="Q274" t="s">
        <v>168</v>
      </c>
      <c r="R274" t="s">
        <v>165</v>
      </c>
      <c r="S274" t="s">
        <v>119</v>
      </c>
      <c r="T274" t="s">
        <v>164</v>
      </c>
      <c r="U274" t="s">
        <v>118</v>
      </c>
      <c r="V274" t="s">
        <v>1949</v>
      </c>
      <c r="W274" t="s">
        <v>1950</v>
      </c>
      <c r="X274" s="51" t="str">
        <f t="shared" si="4"/>
        <v>3</v>
      </c>
      <c r="Y274" s="51" t="str">
        <f>IF(T274="","",IF(AND(T274&lt;&gt;'Tabelas auxiliares'!$B$236,T274&lt;&gt;'Tabelas auxiliares'!$B$237),"FOLHA DE PESSOAL",IF(X274='Tabelas auxiliares'!$A$237,"CUSTEIO",IF(X274='Tabelas auxiliares'!$A$236,"INVESTIMENTO","ERRO - VERIFICAR"))))</f>
        <v>CUSTEIO</v>
      </c>
      <c r="Z274" s="44">
        <v>291.58</v>
      </c>
      <c r="AA274" s="44">
        <v>191.14</v>
      </c>
      <c r="AC274" s="44">
        <v>100.44</v>
      </c>
    </row>
    <row r="275" spans="1:29" x14ac:dyDescent="0.25">
      <c r="A275" t="s">
        <v>540</v>
      </c>
      <c r="B275" s="72" t="s">
        <v>309</v>
      </c>
      <c r="C275" s="72" t="s">
        <v>541</v>
      </c>
      <c r="D275" t="s">
        <v>35</v>
      </c>
      <c r="E275" t="s">
        <v>117</v>
      </c>
      <c r="F275" s="51" t="str">
        <f>IFERROR(VLOOKUP(D275,'Tabelas auxiliares'!$A$3:$B$61,2,FALSE),"")</f>
        <v>PU - PREFEITURA UNIVERSITÁRIA</v>
      </c>
      <c r="G275" s="51" t="str">
        <f>IFERROR(VLOOKUP($B275,'Tabelas auxiliares'!$A$65:$C$102,2,FALSE),"")</f>
        <v>Limpeza e copeiragem</v>
      </c>
      <c r="H275" s="51" t="str">
        <f>IFERROR(VLOOKUP($B275,'Tabelas auxiliares'!$A$65:$C$102,3,FALSE),"")</f>
        <v>LIMPEZA / COPEIRAGEM / COLETA DE LIXO INFECTANTE /MATERIAIS DE LIMPEZA E COPA (PAPEL TOALHA, HIGIÊNICO) / BOMBONAS RESÍDUOS QUÍMICOS</v>
      </c>
      <c r="I275" t="s">
        <v>559</v>
      </c>
      <c r="J275" t="s">
        <v>1034</v>
      </c>
      <c r="K275" t="s">
        <v>1981</v>
      </c>
      <c r="L275" t="s">
        <v>1036</v>
      </c>
      <c r="M275" t="s">
        <v>1982</v>
      </c>
      <c r="N275" t="s">
        <v>166</v>
      </c>
      <c r="O275" t="s">
        <v>167</v>
      </c>
      <c r="P275" t="s">
        <v>200</v>
      </c>
      <c r="Q275" t="s">
        <v>168</v>
      </c>
      <c r="R275" t="s">
        <v>165</v>
      </c>
      <c r="S275" t="s">
        <v>119</v>
      </c>
      <c r="T275" t="s">
        <v>164</v>
      </c>
      <c r="U275" t="s">
        <v>118</v>
      </c>
      <c r="V275" t="s">
        <v>1960</v>
      </c>
      <c r="W275" t="s">
        <v>1961</v>
      </c>
      <c r="X275" s="51" t="str">
        <f t="shared" si="4"/>
        <v>3</v>
      </c>
      <c r="Y275" s="51" t="str">
        <f>IF(T275="","",IF(AND(T275&lt;&gt;'Tabelas auxiliares'!$B$236,T275&lt;&gt;'Tabelas auxiliares'!$B$237),"FOLHA DE PESSOAL",IF(X275='Tabelas auxiliares'!$A$237,"CUSTEIO",IF(X275='Tabelas auxiliares'!$A$236,"INVESTIMENTO","ERRO - VERIFICAR"))))</f>
        <v>CUSTEIO</v>
      </c>
      <c r="Z275" s="44">
        <v>52044.44</v>
      </c>
      <c r="AA275" s="44">
        <v>26538.09</v>
      </c>
      <c r="AB275" s="44">
        <v>13933.38</v>
      </c>
      <c r="AC275" s="44">
        <v>11572.97</v>
      </c>
    </row>
    <row r="276" spans="1:29" x14ac:dyDescent="0.25">
      <c r="A276" t="s">
        <v>540</v>
      </c>
      <c r="B276" s="72" t="s">
        <v>309</v>
      </c>
      <c r="C276" s="72" t="s">
        <v>541</v>
      </c>
      <c r="D276" t="s">
        <v>35</v>
      </c>
      <c r="E276" t="s">
        <v>117</v>
      </c>
      <c r="F276" s="51" t="str">
        <f>IFERROR(VLOOKUP(D276,'Tabelas auxiliares'!$A$3:$B$61,2,FALSE),"")</f>
        <v>PU - PREFEITURA UNIVERSITÁRIA</v>
      </c>
      <c r="G276" s="51" t="str">
        <f>IFERROR(VLOOKUP($B276,'Tabelas auxiliares'!$A$65:$C$102,2,FALSE),"")</f>
        <v>Limpeza e copeiragem</v>
      </c>
      <c r="H276" s="51" t="str">
        <f>IFERROR(VLOOKUP($B276,'Tabelas auxiliares'!$A$65:$C$102,3,FALSE),"")</f>
        <v>LIMPEZA / COPEIRAGEM / COLETA DE LIXO INFECTANTE /MATERIAIS DE LIMPEZA E COPA (PAPEL TOALHA, HIGIÊNICO) / BOMBONAS RESÍDUOS QUÍMICOS</v>
      </c>
      <c r="I276" t="s">
        <v>1983</v>
      </c>
      <c r="J276" t="s">
        <v>1037</v>
      </c>
      <c r="K276" t="s">
        <v>1984</v>
      </c>
      <c r="L276" t="s">
        <v>1985</v>
      </c>
      <c r="M276" t="s">
        <v>1986</v>
      </c>
      <c r="N276" t="s">
        <v>166</v>
      </c>
      <c r="O276" t="s">
        <v>167</v>
      </c>
      <c r="P276" t="s">
        <v>200</v>
      </c>
      <c r="Q276" t="s">
        <v>168</v>
      </c>
      <c r="R276" t="s">
        <v>165</v>
      </c>
      <c r="S276" t="s">
        <v>119</v>
      </c>
      <c r="T276" t="s">
        <v>164</v>
      </c>
      <c r="U276" t="s">
        <v>118</v>
      </c>
      <c r="V276" t="s">
        <v>1987</v>
      </c>
      <c r="W276" t="s">
        <v>1950</v>
      </c>
      <c r="X276" s="51" t="str">
        <f t="shared" si="4"/>
        <v>3</v>
      </c>
      <c r="Y276" s="51" t="str">
        <f>IF(T276="","",IF(AND(T276&lt;&gt;'Tabelas auxiliares'!$B$236,T276&lt;&gt;'Tabelas auxiliares'!$B$237),"FOLHA DE PESSOAL",IF(X276='Tabelas auxiliares'!$A$237,"CUSTEIO",IF(X276='Tabelas auxiliares'!$A$236,"INVESTIMENTO","ERRO - VERIFICAR"))))</f>
        <v>CUSTEIO</v>
      </c>
      <c r="Z276" s="44">
        <v>503272.09</v>
      </c>
      <c r="AA276" s="44">
        <v>70087.37</v>
      </c>
      <c r="AB276" s="44">
        <v>428896.45</v>
      </c>
      <c r="AC276" s="44">
        <v>4288.2700000000004</v>
      </c>
    </row>
    <row r="277" spans="1:29" x14ac:dyDescent="0.25">
      <c r="A277" t="s">
        <v>540</v>
      </c>
      <c r="B277" s="72" t="s">
        <v>309</v>
      </c>
      <c r="C277" s="72" t="s">
        <v>541</v>
      </c>
      <c r="D277" t="s">
        <v>35</v>
      </c>
      <c r="E277" t="s">
        <v>117</v>
      </c>
      <c r="F277" s="51" t="str">
        <f>IFERROR(VLOOKUP(D277,'Tabelas auxiliares'!$A$3:$B$61,2,FALSE),"")</f>
        <v>PU - PREFEITURA UNIVERSITÁRIA</v>
      </c>
      <c r="G277" s="51" t="str">
        <f>IFERROR(VLOOKUP($B277,'Tabelas auxiliares'!$A$65:$C$102,2,FALSE),"")</f>
        <v>Limpeza e copeiragem</v>
      </c>
      <c r="H277" s="51" t="str">
        <f>IFERROR(VLOOKUP($B277,'Tabelas auxiliares'!$A$65:$C$102,3,FALSE),"")</f>
        <v>LIMPEZA / COPEIRAGEM / COLETA DE LIXO INFECTANTE /MATERIAIS DE LIMPEZA E COPA (PAPEL TOALHA, HIGIÊNICO) / BOMBONAS RESÍDUOS QUÍMICOS</v>
      </c>
      <c r="I277" t="s">
        <v>1988</v>
      </c>
      <c r="J277" t="s">
        <v>1972</v>
      </c>
      <c r="K277" t="s">
        <v>1989</v>
      </c>
      <c r="L277" t="s">
        <v>1974</v>
      </c>
      <c r="M277" t="s">
        <v>1975</v>
      </c>
      <c r="N277" t="s">
        <v>166</v>
      </c>
      <c r="O277" t="s">
        <v>167</v>
      </c>
      <c r="P277" t="s">
        <v>200</v>
      </c>
      <c r="Q277" t="s">
        <v>168</v>
      </c>
      <c r="R277" t="s">
        <v>165</v>
      </c>
      <c r="S277" t="s">
        <v>119</v>
      </c>
      <c r="T277" t="s">
        <v>164</v>
      </c>
      <c r="U277" t="s">
        <v>118</v>
      </c>
      <c r="V277" t="s">
        <v>1976</v>
      </c>
      <c r="W277" t="s">
        <v>1977</v>
      </c>
      <c r="X277" s="51" t="str">
        <f t="shared" si="4"/>
        <v>3</v>
      </c>
      <c r="Y277" s="51" t="str">
        <f>IF(T277="","",IF(AND(T277&lt;&gt;'Tabelas auxiliares'!$B$236,T277&lt;&gt;'Tabelas auxiliares'!$B$237),"FOLHA DE PESSOAL",IF(X277='Tabelas auxiliares'!$A$237,"CUSTEIO",IF(X277='Tabelas auxiliares'!$A$236,"INVESTIMENTO","ERRO - VERIFICAR"))))</f>
        <v>CUSTEIO</v>
      </c>
      <c r="Z277" s="44">
        <v>24326.57</v>
      </c>
      <c r="AA277" s="44">
        <v>24326.57</v>
      </c>
    </row>
    <row r="278" spans="1:29" x14ac:dyDescent="0.25">
      <c r="A278" t="s">
        <v>540</v>
      </c>
      <c r="B278" s="72" t="s">
        <v>309</v>
      </c>
      <c r="C278" s="72" t="s">
        <v>541</v>
      </c>
      <c r="D278" t="s">
        <v>35</v>
      </c>
      <c r="E278" t="s">
        <v>117</v>
      </c>
      <c r="F278" s="51" t="str">
        <f>IFERROR(VLOOKUP(D278,'Tabelas auxiliares'!$A$3:$B$61,2,FALSE),"")</f>
        <v>PU - PREFEITURA UNIVERSITÁRIA</v>
      </c>
      <c r="G278" s="51" t="str">
        <f>IFERROR(VLOOKUP($B278,'Tabelas auxiliares'!$A$65:$C$102,2,FALSE),"")</f>
        <v>Limpeza e copeiragem</v>
      </c>
      <c r="H278" s="51" t="str">
        <f>IFERROR(VLOOKUP($B278,'Tabelas auxiliares'!$A$65:$C$102,3,FALSE),"")</f>
        <v>LIMPEZA / COPEIRAGEM / COLETA DE LIXO INFECTANTE /MATERIAIS DE LIMPEZA E COPA (PAPEL TOALHA, HIGIÊNICO) / BOMBONAS RESÍDUOS QUÍMICOS</v>
      </c>
      <c r="I278" t="s">
        <v>1334</v>
      </c>
      <c r="J278" t="s">
        <v>1990</v>
      </c>
      <c r="K278" t="s">
        <v>1991</v>
      </c>
      <c r="L278" t="s">
        <v>1992</v>
      </c>
      <c r="M278" t="s">
        <v>1993</v>
      </c>
      <c r="N278" t="s">
        <v>166</v>
      </c>
      <c r="O278" t="s">
        <v>167</v>
      </c>
      <c r="P278" t="s">
        <v>200</v>
      </c>
      <c r="Q278" t="s">
        <v>168</v>
      </c>
      <c r="R278" t="s">
        <v>165</v>
      </c>
      <c r="S278" t="s">
        <v>543</v>
      </c>
      <c r="T278" t="s">
        <v>164</v>
      </c>
      <c r="U278" t="s">
        <v>118</v>
      </c>
      <c r="V278" t="s">
        <v>992</v>
      </c>
      <c r="W278" t="s">
        <v>993</v>
      </c>
      <c r="X278" s="51" t="str">
        <f t="shared" si="4"/>
        <v>3</v>
      </c>
      <c r="Y278" s="51" t="str">
        <f>IF(T278="","",IF(AND(T278&lt;&gt;'Tabelas auxiliares'!$B$236,T278&lt;&gt;'Tabelas auxiliares'!$B$237),"FOLHA DE PESSOAL",IF(X278='Tabelas auxiliares'!$A$237,"CUSTEIO",IF(X278='Tabelas auxiliares'!$A$236,"INVESTIMENTO","ERRO - VERIFICAR"))))</f>
        <v>CUSTEIO</v>
      </c>
      <c r="Z278" s="44">
        <v>120</v>
      </c>
      <c r="AC278" s="44">
        <v>120</v>
      </c>
    </row>
    <row r="279" spans="1:29" x14ac:dyDescent="0.25">
      <c r="A279" t="s">
        <v>540</v>
      </c>
      <c r="B279" s="72" t="s">
        <v>309</v>
      </c>
      <c r="C279" s="72" t="s">
        <v>541</v>
      </c>
      <c r="D279" t="s">
        <v>35</v>
      </c>
      <c r="E279" t="s">
        <v>117</v>
      </c>
      <c r="F279" s="51" t="str">
        <f>IFERROR(VLOOKUP(D279,'Tabelas auxiliares'!$A$3:$B$61,2,FALSE),"")</f>
        <v>PU - PREFEITURA UNIVERSITÁRIA</v>
      </c>
      <c r="G279" s="51" t="str">
        <f>IFERROR(VLOOKUP($B279,'Tabelas auxiliares'!$A$65:$C$102,2,FALSE),"")</f>
        <v>Limpeza e copeiragem</v>
      </c>
      <c r="H279" s="51" t="str">
        <f>IFERROR(VLOOKUP($B279,'Tabelas auxiliares'!$A$65:$C$102,3,FALSE),"")</f>
        <v>LIMPEZA / COPEIRAGEM / COLETA DE LIXO INFECTANTE /MATERIAIS DE LIMPEZA E COPA (PAPEL TOALHA, HIGIÊNICO) / BOMBONAS RESÍDUOS QUÍMICOS</v>
      </c>
      <c r="I279" t="s">
        <v>1334</v>
      </c>
      <c r="J279" t="s">
        <v>1990</v>
      </c>
      <c r="K279" t="s">
        <v>1994</v>
      </c>
      <c r="L279" t="s">
        <v>1992</v>
      </c>
      <c r="M279" t="s">
        <v>1995</v>
      </c>
      <c r="N279" t="s">
        <v>166</v>
      </c>
      <c r="O279" t="s">
        <v>167</v>
      </c>
      <c r="P279" t="s">
        <v>200</v>
      </c>
      <c r="Q279" t="s">
        <v>168</v>
      </c>
      <c r="R279" t="s">
        <v>165</v>
      </c>
      <c r="S279" t="s">
        <v>543</v>
      </c>
      <c r="T279" t="s">
        <v>164</v>
      </c>
      <c r="U279" t="s">
        <v>118</v>
      </c>
      <c r="V279" t="s">
        <v>992</v>
      </c>
      <c r="W279" t="s">
        <v>993</v>
      </c>
      <c r="X279" s="51" t="str">
        <f t="shared" si="4"/>
        <v>3</v>
      </c>
      <c r="Y279" s="51" t="str">
        <f>IF(T279="","",IF(AND(T279&lt;&gt;'Tabelas auxiliares'!$B$236,T279&lt;&gt;'Tabelas auxiliares'!$B$237),"FOLHA DE PESSOAL",IF(X279='Tabelas auxiliares'!$A$237,"CUSTEIO",IF(X279='Tabelas auxiliares'!$A$236,"INVESTIMENTO","ERRO - VERIFICAR"))))</f>
        <v>CUSTEIO</v>
      </c>
      <c r="Z279" s="44">
        <v>520</v>
      </c>
      <c r="AA279" s="44">
        <v>520</v>
      </c>
    </row>
    <row r="280" spans="1:29" x14ac:dyDescent="0.25">
      <c r="A280" t="s">
        <v>540</v>
      </c>
      <c r="B280" s="72" t="s">
        <v>309</v>
      </c>
      <c r="C280" s="72" t="s">
        <v>541</v>
      </c>
      <c r="D280" t="s">
        <v>35</v>
      </c>
      <c r="E280" t="s">
        <v>117</v>
      </c>
      <c r="F280" s="51" t="str">
        <f>IFERROR(VLOOKUP(D280,'Tabelas auxiliares'!$A$3:$B$61,2,FALSE),"")</f>
        <v>PU - PREFEITURA UNIVERSITÁRIA</v>
      </c>
      <c r="G280" s="51" t="str">
        <f>IFERROR(VLOOKUP($B280,'Tabelas auxiliares'!$A$65:$C$102,2,FALSE),"")</f>
        <v>Limpeza e copeiragem</v>
      </c>
      <c r="H280" s="51" t="str">
        <f>IFERROR(VLOOKUP($B280,'Tabelas auxiliares'!$A$65:$C$102,3,FALSE),"")</f>
        <v>LIMPEZA / COPEIRAGEM / COLETA DE LIXO INFECTANTE /MATERIAIS DE LIMPEZA E COPA (PAPEL TOALHA, HIGIÊNICO) / BOMBONAS RESÍDUOS QUÍMICOS</v>
      </c>
      <c r="I280" t="s">
        <v>544</v>
      </c>
      <c r="J280" t="s">
        <v>789</v>
      </c>
      <c r="K280" t="s">
        <v>1996</v>
      </c>
      <c r="L280" t="s">
        <v>791</v>
      </c>
      <c r="M280" t="s">
        <v>1997</v>
      </c>
      <c r="N280" t="s">
        <v>166</v>
      </c>
      <c r="O280" t="s">
        <v>167</v>
      </c>
      <c r="P280" t="s">
        <v>200</v>
      </c>
      <c r="Q280" t="s">
        <v>168</v>
      </c>
      <c r="R280" t="s">
        <v>165</v>
      </c>
      <c r="S280" t="s">
        <v>543</v>
      </c>
      <c r="T280" t="s">
        <v>164</v>
      </c>
      <c r="U280" t="s">
        <v>118</v>
      </c>
      <c r="V280" t="s">
        <v>1998</v>
      </c>
      <c r="W280" t="s">
        <v>1999</v>
      </c>
      <c r="X280" s="51" t="str">
        <f t="shared" si="4"/>
        <v>3</v>
      </c>
      <c r="Y280" s="51" t="str">
        <f>IF(T280="","",IF(AND(T280&lt;&gt;'Tabelas auxiliares'!$B$236,T280&lt;&gt;'Tabelas auxiliares'!$B$237),"FOLHA DE PESSOAL",IF(X280='Tabelas auxiliares'!$A$237,"CUSTEIO",IF(X280='Tabelas auxiliares'!$A$236,"INVESTIMENTO","ERRO - VERIFICAR"))))</f>
        <v>CUSTEIO</v>
      </c>
      <c r="Z280" s="44">
        <v>10285</v>
      </c>
      <c r="AA280" s="44">
        <v>10285</v>
      </c>
    </row>
    <row r="281" spans="1:29" x14ac:dyDescent="0.25">
      <c r="A281" t="s">
        <v>540</v>
      </c>
      <c r="B281" s="72" t="s">
        <v>309</v>
      </c>
      <c r="C281" s="72" t="s">
        <v>541</v>
      </c>
      <c r="D281" t="s">
        <v>35</v>
      </c>
      <c r="E281" t="s">
        <v>117</v>
      </c>
      <c r="F281" s="51" t="str">
        <f>IFERROR(VLOOKUP(D281,'Tabelas auxiliares'!$A$3:$B$61,2,FALSE),"")</f>
        <v>PU - PREFEITURA UNIVERSITÁRIA</v>
      </c>
      <c r="G281" s="51" t="str">
        <f>IFERROR(VLOOKUP($B281,'Tabelas auxiliares'!$A$65:$C$102,2,FALSE),"")</f>
        <v>Limpeza e copeiragem</v>
      </c>
      <c r="H281" s="51" t="str">
        <f>IFERROR(VLOOKUP($B281,'Tabelas auxiliares'!$A$65:$C$102,3,FALSE),"")</f>
        <v>LIMPEZA / COPEIRAGEM / COLETA DE LIXO INFECTANTE /MATERIAIS DE LIMPEZA E COPA (PAPEL TOALHA, HIGIÊNICO) / BOMBONAS RESÍDUOS QUÍMICOS</v>
      </c>
      <c r="I281" t="s">
        <v>2000</v>
      </c>
      <c r="J281" t="s">
        <v>2001</v>
      </c>
      <c r="K281" t="s">
        <v>2002</v>
      </c>
      <c r="L281" t="s">
        <v>2003</v>
      </c>
      <c r="M281" t="s">
        <v>2004</v>
      </c>
      <c r="N281" t="s">
        <v>166</v>
      </c>
      <c r="O281" t="s">
        <v>167</v>
      </c>
      <c r="P281" t="s">
        <v>200</v>
      </c>
      <c r="Q281" t="s">
        <v>168</v>
      </c>
      <c r="R281" t="s">
        <v>165</v>
      </c>
      <c r="S281" t="s">
        <v>543</v>
      </c>
      <c r="T281" t="s">
        <v>164</v>
      </c>
      <c r="U281" t="s">
        <v>118</v>
      </c>
      <c r="V281" t="s">
        <v>992</v>
      </c>
      <c r="W281" t="s">
        <v>993</v>
      </c>
      <c r="X281" s="51" t="str">
        <f t="shared" si="4"/>
        <v>3</v>
      </c>
      <c r="Y281" s="51" t="str">
        <f>IF(T281="","",IF(AND(T281&lt;&gt;'Tabelas auxiliares'!$B$236,T281&lt;&gt;'Tabelas auxiliares'!$B$237),"FOLHA DE PESSOAL",IF(X281='Tabelas auxiliares'!$A$237,"CUSTEIO",IF(X281='Tabelas auxiliares'!$A$236,"INVESTIMENTO","ERRO - VERIFICAR"))))</f>
        <v>CUSTEIO</v>
      </c>
      <c r="Z281" s="44">
        <v>1478.4</v>
      </c>
      <c r="AC281" s="44">
        <v>1478.4</v>
      </c>
    </row>
    <row r="282" spans="1:29" x14ac:dyDescent="0.25">
      <c r="A282" t="s">
        <v>540</v>
      </c>
      <c r="B282" s="72" t="s">
        <v>309</v>
      </c>
      <c r="C282" s="72" t="s">
        <v>541</v>
      </c>
      <c r="D282" t="s">
        <v>35</v>
      </c>
      <c r="E282" t="s">
        <v>117</v>
      </c>
      <c r="F282" s="51" t="str">
        <f>IFERROR(VLOOKUP(D282,'Tabelas auxiliares'!$A$3:$B$61,2,FALSE),"")</f>
        <v>PU - PREFEITURA UNIVERSITÁRIA</v>
      </c>
      <c r="G282" s="51" t="str">
        <f>IFERROR(VLOOKUP($B282,'Tabelas auxiliares'!$A$65:$C$102,2,FALSE),"")</f>
        <v>Limpeza e copeiragem</v>
      </c>
      <c r="H282" s="51" t="str">
        <f>IFERROR(VLOOKUP($B282,'Tabelas auxiliares'!$A$65:$C$102,3,FALSE),"")</f>
        <v>LIMPEZA / COPEIRAGEM / COLETA DE LIXO INFECTANTE /MATERIAIS DE LIMPEZA E COPA (PAPEL TOALHA, HIGIÊNICO) / BOMBONAS RESÍDUOS QUÍMICOS</v>
      </c>
      <c r="I282" t="s">
        <v>2005</v>
      </c>
      <c r="J282" t="s">
        <v>2006</v>
      </c>
      <c r="K282" t="s">
        <v>2007</v>
      </c>
      <c r="L282" t="s">
        <v>2008</v>
      </c>
      <c r="M282" t="s">
        <v>2009</v>
      </c>
      <c r="N282" t="s">
        <v>166</v>
      </c>
      <c r="O282" t="s">
        <v>167</v>
      </c>
      <c r="P282" t="s">
        <v>200</v>
      </c>
      <c r="Q282" t="s">
        <v>168</v>
      </c>
      <c r="R282" t="s">
        <v>165</v>
      </c>
      <c r="S282" t="s">
        <v>543</v>
      </c>
      <c r="T282" t="s">
        <v>164</v>
      </c>
      <c r="U282" t="s">
        <v>118</v>
      </c>
      <c r="V282" t="s">
        <v>1998</v>
      </c>
      <c r="W282" t="s">
        <v>1999</v>
      </c>
      <c r="X282" s="51" t="str">
        <f t="shared" si="4"/>
        <v>3</v>
      </c>
      <c r="Y282" s="51" t="str">
        <f>IF(T282="","",IF(AND(T282&lt;&gt;'Tabelas auxiliares'!$B$236,T282&lt;&gt;'Tabelas auxiliares'!$B$237),"FOLHA DE PESSOAL",IF(X282='Tabelas auxiliares'!$A$237,"CUSTEIO",IF(X282='Tabelas auxiliares'!$A$236,"INVESTIMENTO","ERRO - VERIFICAR"))))</f>
        <v>CUSTEIO</v>
      </c>
      <c r="Z282" s="44">
        <v>384</v>
      </c>
      <c r="AC282" s="44">
        <v>384</v>
      </c>
    </row>
    <row r="283" spans="1:29" x14ac:dyDescent="0.25">
      <c r="A283" t="s">
        <v>540</v>
      </c>
      <c r="B283" s="72" t="s">
        <v>309</v>
      </c>
      <c r="C283" s="72" t="s">
        <v>541</v>
      </c>
      <c r="D283" t="s">
        <v>35</v>
      </c>
      <c r="E283" t="s">
        <v>117</v>
      </c>
      <c r="F283" s="51" t="str">
        <f>IFERROR(VLOOKUP(D283,'Tabelas auxiliares'!$A$3:$B$61,2,FALSE),"")</f>
        <v>PU - PREFEITURA UNIVERSITÁRIA</v>
      </c>
      <c r="G283" s="51" t="str">
        <f>IFERROR(VLOOKUP($B283,'Tabelas auxiliares'!$A$65:$C$102,2,FALSE),"")</f>
        <v>Limpeza e copeiragem</v>
      </c>
      <c r="H283" s="51" t="str">
        <f>IFERROR(VLOOKUP($B283,'Tabelas auxiliares'!$A$65:$C$102,3,FALSE),"")</f>
        <v>LIMPEZA / COPEIRAGEM / COLETA DE LIXO INFECTANTE /MATERIAIS DE LIMPEZA E COPA (PAPEL TOALHA, HIGIÊNICO) / BOMBONAS RESÍDUOS QUÍMICOS</v>
      </c>
      <c r="I283" t="s">
        <v>2005</v>
      </c>
      <c r="J283" t="s">
        <v>2006</v>
      </c>
      <c r="K283" t="s">
        <v>2010</v>
      </c>
      <c r="L283" t="s">
        <v>2008</v>
      </c>
      <c r="M283" t="s">
        <v>2011</v>
      </c>
      <c r="N283" t="s">
        <v>166</v>
      </c>
      <c r="O283" t="s">
        <v>167</v>
      </c>
      <c r="P283" t="s">
        <v>200</v>
      </c>
      <c r="Q283" t="s">
        <v>168</v>
      </c>
      <c r="R283" t="s">
        <v>165</v>
      </c>
      <c r="S283" t="s">
        <v>543</v>
      </c>
      <c r="T283" t="s">
        <v>164</v>
      </c>
      <c r="U283" t="s">
        <v>118</v>
      </c>
      <c r="V283" t="s">
        <v>1998</v>
      </c>
      <c r="W283" t="s">
        <v>1999</v>
      </c>
      <c r="X283" s="51" t="str">
        <f t="shared" si="4"/>
        <v>3</v>
      </c>
      <c r="Y283" s="51" t="str">
        <f>IF(T283="","",IF(AND(T283&lt;&gt;'Tabelas auxiliares'!$B$236,T283&lt;&gt;'Tabelas auxiliares'!$B$237),"FOLHA DE PESSOAL",IF(X283='Tabelas auxiliares'!$A$237,"CUSTEIO",IF(X283='Tabelas auxiliares'!$A$236,"INVESTIMENTO","ERRO - VERIFICAR"))))</f>
        <v>CUSTEIO</v>
      </c>
      <c r="Z283" s="44">
        <v>50</v>
      </c>
      <c r="AA283" s="44">
        <v>50</v>
      </c>
    </row>
    <row r="284" spans="1:29" x14ac:dyDescent="0.25">
      <c r="A284" t="s">
        <v>540</v>
      </c>
      <c r="B284" s="72" t="s">
        <v>309</v>
      </c>
      <c r="C284" s="72" t="s">
        <v>541</v>
      </c>
      <c r="D284" t="s">
        <v>35</v>
      </c>
      <c r="E284" t="s">
        <v>117</v>
      </c>
      <c r="F284" s="51" t="str">
        <f>IFERROR(VLOOKUP(D284,'Tabelas auxiliares'!$A$3:$B$61,2,FALSE),"")</f>
        <v>PU - PREFEITURA UNIVERSITÁRIA</v>
      </c>
      <c r="G284" s="51" t="str">
        <f>IFERROR(VLOOKUP($B284,'Tabelas auxiliares'!$A$65:$C$102,2,FALSE),"")</f>
        <v>Limpeza e copeiragem</v>
      </c>
      <c r="H284" s="51" t="str">
        <f>IFERROR(VLOOKUP($B284,'Tabelas auxiliares'!$A$65:$C$102,3,FALSE),"")</f>
        <v>LIMPEZA / COPEIRAGEM / COLETA DE LIXO INFECTANTE /MATERIAIS DE LIMPEZA E COPA (PAPEL TOALHA, HIGIÊNICO) / BOMBONAS RESÍDUOS QUÍMICOS</v>
      </c>
      <c r="I284" t="s">
        <v>1450</v>
      </c>
      <c r="J284" t="s">
        <v>988</v>
      </c>
      <c r="K284" t="s">
        <v>2012</v>
      </c>
      <c r="L284" t="s">
        <v>990</v>
      </c>
      <c r="M284" t="s">
        <v>991</v>
      </c>
      <c r="N284" t="s">
        <v>166</v>
      </c>
      <c r="O284" t="s">
        <v>167</v>
      </c>
      <c r="P284" t="s">
        <v>200</v>
      </c>
      <c r="Q284" t="s">
        <v>168</v>
      </c>
      <c r="R284" t="s">
        <v>165</v>
      </c>
      <c r="S284" t="s">
        <v>119</v>
      </c>
      <c r="T284" t="s">
        <v>228</v>
      </c>
      <c r="U284" t="s">
        <v>1530</v>
      </c>
      <c r="V284" t="s">
        <v>992</v>
      </c>
      <c r="W284" t="s">
        <v>993</v>
      </c>
      <c r="X284" s="51" t="str">
        <f t="shared" si="4"/>
        <v>3</v>
      </c>
      <c r="Y284" s="51" t="str">
        <f>IF(T284="","",IF(AND(T284&lt;&gt;'Tabelas auxiliares'!$B$236,T284&lt;&gt;'Tabelas auxiliares'!$B$237),"FOLHA DE PESSOAL",IF(X284='Tabelas auxiliares'!$A$237,"CUSTEIO",IF(X284='Tabelas auxiliares'!$A$236,"INVESTIMENTO","ERRO - VERIFICAR"))))</f>
        <v>CUSTEIO</v>
      </c>
      <c r="Z284" s="44">
        <v>22000</v>
      </c>
      <c r="AA284" s="44">
        <v>22000</v>
      </c>
    </row>
    <row r="285" spans="1:29" x14ac:dyDescent="0.25">
      <c r="A285" t="s">
        <v>540</v>
      </c>
      <c r="B285" s="72" t="s">
        <v>309</v>
      </c>
      <c r="C285" s="72" t="s">
        <v>541</v>
      </c>
      <c r="D285" t="s">
        <v>35</v>
      </c>
      <c r="E285" t="s">
        <v>117</v>
      </c>
      <c r="F285" s="51" t="str">
        <f>IFERROR(VLOOKUP(D285,'Tabelas auxiliares'!$A$3:$B$61,2,FALSE),"")</f>
        <v>PU - PREFEITURA UNIVERSITÁRIA</v>
      </c>
      <c r="G285" s="51" t="str">
        <f>IFERROR(VLOOKUP($B285,'Tabelas auxiliares'!$A$65:$C$102,2,FALSE),"")</f>
        <v>Limpeza e copeiragem</v>
      </c>
      <c r="H285" s="51" t="str">
        <f>IFERROR(VLOOKUP($B285,'Tabelas auxiliares'!$A$65:$C$102,3,FALSE),"")</f>
        <v>LIMPEZA / COPEIRAGEM / COLETA DE LIXO INFECTANTE /MATERIAIS DE LIMPEZA E COPA (PAPEL TOALHA, HIGIÊNICO) / BOMBONAS RESÍDUOS QUÍMICOS</v>
      </c>
      <c r="I285" t="s">
        <v>1528</v>
      </c>
      <c r="J285" t="s">
        <v>1037</v>
      </c>
      <c r="K285" t="s">
        <v>2013</v>
      </c>
      <c r="L285" t="s">
        <v>1985</v>
      </c>
      <c r="M285" t="s">
        <v>1986</v>
      </c>
      <c r="N285" t="s">
        <v>166</v>
      </c>
      <c r="O285" t="s">
        <v>167</v>
      </c>
      <c r="P285" t="s">
        <v>200</v>
      </c>
      <c r="Q285" t="s">
        <v>168</v>
      </c>
      <c r="R285" t="s">
        <v>165</v>
      </c>
      <c r="S285" t="s">
        <v>543</v>
      </c>
      <c r="T285" t="s">
        <v>164</v>
      </c>
      <c r="U285" t="s">
        <v>118</v>
      </c>
      <c r="V285" t="s">
        <v>1987</v>
      </c>
      <c r="W285" t="s">
        <v>1950</v>
      </c>
      <c r="X285" s="51" t="str">
        <f t="shared" si="4"/>
        <v>3</v>
      </c>
      <c r="Y285" s="51" t="str">
        <f>IF(T285="","",IF(AND(T285&lt;&gt;'Tabelas auxiliares'!$B$236,T285&lt;&gt;'Tabelas auxiliares'!$B$237),"FOLHA DE PESSOAL",IF(X285='Tabelas auxiliares'!$A$237,"CUSTEIO",IF(X285='Tabelas auxiliares'!$A$236,"INVESTIMENTO","ERRO - VERIFICAR"))))</f>
        <v>CUSTEIO</v>
      </c>
      <c r="Z285" s="44">
        <v>317347.23</v>
      </c>
      <c r="AA285" s="44">
        <v>317347.23</v>
      </c>
    </row>
    <row r="286" spans="1:29" x14ac:dyDescent="0.25">
      <c r="A286" t="s">
        <v>540</v>
      </c>
      <c r="B286" s="72" t="s">
        <v>309</v>
      </c>
      <c r="C286" s="72" t="s">
        <v>541</v>
      </c>
      <c r="D286" t="s">
        <v>35</v>
      </c>
      <c r="E286" t="s">
        <v>117</v>
      </c>
      <c r="F286" s="51" t="str">
        <f>IFERROR(VLOOKUP(D286,'Tabelas auxiliares'!$A$3:$B$61,2,FALSE),"")</f>
        <v>PU - PREFEITURA UNIVERSITÁRIA</v>
      </c>
      <c r="G286" s="51" t="str">
        <f>IFERROR(VLOOKUP($B286,'Tabelas auxiliares'!$A$65:$C$102,2,FALSE),"")</f>
        <v>Limpeza e copeiragem</v>
      </c>
      <c r="H286" s="51" t="str">
        <f>IFERROR(VLOOKUP($B286,'Tabelas auxiliares'!$A$65:$C$102,3,FALSE),"")</f>
        <v>LIMPEZA / COPEIRAGEM / COLETA DE LIXO INFECTANTE /MATERIAIS DE LIMPEZA E COPA (PAPEL TOALHA, HIGIÊNICO) / BOMBONAS RESÍDUOS QUÍMICOS</v>
      </c>
      <c r="I286" t="s">
        <v>1174</v>
      </c>
      <c r="J286" t="s">
        <v>794</v>
      </c>
      <c r="K286" t="s">
        <v>2014</v>
      </c>
      <c r="L286" t="s">
        <v>1980</v>
      </c>
      <c r="M286" t="s">
        <v>1018</v>
      </c>
      <c r="N286" t="s">
        <v>166</v>
      </c>
      <c r="O286" t="s">
        <v>167</v>
      </c>
      <c r="P286" t="s">
        <v>200</v>
      </c>
      <c r="Q286" t="s">
        <v>168</v>
      </c>
      <c r="R286" t="s">
        <v>165</v>
      </c>
      <c r="S286" t="s">
        <v>543</v>
      </c>
      <c r="T286" t="s">
        <v>164</v>
      </c>
      <c r="U286" t="s">
        <v>118</v>
      </c>
      <c r="V286" t="s">
        <v>1949</v>
      </c>
      <c r="W286" t="s">
        <v>1950</v>
      </c>
      <c r="X286" s="51" t="str">
        <f t="shared" si="4"/>
        <v>3</v>
      </c>
      <c r="Y286" s="51" t="str">
        <f>IF(T286="","",IF(AND(T286&lt;&gt;'Tabelas auxiliares'!$B$236,T286&lt;&gt;'Tabelas auxiliares'!$B$237),"FOLHA DE PESSOAL",IF(X286='Tabelas auxiliares'!$A$237,"CUSTEIO",IF(X286='Tabelas auxiliares'!$A$236,"INVESTIMENTO","ERRO - VERIFICAR"))))</f>
        <v>CUSTEIO</v>
      </c>
      <c r="Z286" s="44">
        <v>67.2</v>
      </c>
      <c r="AA286" s="44">
        <v>67.2</v>
      </c>
    </row>
    <row r="287" spans="1:29" x14ac:dyDescent="0.25">
      <c r="A287" t="s">
        <v>540</v>
      </c>
      <c r="B287" s="72" t="s">
        <v>309</v>
      </c>
      <c r="C287" s="72" t="s">
        <v>541</v>
      </c>
      <c r="D287" t="s">
        <v>35</v>
      </c>
      <c r="E287" t="s">
        <v>117</v>
      </c>
      <c r="F287" s="51" t="str">
        <f>IFERROR(VLOOKUP(D287,'Tabelas auxiliares'!$A$3:$B$61,2,FALSE),"")</f>
        <v>PU - PREFEITURA UNIVERSITÁRIA</v>
      </c>
      <c r="G287" s="51" t="str">
        <f>IFERROR(VLOOKUP($B287,'Tabelas auxiliares'!$A$65:$C$102,2,FALSE),"")</f>
        <v>Limpeza e copeiragem</v>
      </c>
      <c r="H287" s="51" t="str">
        <f>IFERROR(VLOOKUP($B287,'Tabelas auxiliares'!$A$65:$C$102,3,FALSE),"")</f>
        <v>LIMPEZA / COPEIRAGEM / COLETA DE LIXO INFECTANTE /MATERIAIS DE LIMPEZA E COPA (PAPEL TOALHA, HIGIÊNICO) / BOMBONAS RESÍDUOS QUÍMICOS</v>
      </c>
      <c r="I287" t="s">
        <v>1116</v>
      </c>
      <c r="J287" t="s">
        <v>1037</v>
      </c>
      <c r="K287" t="s">
        <v>2015</v>
      </c>
      <c r="L287" t="s">
        <v>1985</v>
      </c>
      <c r="M287" t="s">
        <v>1986</v>
      </c>
      <c r="N287" t="s">
        <v>166</v>
      </c>
      <c r="O287" t="s">
        <v>167</v>
      </c>
      <c r="P287" t="s">
        <v>200</v>
      </c>
      <c r="Q287" t="s">
        <v>168</v>
      </c>
      <c r="R287" t="s">
        <v>165</v>
      </c>
      <c r="S287" t="s">
        <v>1199</v>
      </c>
      <c r="T287" t="s">
        <v>164</v>
      </c>
      <c r="U287" t="s">
        <v>118</v>
      </c>
      <c r="V287" t="s">
        <v>1987</v>
      </c>
      <c r="W287" t="s">
        <v>1950</v>
      </c>
      <c r="X287" s="51" t="str">
        <f t="shared" si="4"/>
        <v>3</v>
      </c>
      <c r="Y287" s="51" t="str">
        <f>IF(T287="","",IF(AND(T287&lt;&gt;'Tabelas auxiliares'!$B$236,T287&lt;&gt;'Tabelas auxiliares'!$B$237),"FOLHA DE PESSOAL",IF(X287='Tabelas auxiliares'!$A$237,"CUSTEIO",IF(X287='Tabelas auxiliares'!$A$236,"INVESTIMENTO","ERRO - VERIFICAR"))))</f>
        <v>CUSTEIO</v>
      </c>
      <c r="Z287" s="44">
        <v>65131.6</v>
      </c>
      <c r="AA287" s="44">
        <v>65131.6</v>
      </c>
    </row>
    <row r="288" spans="1:29" x14ac:dyDescent="0.25">
      <c r="A288" t="s">
        <v>540</v>
      </c>
      <c r="B288" s="72" t="s">
        <v>309</v>
      </c>
      <c r="C288" s="72" t="s">
        <v>541</v>
      </c>
      <c r="D288" t="s">
        <v>35</v>
      </c>
      <c r="E288" t="s">
        <v>117</v>
      </c>
      <c r="F288" s="51" t="str">
        <f>IFERROR(VLOOKUP(D288,'Tabelas auxiliares'!$A$3:$B$61,2,FALSE),"")</f>
        <v>PU - PREFEITURA UNIVERSITÁRIA</v>
      </c>
      <c r="G288" s="51" t="str">
        <f>IFERROR(VLOOKUP($B288,'Tabelas auxiliares'!$A$65:$C$102,2,FALSE),"")</f>
        <v>Limpeza e copeiragem</v>
      </c>
      <c r="H288" s="51" t="str">
        <f>IFERROR(VLOOKUP($B288,'Tabelas auxiliares'!$A$65:$C$102,3,FALSE),"")</f>
        <v>LIMPEZA / COPEIRAGEM / COLETA DE LIXO INFECTANTE /MATERIAIS DE LIMPEZA E COPA (PAPEL TOALHA, HIGIÊNICO) / BOMBONAS RESÍDUOS QUÍMICOS</v>
      </c>
      <c r="I288" t="s">
        <v>1304</v>
      </c>
      <c r="J288" t="s">
        <v>988</v>
      </c>
      <c r="K288" t="s">
        <v>2016</v>
      </c>
      <c r="L288" t="s">
        <v>990</v>
      </c>
      <c r="M288" t="s">
        <v>2017</v>
      </c>
      <c r="N288" t="s">
        <v>166</v>
      </c>
      <c r="O288" t="s">
        <v>167</v>
      </c>
      <c r="P288" t="s">
        <v>200</v>
      </c>
      <c r="Q288" t="s">
        <v>168</v>
      </c>
      <c r="R288" t="s">
        <v>165</v>
      </c>
      <c r="S288" t="s">
        <v>543</v>
      </c>
      <c r="T288" t="s">
        <v>164</v>
      </c>
      <c r="U288" t="s">
        <v>118</v>
      </c>
      <c r="V288" t="s">
        <v>992</v>
      </c>
      <c r="W288" t="s">
        <v>993</v>
      </c>
      <c r="X288" s="51" t="str">
        <f t="shared" si="4"/>
        <v>3</v>
      </c>
      <c r="Y288" s="51" t="str">
        <f>IF(T288="","",IF(AND(T288&lt;&gt;'Tabelas auxiliares'!$B$236,T288&lt;&gt;'Tabelas auxiliares'!$B$237),"FOLHA DE PESSOAL",IF(X288='Tabelas auxiliares'!$A$237,"CUSTEIO",IF(X288='Tabelas auxiliares'!$A$236,"INVESTIMENTO","ERRO - VERIFICAR"))))</f>
        <v>CUSTEIO</v>
      </c>
      <c r="Z288" s="44">
        <v>41960</v>
      </c>
      <c r="AA288" s="44">
        <v>41960</v>
      </c>
    </row>
    <row r="289" spans="1:28" x14ac:dyDescent="0.25">
      <c r="A289" t="s">
        <v>540</v>
      </c>
      <c r="B289" s="72" t="s">
        <v>309</v>
      </c>
      <c r="C289" s="72" t="s">
        <v>541</v>
      </c>
      <c r="D289" t="s">
        <v>88</v>
      </c>
      <c r="E289" t="s">
        <v>117</v>
      </c>
      <c r="F289" s="51" t="str">
        <f>IFERROR(VLOOKUP(D289,'Tabelas auxiliares'!$A$3:$B$61,2,FALSE),"")</f>
        <v>SUGEPE - SUPERINTENDÊNCIA DE GESTÃO DE PESSOAS</v>
      </c>
      <c r="G289" s="51" t="str">
        <f>IFERROR(VLOOKUP($B289,'Tabelas auxiliares'!$A$65:$C$102,2,FALSE),"")</f>
        <v>Limpeza e copeiragem</v>
      </c>
      <c r="H289" s="51" t="str">
        <f>IFERROR(VLOOKUP($B289,'Tabelas auxiliares'!$A$65:$C$102,3,FALSE),"")</f>
        <v>LIMPEZA / COPEIRAGEM / COLETA DE LIXO INFECTANTE /MATERIAIS DE LIMPEZA E COPA (PAPEL TOALHA, HIGIÊNICO) / BOMBONAS RESÍDUOS QUÍMICOS</v>
      </c>
      <c r="I289" t="s">
        <v>1736</v>
      </c>
      <c r="J289" t="s">
        <v>2018</v>
      </c>
      <c r="K289" t="s">
        <v>2019</v>
      </c>
      <c r="L289" t="s">
        <v>2020</v>
      </c>
      <c r="M289" t="s">
        <v>2021</v>
      </c>
      <c r="N289" t="s">
        <v>166</v>
      </c>
      <c r="O289" t="s">
        <v>167</v>
      </c>
      <c r="P289" t="s">
        <v>200</v>
      </c>
      <c r="Q289" t="s">
        <v>168</v>
      </c>
      <c r="R289" t="s">
        <v>165</v>
      </c>
      <c r="S289" t="s">
        <v>543</v>
      </c>
      <c r="T289" t="s">
        <v>164</v>
      </c>
      <c r="U289" t="s">
        <v>118</v>
      </c>
      <c r="V289" t="s">
        <v>2022</v>
      </c>
      <c r="W289" t="s">
        <v>2023</v>
      </c>
      <c r="X289" s="51" t="str">
        <f t="shared" si="4"/>
        <v>3</v>
      </c>
      <c r="Y289" s="51" t="str">
        <f>IF(T289="","",IF(AND(T289&lt;&gt;'Tabelas auxiliares'!$B$236,T289&lt;&gt;'Tabelas auxiliares'!$B$237),"FOLHA DE PESSOAL",IF(X289='Tabelas auxiliares'!$A$237,"CUSTEIO",IF(X289='Tabelas auxiliares'!$A$236,"INVESTIMENTO","ERRO - VERIFICAR"))))</f>
        <v>CUSTEIO</v>
      </c>
      <c r="Z289" s="44">
        <v>5108.3999999999996</v>
      </c>
      <c r="AB289" s="44">
        <v>5108.3999999999996</v>
      </c>
    </row>
    <row r="290" spans="1:28" x14ac:dyDescent="0.25">
      <c r="A290" t="s">
        <v>540</v>
      </c>
      <c r="B290" s="72" t="s">
        <v>312</v>
      </c>
      <c r="C290" s="72" t="s">
        <v>541</v>
      </c>
      <c r="D290" t="s">
        <v>45</v>
      </c>
      <c r="E290" t="s">
        <v>117</v>
      </c>
      <c r="F290" s="51" t="str">
        <f>IFERROR(VLOOKUP(D290,'Tabelas auxiliares'!$A$3:$B$61,2,FALSE),"")</f>
        <v>CMCC - CENTRO DE MATEMÁTICA, COMPUTAÇÃO E COGNIÇÃO</v>
      </c>
      <c r="G290" s="51" t="str">
        <f>IFERROR(VLOOKUP($B290,'Tabelas auxiliares'!$A$65:$C$102,2,FALSE),"")</f>
        <v>Materiais didáticos e serviços - Graduação</v>
      </c>
      <c r="H290" s="51" t="str">
        <f>IFERROR(VLOOKUP($B290,'Tabelas auxiliares'!$A$65:$C$102,3,FALSE),"")</f>
        <v xml:space="preserve">VIDRARIAS / MATERIAL DE CONSUMO / MANUTENÇÃO DE EQUIPAMENTOS / REAGENTES QUIMICOS / MATERIAIS E SERVIÇOS DIVERSOS PARA LABORATORIOS DIDÁTICOS E CURSOS DE GRADUAÇÃO / EPIS PARA LABORATÓRIOS </v>
      </c>
      <c r="I290" t="s">
        <v>1731</v>
      </c>
      <c r="J290" t="s">
        <v>2024</v>
      </c>
      <c r="K290" t="s">
        <v>2025</v>
      </c>
      <c r="L290" t="s">
        <v>2026</v>
      </c>
      <c r="M290" t="s">
        <v>2027</v>
      </c>
      <c r="N290" t="s">
        <v>166</v>
      </c>
      <c r="O290" t="s">
        <v>167</v>
      </c>
      <c r="P290" t="s">
        <v>200</v>
      </c>
      <c r="Q290" t="s">
        <v>168</v>
      </c>
      <c r="R290" t="s">
        <v>165</v>
      </c>
      <c r="S290" t="s">
        <v>119</v>
      </c>
      <c r="T290" t="s">
        <v>164</v>
      </c>
      <c r="U290" t="s">
        <v>118</v>
      </c>
      <c r="V290" t="s">
        <v>1008</v>
      </c>
      <c r="W290" t="s">
        <v>1009</v>
      </c>
      <c r="X290" s="51" t="str">
        <f t="shared" si="4"/>
        <v>3</v>
      </c>
      <c r="Y290" s="51" t="str">
        <f>IF(T290="","",IF(AND(T290&lt;&gt;'Tabelas auxiliares'!$B$236,T290&lt;&gt;'Tabelas auxiliares'!$B$237),"FOLHA DE PESSOAL",IF(X290='Tabelas auxiliares'!$A$237,"CUSTEIO",IF(X290='Tabelas auxiliares'!$A$236,"INVESTIMENTO","ERRO - VERIFICAR"))))</f>
        <v>CUSTEIO</v>
      </c>
      <c r="Z290" s="44">
        <v>2849</v>
      </c>
      <c r="AA290" s="44">
        <v>2849</v>
      </c>
    </row>
    <row r="291" spans="1:28" x14ac:dyDescent="0.25">
      <c r="A291" t="s">
        <v>540</v>
      </c>
      <c r="B291" s="72" t="s">
        <v>312</v>
      </c>
      <c r="C291" s="72" t="s">
        <v>541</v>
      </c>
      <c r="D291" t="s">
        <v>47</v>
      </c>
      <c r="E291" t="s">
        <v>117</v>
      </c>
      <c r="F291" s="51" t="str">
        <f>IFERROR(VLOOKUP(D291,'Tabelas auxiliares'!$A$3:$B$61,2,FALSE),"")</f>
        <v>CMCC - COMPRAS COMPARTILHADAS</v>
      </c>
      <c r="G291" s="51" t="str">
        <f>IFERROR(VLOOKUP($B291,'Tabelas auxiliares'!$A$65:$C$102,2,FALSE),"")</f>
        <v>Materiais didáticos e serviços - Graduação</v>
      </c>
      <c r="H291" s="51" t="str">
        <f>IFERROR(VLOOKUP($B291,'Tabelas auxiliares'!$A$65:$C$102,3,FALSE),"")</f>
        <v xml:space="preserve">VIDRARIAS / MATERIAL DE CONSUMO / MANUTENÇÃO DE EQUIPAMENTOS / REAGENTES QUIMICOS / MATERIAIS E SERVIÇOS DIVERSOS PARA LABORATORIOS DIDÁTICOS E CURSOS DE GRADUAÇÃO / EPIS PARA LABORATÓRIOS </v>
      </c>
      <c r="I291" t="s">
        <v>1174</v>
      </c>
      <c r="J291" t="s">
        <v>2028</v>
      </c>
      <c r="K291" t="s">
        <v>2029</v>
      </c>
      <c r="L291" t="s">
        <v>2030</v>
      </c>
      <c r="M291" t="s">
        <v>2031</v>
      </c>
      <c r="N291" t="s">
        <v>166</v>
      </c>
      <c r="O291" t="s">
        <v>167</v>
      </c>
      <c r="P291" t="s">
        <v>200</v>
      </c>
      <c r="Q291" t="s">
        <v>168</v>
      </c>
      <c r="R291" t="s">
        <v>165</v>
      </c>
      <c r="S291" t="s">
        <v>119</v>
      </c>
      <c r="T291" t="s">
        <v>164</v>
      </c>
      <c r="U291" t="s">
        <v>118</v>
      </c>
      <c r="V291" t="s">
        <v>2032</v>
      </c>
      <c r="W291" t="s">
        <v>2033</v>
      </c>
      <c r="X291" s="51" t="str">
        <f t="shared" si="4"/>
        <v>3</v>
      </c>
      <c r="Y291" s="51" t="str">
        <f>IF(T291="","",IF(AND(T291&lt;&gt;'Tabelas auxiliares'!$B$236,T291&lt;&gt;'Tabelas auxiliares'!$B$237),"FOLHA DE PESSOAL",IF(X291='Tabelas auxiliares'!$A$237,"CUSTEIO",IF(X291='Tabelas auxiliares'!$A$236,"INVESTIMENTO","ERRO - VERIFICAR"))))</f>
        <v>CUSTEIO</v>
      </c>
      <c r="Z291" s="44">
        <v>1110.72</v>
      </c>
      <c r="AA291" s="44">
        <v>1110.72</v>
      </c>
    </row>
    <row r="292" spans="1:28" x14ac:dyDescent="0.25">
      <c r="A292" t="s">
        <v>540</v>
      </c>
      <c r="B292" s="72" t="s">
        <v>312</v>
      </c>
      <c r="C292" s="72" t="s">
        <v>541</v>
      </c>
      <c r="D292" t="s">
        <v>47</v>
      </c>
      <c r="E292" t="s">
        <v>117</v>
      </c>
      <c r="F292" s="51" t="str">
        <f>IFERROR(VLOOKUP(D292,'Tabelas auxiliares'!$A$3:$B$61,2,FALSE),"")</f>
        <v>CMCC - COMPRAS COMPARTILHADAS</v>
      </c>
      <c r="G292" s="51" t="str">
        <f>IFERROR(VLOOKUP($B292,'Tabelas auxiliares'!$A$65:$C$102,2,FALSE),"")</f>
        <v>Materiais didáticos e serviços - Graduação</v>
      </c>
      <c r="H292" s="51" t="str">
        <f>IFERROR(VLOOKUP($B292,'Tabelas auxiliares'!$A$65:$C$102,3,FALSE),"")</f>
        <v xml:space="preserve">VIDRARIAS / MATERIAL DE CONSUMO / MANUTENÇÃO DE EQUIPAMENTOS / REAGENTES QUIMICOS / MATERIAIS E SERVIÇOS DIVERSOS PARA LABORATORIOS DIDÁTICOS E CURSOS DE GRADUAÇÃO / EPIS PARA LABORATÓRIOS </v>
      </c>
      <c r="I292" t="s">
        <v>1174</v>
      </c>
      <c r="J292" t="s">
        <v>2028</v>
      </c>
      <c r="K292" t="s">
        <v>2029</v>
      </c>
      <c r="L292" t="s">
        <v>2030</v>
      </c>
      <c r="M292" t="s">
        <v>2031</v>
      </c>
      <c r="N292" t="s">
        <v>166</v>
      </c>
      <c r="O292" t="s">
        <v>167</v>
      </c>
      <c r="P292" t="s">
        <v>200</v>
      </c>
      <c r="Q292" t="s">
        <v>168</v>
      </c>
      <c r="R292" t="s">
        <v>165</v>
      </c>
      <c r="S292" t="s">
        <v>119</v>
      </c>
      <c r="T292" t="s">
        <v>164</v>
      </c>
      <c r="U292" t="s">
        <v>118</v>
      </c>
      <c r="V292" t="s">
        <v>2034</v>
      </c>
      <c r="W292" t="s">
        <v>2035</v>
      </c>
      <c r="X292" s="51" t="str">
        <f t="shared" si="4"/>
        <v>3</v>
      </c>
      <c r="Y292" s="51" t="str">
        <f>IF(T292="","",IF(AND(T292&lt;&gt;'Tabelas auxiliares'!$B$236,T292&lt;&gt;'Tabelas auxiliares'!$B$237),"FOLHA DE PESSOAL",IF(X292='Tabelas auxiliares'!$A$237,"CUSTEIO",IF(X292='Tabelas auxiliares'!$A$236,"INVESTIMENTO","ERRO - VERIFICAR"))))</f>
        <v>CUSTEIO</v>
      </c>
      <c r="Z292" s="44">
        <v>2581.35</v>
      </c>
      <c r="AA292" s="44">
        <v>2581.35</v>
      </c>
    </row>
    <row r="293" spans="1:28" x14ac:dyDescent="0.25">
      <c r="A293" t="s">
        <v>540</v>
      </c>
      <c r="B293" s="72" t="s">
        <v>312</v>
      </c>
      <c r="C293" s="72" t="s">
        <v>541</v>
      </c>
      <c r="D293" t="s">
        <v>47</v>
      </c>
      <c r="E293" t="s">
        <v>117</v>
      </c>
      <c r="F293" s="51" t="str">
        <f>IFERROR(VLOOKUP(D293,'Tabelas auxiliares'!$A$3:$B$61,2,FALSE),"")</f>
        <v>CMCC - COMPRAS COMPARTILHADAS</v>
      </c>
      <c r="G293" s="51" t="str">
        <f>IFERROR(VLOOKUP($B293,'Tabelas auxiliares'!$A$65:$C$102,2,FALSE),"")</f>
        <v>Materiais didáticos e serviços - Graduação</v>
      </c>
      <c r="H293" s="51" t="str">
        <f>IFERROR(VLOOKUP($B293,'Tabelas auxiliares'!$A$65:$C$102,3,FALSE),"")</f>
        <v xml:space="preserve">VIDRARIAS / MATERIAL DE CONSUMO / MANUTENÇÃO DE EQUIPAMENTOS / REAGENTES QUIMICOS / MATERIAIS E SERVIÇOS DIVERSOS PARA LABORATORIOS DIDÁTICOS E CURSOS DE GRADUAÇÃO / EPIS PARA LABORATÓRIOS </v>
      </c>
      <c r="I293" t="s">
        <v>1174</v>
      </c>
      <c r="J293" t="s">
        <v>2028</v>
      </c>
      <c r="K293" t="s">
        <v>2036</v>
      </c>
      <c r="L293" t="s">
        <v>2030</v>
      </c>
      <c r="M293" t="s">
        <v>2037</v>
      </c>
      <c r="N293" t="s">
        <v>166</v>
      </c>
      <c r="O293" t="s">
        <v>167</v>
      </c>
      <c r="P293" t="s">
        <v>200</v>
      </c>
      <c r="Q293" t="s">
        <v>168</v>
      </c>
      <c r="R293" t="s">
        <v>165</v>
      </c>
      <c r="S293" t="s">
        <v>119</v>
      </c>
      <c r="T293" t="s">
        <v>164</v>
      </c>
      <c r="U293" t="s">
        <v>118</v>
      </c>
      <c r="V293" t="s">
        <v>2034</v>
      </c>
      <c r="W293" t="s">
        <v>2035</v>
      </c>
      <c r="X293" s="51" t="str">
        <f t="shared" si="4"/>
        <v>3</v>
      </c>
      <c r="Y293" s="51" t="str">
        <f>IF(T293="","",IF(AND(T293&lt;&gt;'Tabelas auxiliares'!$B$236,T293&lt;&gt;'Tabelas auxiliares'!$B$237),"FOLHA DE PESSOAL",IF(X293='Tabelas auxiliares'!$A$237,"CUSTEIO",IF(X293='Tabelas auxiliares'!$A$236,"INVESTIMENTO","ERRO - VERIFICAR"))))</f>
        <v>CUSTEIO</v>
      </c>
      <c r="Z293" s="44">
        <v>1470</v>
      </c>
      <c r="AA293" s="44">
        <v>1470</v>
      </c>
    </row>
    <row r="294" spans="1:28" x14ac:dyDescent="0.25">
      <c r="A294" t="s">
        <v>540</v>
      </c>
      <c r="B294" s="72" t="s">
        <v>312</v>
      </c>
      <c r="C294" s="72" t="s">
        <v>541</v>
      </c>
      <c r="D294" t="s">
        <v>47</v>
      </c>
      <c r="E294" t="s">
        <v>117</v>
      </c>
      <c r="F294" s="51" t="str">
        <f>IFERROR(VLOOKUP(D294,'Tabelas auxiliares'!$A$3:$B$61,2,FALSE),"")</f>
        <v>CMCC - COMPRAS COMPARTILHADAS</v>
      </c>
      <c r="G294" s="51" t="str">
        <f>IFERROR(VLOOKUP($B294,'Tabelas auxiliares'!$A$65:$C$102,2,FALSE),"")</f>
        <v>Materiais didáticos e serviços - Graduação</v>
      </c>
      <c r="H294" s="51" t="str">
        <f>IFERROR(VLOOKUP($B294,'Tabelas auxiliares'!$A$65:$C$102,3,FALSE),"")</f>
        <v xml:space="preserve">VIDRARIAS / MATERIAL DE CONSUMO / MANUTENÇÃO DE EQUIPAMENTOS / REAGENTES QUIMICOS / MATERIAIS E SERVIÇOS DIVERSOS PARA LABORATORIOS DIDÁTICOS E CURSOS DE GRADUAÇÃO / EPIS PARA LABORATÓRIOS </v>
      </c>
      <c r="I294" t="s">
        <v>1174</v>
      </c>
      <c r="J294" t="s">
        <v>2028</v>
      </c>
      <c r="K294" t="s">
        <v>2038</v>
      </c>
      <c r="L294" t="s">
        <v>2030</v>
      </c>
      <c r="M294" t="s">
        <v>1795</v>
      </c>
      <c r="N294" t="s">
        <v>166</v>
      </c>
      <c r="O294" t="s">
        <v>167</v>
      </c>
      <c r="P294" t="s">
        <v>200</v>
      </c>
      <c r="Q294" t="s">
        <v>168</v>
      </c>
      <c r="R294" t="s">
        <v>165</v>
      </c>
      <c r="S294" t="s">
        <v>119</v>
      </c>
      <c r="T294" t="s">
        <v>164</v>
      </c>
      <c r="U294" t="s">
        <v>118</v>
      </c>
      <c r="V294" t="s">
        <v>2034</v>
      </c>
      <c r="W294" t="s">
        <v>2035</v>
      </c>
      <c r="X294" s="51" t="str">
        <f t="shared" si="4"/>
        <v>3</v>
      </c>
      <c r="Y294" s="51" t="str">
        <f>IF(T294="","",IF(AND(T294&lt;&gt;'Tabelas auxiliares'!$B$236,T294&lt;&gt;'Tabelas auxiliares'!$B$237),"FOLHA DE PESSOAL",IF(X294='Tabelas auxiliares'!$A$237,"CUSTEIO",IF(X294='Tabelas auxiliares'!$A$236,"INVESTIMENTO","ERRO - VERIFICAR"))))</f>
        <v>CUSTEIO</v>
      </c>
      <c r="Z294" s="44">
        <v>2520</v>
      </c>
      <c r="AA294" s="44">
        <v>2520</v>
      </c>
    </row>
    <row r="295" spans="1:28" x14ac:dyDescent="0.25">
      <c r="A295" t="s">
        <v>540</v>
      </c>
      <c r="B295" s="72" t="s">
        <v>312</v>
      </c>
      <c r="C295" s="72" t="s">
        <v>541</v>
      </c>
      <c r="D295" t="s">
        <v>47</v>
      </c>
      <c r="E295" t="s">
        <v>117</v>
      </c>
      <c r="F295" s="51" t="str">
        <f>IFERROR(VLOOKUP(D295,'Tabelas auxiliares'!$A$3:$B$61,2,FALSE),"")</f>
        <v>CMCC - COMPRAS COMPARTILHADAS</v>
      </c>
      <c r="G295" s="51" t="str">
        <f>IFERROR(VLOOKUP($B295,'Tabelas auxiliares'!$A$65:$C$102,2,FALSE),"")</f>
        <v>Materiais didáticos e serviços - Graduação</v>
      </c>
      <c r="H295" s="51" t="str">
        <f>IFERROR(VLOOKUP($B295,'Tabelas auxiliares'!$A$65:$C$102,3,FALSE),"")</f>
        <v xml:space="preserve">VIDRARIAS / MATERIAL DE CONSUMO / MANUTENÇÃO DE EQUIPAMENTOS / REAGENTES QUIMICOS / MATERIAIS E SERVIÇOS DIVERSOS PARA LABORATORIOS DIDÁTICOS E CURSOS DE GRADUAÇÃO / EPIS PARA LABORATÓRIOS </v>
      </c>
      <c r="I295" t="s">
        <v>1174</v>
      </c>
      <c r="J295" t="s">
        <v>2028</v>
      </c>
      <c r="K295" t="s">
        <v>2039</v>
      </c>
      <c r="L295" t="s">
        <v>2030</v>
      </c>
      <c r="M295" t="s">
        <v>2040</v>
      </c>
      <c r="N295" t="s">
        <v>166</v>
      </c>
      <c r="O295" t="s">
        <v>167</v>
      </c>
      <c r="P295" t="s">
        <v>200</v>
      </c>
      <c r="Q295" t="s">
        <v>168</v>
      </c>
      <c r="R295" t="s">
        <v>165</v>
      </c>
      <c r="S295" t="s">
        <v>119</v>
      </c>
      <c r="T295" t="s">
        <v>164</v>
      </c>
      <c r="U295" t="s">
        <v>118</v>
      </c>
      <c r="V295" t="s">
        <v>992</v>
      </c>
      <c r="W295" t="s">
        <v>993</v>
      </c>
      <c r="X295" s="51" t="str">
        <f t="shared" si="4"/>
        <v>3</v>
      </c>
      <c r="Y295" s="51" t="str">
        <f>IF(T295="","",IF(AND(T295&lt;&gt;'Tabelas auxiliares'!$B$236,T295&lt;&gt;'Tabelas auxiliares'!$B$237),"FOLHA DE PESSOAL",IF(X295='Tabelas auxiliares'!$A$237,"CUSTEIO",IF(X295='Tabelas auxiliares'!$A$236,"INVESTIMENTO","ERRO - VERIFICAR"))))</f>
        <v>CUSTEIO</v>
      </c>
      <c r="Z295" s="44">
        <v>195</v>
      </c>
      <c r="AA295" s="44">
        <v>195</v>
      </c>
    </row>
    <row r="296" spans="1:28" x14ac:dyDescent="0.25">
      <c r="A296" t="s">
        <v>540</v>
      </c>
      <c r="B296" s="72" t="s">
        <v>312</v>
      </c>
      <c r="C296" s="72" t="s">
        <v>541</v>
      </c>
      <c r="D296" t="s">
        <v>47</v>
      </c>
      <c r="E296" t="s">
        <v>117</v>
      </c>
      <c r="F296" s="51" t="str">
        <f>IFERROR(VLOOKUP(D296,'Tabelas auxiliares'!$A$3:$B$61,2,FALSE),"")</f>
        <v>CMCC - COMPRAS COMPARTILHADAS</v>
      </c>
      <c r="G296" s="51" t="str">
        <f>IFERROR(VLOOKUP($B296,'Tabelas auxiliares'!$A$65:$C$102,2,FALSE),"")</f>
        <v>Materiais didáticos e serviços - Graduação</v>
      </c>
      <c r="H296" s="51" t="str">
        <f>IFERROR(VLOOKUP($B296,'Tabelas auxiliares'!$A$65:$C$102,3,FALSE),"")</f>
        <v xml:space="preserve">VIDRARIAS / MATERIAL DE CONSUMO / MANUTENÇÃO DE EQUIPAMENTOS / REAGENTES QUIMICOS / MATERIAIS E SERVIÇOS DIVERSOS PARA LABORATORIOS DIDÁTICOS E CURSOS DE GRADUAÇÃO / EPIS PARA LABORATÓRIOS </v>
      </c>
      <c r="I296" t="s">
        <v>1174</v>
      </c>
      <c r="J296" t="s">
        <v>2028</v>
      </c>
      <c r="K296" t="s">
        <v>2039</v>
      </c>
      <c r="L296" t="s">
        <v>2030</v>
      </c>
      <c r="M296" t="s">
        <v>2040</v>
      </c>
      <c r="N296" t="s">
        <v>166</v>
      </c>
      <c r="O296" t="s">
        <v>167</v>
      </c>
      <c r="P296" t="s">
        <v>200</v>
      </c>
      <c r="Q296" t="s">
        <v>168</v>
      </c>
      <c r="R296" t="s">
        <v>165</v>
      </c>
      <c r="S296" t="s">
        <v>119</v>
      </c>
      <c r="T296" t="s">
        <v>164</v>
      </c>
      <c r="U296" t="s">
        <v>118</v>
      </c>
      <c r="V296" t="s">
        <v>2034</v>
      </c>
      <c r="W296" t="s">
        <v>2035</v>
      </c>
      <c r="X296" s="51" t="str">
        <f t="shared" si="4"/>
        <v>3</v>
      </c>
      <c r="Y296" s="51" t="str">
        <f>IF(T296="","",IF(AND(T296&lt;&gt;'Tabelas auxiliares'!$B$236,T296&lt;&gt;'Tabelas auxiliares'!$B$237),"FOLHA DE PESSOAL",IF(X296='Tabelas auxiliares'!$A$237,"CUSTEIO",IF(X296='Tabelas auxiliares'!$A$236,"INVESTIMENTO","ERRO - VERIFICAR"))))</f>
        <v>CUSTEIO</v>
      </c>
      <c r="Z296" s="44">
        <v>3481.45</v>
      </c>
      <c r="AA296" s="44">
        <v>3481.45</v>
      </c>
    </row>
    <row r="297" spans="1:28" x14ac:dyDescent="0.25">
      <c r="A297" t="s">
        <v>540</v>
      </c>
      <c r="B297" s="72" t="s">
        <v>312</v>
      </c>
      <c r="C297" s="72" t="s">
        <v>541</v>
      </c>
      <c r="D297" t="s">
        <v>47</v>
      </c>
      <c r="E297" t="s">
        <v>117</v>
      </c>
      <c r="F297" s="51" t="str">
        <f>IFERROR(VLOOKUP(D297,'Tabelas auxiliares'!$A$3:$B$61,2,FALSE),"")</f>
        <v>CMCC - COMPRAS COMPARTILHADAS</v>
      </c>
      <c r="G297" s="51" t="str">
        <f>IFERROR(VLOOKUP($B297,'Tabelas auxiliares'!$A$65:$C$102,2,FALSE),"")</f>
        <v>Materiais didáticos e serviços - Graduação</v>
      </c>
      <c r="H297" s="51" t="str">
        <f>IFERROR(VLOOKUP($B297,'Tabelas auxiliares'!$A$65:$C$102,3,FALSE),"")</f>
        <v xml:space="preserve">VIDRARIAS / MATERIAL DE CONSUMO / MANUTENÇÃO DE EQUIPAMENTOS / REAGENTES QUIMICOS / MATERIAIS E SERVIÇOS DIVERSOS PARA LABORATORIOS DIDÁTICOS E CURSOS DE GRADUAÇÃO / EPIS PARA LABORATÓRIOS </v>
      </c>
      <c r="I297" t="s">
        <v>1174</v>
      </c>
      <c r="J297" t="s">
        <v>2028</v>
      </c>
      <c r="K297" t="s">
        <v>2041</v>
      </c>
      <c r="L297" t="s">
        <v>2030</v>
      </c>
      <c r="M297" t="s">
        <v>2042</v>
      </c>
      <c r="N297" t="s">
        <v>166</v>
      </c>
      <c r="O297" t="s">
        <v>167</v>
      </c>
      <c r="P297" t="s">
        <v>200</v>
      </c>
      <c r="Q297" t="s">
        <v>168</v>
      </c>
      <c r="R297" t="s">
        <v>165</v>
      </c>
      <c r="S297" t="s">
        <v>119</v>
      </c>
      <c r="T297" t="s">
        <v>164</v>
      </c>
      <c r="U297" t="s">
        <v>118</v>
      </c>
      <c r="V297" t="s">
        <v>2034</v>
      </c>
      <c r="W297" t="s">
        <v>2035</v>
      </c>
      <c r="X297" s="51" t="str">
        <f t="shared" si="4"/>
        <v>3</v>
      </c>
      <c r="Y297" s="51" t="str">
        <f>IF(T297="","",IF(AND(T297&lt;&gt;'Tabelas auxiliares'!$B$236,T297&lt;&gt;'Tabelas auxiliares'!$B$237),"FOLHA DE PESSOAL",IF(X297='Tabelas auxiliares'!$A$237,"CUSTEIO",IF(X297='Tabelas auxiliares'!$A$236,"INVESTIMENTO","ERRO - VERIFICAR"))))</f>
        <v>CUSTEIO</v>
      </c>
      <c r="Z297" s="44">
        <v>1940</v>
      </c>
      <c r="AA297" s="44">
        <v>1940</v>
      </c>
    </row>
    <row r="298" spans="1:28" x14ac:dyDescent="0.25">
      <c r="A298" t="s">
        <v>540</v>
      </c>
      <c r="B298" s="72" t="s">
        <v>312</v>
      </c>
      <c r="C298" s="72" t="s">
        <v>541</v>
      </c>
      <c r="D298" t="s">
        <v>47</v>
      </c>
      <c r="E298" t="s">
        <v>117</v>
      </c>
      <c r="F298" s="51" t="str">
        <f>IFERROR(VLOOKUP(D298,'Tabelas auxiliares'!$A$3:$B$61,2,FALSE),"")</f>
        <v>CMCC - COMPRAS COMPARTILHADAS</v>
      </c>
      <c r="G298" s="51" t="str">
        <f>IFERROR(VLOOKUP($B298,'Tabelas auxiliares'!$A$65:$C$102,2,FALSE),"")</f>
        <v>Materiais didáticos e serviços - Graduação</v>
      </c>
      <c r="H298" s="51" t="str">
        <f>IFERROR(VLOOKUP($B298,'Tabelas auxiliares'!$A$65:$C$102,3,FALSE),"")</f>
        <v xml:space="preserve">VIDRARIAS / MATERIAL DE CONSUMO / MANUTENÇÃO DE EQUIPAMENTOS / REAGENTES QUIMICOS / MATERIAIS E SERVIÇOS DIVERSOS PARA LABORATORIOS DIDÁTICOS E CURSOS DE GRADUAÇÃO / EPIS PARA LABORATÓRIOS </v>
      </c>
      <c r="I298" t="s">
        <v>1174</v>
      </c>
      <c r="J298" t="s">
        <v>2028</v>
      </c>
      <c r="K298" t="s">
        <v>2043</v>
      </c>
      <c r="L298" t="s">
        <v>2030</v>
      </c>
      <c r="M298" t="s">
        <v>2044</v>
      </c>
      <c r="N298" t="s">
        <v>166</v>
      </c>
      <c r="O298" t="s">
        <v>167</v>
      </c>
      <c r="P298" t="s">
        <v>200</v>
      </c>
      <c r="Q298" t="s">
        <v>168</v>
      </c>
      <c r="R298" t="s">
        <v>165</v>
      </c>
      <c r="S298" t="s">
        <v>119</v>
      </c>
      <c r="T298" t="s">
        <v>164</v>
      </c>
      <c r="U298" t="s">
        <v>118</v>
      </c>
      <c r="V298" t="s">
        <v>2032</v>
      </c>
      <c r="W298" t="s">
        <v>2033</v>
      </c>
      <c r="X298" s="51" t="str">
        <f t="shared" si="4"/>
        <v>3</v>
      </c>
      <c r="Y298" s="51" t="str">
        <f>IF(T298="","",IF(AND(T298&lt;&gt;'Tabelas auxiliares'!$B$236,T298&lt;&gt;'Tabelas auxiliares'!$B$237),"FOLHA DE PESSOAL",IF(X298='Tabelas auxiliares'!$A$237,"CUSTEIO",IF(X298='Tabelas auxiliares'!$A$236,"INVESTIMENTO","ERRO - VERIFICAR"))))</f>
        <v>CUSTEIO</v>
      </c>
      <c r="Z298" s="44">
        <v>3001.5</v>
      </c>
      <c r="AA298" s="44">
        <v>3001.5</v>
      </c>
    </row>
    <row r="299" spans="1:28" x14ac:dyDescent="0.25">
      <c r="A299" t="s">
        <v>540</v>
      </c>
      <c r="B299" s="72" t="s">
        <v>312</v>
      </c>
      <c r="C299" s="72" t="s">
        <v>541</v>
      </c>
      <c r="D299" t="s">
        <v>47</v>
      </c>
      <c r="E299" t="s">
        <v>117</v>
      </c>
      <c r="F299" s="51" t="str">
        <f>IFERROR(VLOOKUP(D299,'Tabelas auxiliares'!$A$3:$B$61,2,FALSE),"")</f>
        <v>CMCC - COMPRAS COMPARTILHADAS</v>
      </c>
      <c r="G299" s="51" t="str">
        <f>IFERROR(VLOOKUP($B299,'Tabelas auxiliares'!$A$65:$C$102,2,FALSE),"")</f>
        <v>Materiais didáticos e serviços - Graduação</v>
      </c>
      <c r="H299" s="51" t="str">
        <f>IFERROR(VLOOKUP($B299,'Tabelas auxiliares'!$A$65:$C$102,3,FALSE),"")</f>
        <v xml:space="preserve">VIDRARIAS / MATERIAL DE CONSUMO / MANUTENÇÃO DE EQUIPAMENTOS / REAGENTES QUIMICOS / MATERIAIS E SERVIÇOS DIVERSOS PARA LABORATORIOS DIDÁTICOS E CURSOS DE GRADUAÇÃO / EPIS PARA LABORATÓRIOS </v>
      </c>
      <c r="I299" t="s">
        <v>1174</v>
      </c>
      <c r="J299" t="s">
        <v>2028</v>
      </c>
      <c r="K299" t="s">
        <v>2043</v>
      </c>
      <c r="L299" t="s">
        <v>2030</v>
      </c>
      <c r="M299" t="s">
        <v>2044</v>
      </c>
      <c r="N299" t="s">
        <v>166</v>
      </c>
      <c r="O299" t="s">
        <v>167</v>
      </c>
      <c r="P299" t="s">
        <v>200</v>
      </c>
      <c r="Q299" t="s">
        <v>168</v>
      </c>
      <c r="R299" t="s">
        <v>165</v>
      </c>
      <c r="S299" t="s">
        <v>119</v>
      </c>
      <c r="T299" t="s">
        <v>164</v>
      </c>
      <c r="U299" t="s">
        <v>118</v>
      </c>
      <c r="V299" t="s">
        <v>2034</v>
      </c>
      <c r="W299" t="s">
        <v>2035</v>
      </c>
      <c r="X299" s="51" t="str">
        <f t="shared" si="4"/>
        <v>3</v>
      </c>
      <c r="Y299" s="51" t="str">
        <f>IF(T299="","",IF(AND(T299&lt;&gt;'Tabelas auxiliares'!$B$236,T299&lt;&gt;'Tabelas auxiliares'!$B$237),"FOLHA DE PESSOAL",IF(X299='Tabelas auxiliares'!$A$237,"CUSTEIO",IF(X299='Tabelas auxiliares'!$A$236,"INVESTIMENTO","ERRO - VERIFICAR"))))</f>
        <v>CUSTEIO</v>
      </c>
      <c r="Z299" s="44">
        <v>9081.36</v>
      </c>
      <c r="AA299" s="44">
        <v>9081.36</v>
      </c>
    </row>
    <row r="300" spans="1:28" x14ac:dyDescent="0.25">
      <c r="A300" t="s">
        <v>540</v>
      </c>
      <c r="B300" s="72" t="s">
        <v>312</v>
      </c>
      <c r="C300" s="72" t="s">
        <v>541</v>
      </c>
      <c r="D300" t="s">
        <v>47</v>
      </c>
      <c r="E300" t="s">
        <v>117</v>
      </c>
      <c r="F300" s="51" t="str">
        <f>IFERROR(VLOOKUP(D300,'Tabelas auxiliares'!$A$3:$B$61,2,FALSE),"")</f>
        <v>CMCC - COMPRAS COMPARTILHADAS</v>
      </c>
      <c r="G300" s="51" t="str">
        <f>IFERROR(VLOOKUP($B300,'Tabelas auxiliares'!$A$65:$C$102,2,FALSE),"")</f>
        <v>Materiais didáticos e serviços - Graduação</v>
      </c>
      <c r="H300" s="51" t="str">
        <f>IFERROR(VLOOKUP($B300,'Tabelas auxiliares'!$A$65:$C$102,3,FALSE),"")</f>
        <v xml:space="preserve">VIDRARIAS / MATERIAL DE CONSUMO / MANUTENÇÃO DE EQUIPAMENTOS / REAGENTES QUIMICOS / MATERIAIS E SERVIÇOS DIVERSOS PARA LABORATORIOS DIDÁTICOS E CURSOS DE GRADUAÇÃO / EPIS PARA LABORATÓRIOS </v>
      </c>
      <c r="I300" t="s">
        <v>1174</v>
      </c>
      <c r="J300" t="s">
        <v>2028</v>
      </c>
      <c r="K300" t="s">
        <v>2045</v>
      </c>
      <c r="L300" t="s">
        <v>2030</v>
      </c>
      <c r="M300" t="s">
        <v>2046</v>
      </c>
      <c r="N300" t="s">
        <v>166</v>
      </c>
      <c r="O300" t="s">
        <v>167</v>
      </c>
      <c r="P300" t="s">
        <v>200</v>
      </c>
      <c r="Q300" t="s">
        <v>168</v>
      </c>
      <c r="R300" t="s">
        <v>165</v>
      </c>
      <c r="S300" t="s">
        <v>119</v>
      </c>
      <c r="T300" t="s">
        <v>164</v>
      </c>
      <c r="U300" t="s">
        <v>118</v>
      </c>
      <c r="V300" t="s">
        <v>2032</v>
      </c>
      <c r="W300" t="s">
        <v>2033</v>
      </c>
      <c r="X300" s="51" t="str">
        <f t="shared" si="4"/>
        <v>3</v>
      </c>
      <c r="Y300" s="51" t="str">
        <f>IF(T300="","",IF(AND(T300&lt;&gt;'Tabelas auxiliares'!$B$236,T300&lt;&gt;'Tabelas auxiliares'!$B$237),"FOLHA DE PESSOAL",IF(X300='Tabelas auxiliares'!$A$237,"CUSTEIO",IF(X300='Tabelas auxiliares'!$A$236,"INVESTIMENTO","ERRO - VERIFICAR"))))</f>
        <v>CUSTEIO</v>
      </c>
      <c r="Z300" s="44">
        <v>2835</v>
      </c>
      <c r="AA300" s="44">
        <v>2835</v>
      </c>
    </row>
    <row r="301" spans="1:28" x14ac:dyDescent="0.25">
      <c r="A301" t="s">
        <v>540</v>
      </c>
      <c r="B301" s="72" t="s">
        <v>312</v>
      </c>
      <c r="C301" s="72" t="s">
        <v>541</v>
      </c>
      <c r="D301" t="s">
        <v>47</v>
      </c>
      <c r="E301" t="s">
        <v>117</v>
      </c>
      <c r="F301" s="51" t="str">
        <f>IFERROR(VLOOKUP(D301,'Tabelas auxiliares'!$A$3:$B$61,2,FALSE),"")</f>
        <v>CMCC - COMPRAS COMPARTILHADAS</v>
      </c>
      <c r="G301" s="51" t="str">
        <f>IFERROR(VLOOKUP($B301,'Tabelas auxiliares'!$A$65:$C$102,2,FALSE),"")</f>
        <v>Materiais didáticos e serviços - Graduação</v>
      </c>
      <c r="H301" s="51" t="str">
        <f>IFERROR(VLOOKUP($B301,'Tabelas auxiliares'!$A$65:$C$102,3,FALSE),"")</f>
        <v xml:space="preserve">VIDRARIAS / MATERIAL DE CONSUMO / MANUTENÇÃO DE EQUIPAMENTOS / REAGENTES QUIMICOS / MATERIAIS E SERVIÇOS DIVERSOS PARA LABORATORIOS DIDÁTICOS E CURSOS DE GRADUAÇÃO / EPIS PARA LABORATÓRIOS </v>
      </c>
      <c r="I301" t="s">
        <v>1174</v>
      </c>
      <c r="J301" t="s">
        <v>2028</v>
      </c>
      <c r="K301" t="s">
        <v>2045</v>
      </c>
      <c r="L301" t="s">
        <v>2030</v>
      </c>
      <c r="M301" t="s">
        <v>2046</v>
      </c>
      <c r="N301" t="s">
        <v>166</v>
      </c>
      <c r="O301" t="s">
        <v>167</v>
      </c>
      <c r="P301" t="s">
        <v>200</v>
      </c>
      <c r="Q301" t="s">
        <v>168</v>
      </c>
      <c r="R301" t="s">
        <v>165</v>
      </c>
      <c r="S301" t="s">
        <v>119</v>
      </c>
      <c r="T301" t="s">
        <v>164</v>
      </c>
      <c r="U301" t="s">
        <v>118</v>
      </c>
      <c r="V301" t="s">
        <v>2034</v>
      </c>
      <c r="W301" t="s">
        <v>2035</v>
      </c>
      <c r="X301" s="51" t="str">
        <f t="shared" si="4"/>
        <v>3</v>
      </c>
      <c r="Y301" s="51" t="str">
        <f>IF(T301="","",IF(AND(T301&lt;&gt;'Tabelas auxiliares'!$B$236,T301&lt;&gt;'Tabelas auxiliares'!$B$237),"FOLHA DE PESSOAL",IF(X301='Tabelas auxiliares'!$A$237,"CUSTEIO",IF(X301='Tabelas auxiliares'!$A$236,"INVESTIMENTO","ERRO - VERIFICAR"))))</f>
        <v>CUSTEIO</v>
      </c>
      <c r="Z301" s="44">
        <v>2723.06</v>
      </c>
      <c r="AA301" s="44">
        <v>2723.06</v>
      </c>
    </row>
    <row r="302" spans="1:28" x14ac:dyDescent="0.25">
      <c r="A302" t="s">
        <v>540</v>
      </c>
      <c r="B302" s="72" t="s">
        <v>312</v>
      </c>
      <c r="C302" s="72" t="s">
        <v>541</v>
      </c>
      <c r="D302" t="s">
        <v>47</v>
      </c>
      <c r="E302" t="s">
        <v>117</v>
      </c>
      <c r="F302" s="51" t="str">
        <f>IFERROR(VLOOKUP(D302,'Tabelas auxiliares'!$A$3:$B$61,2,FALSE),"")</f>
        <v>CMCC - COMPRAS COMPARTILHADAS</v>
      </c>
      <c r="G302" s="51" t="str">
        <f>IFERROR(VLOOKUP($B302,'Tabelas auxiliares'!$A$65:$C$102,2,FALSE),"")</f>
        <v>Materiais didáticos e serviços - Graduação</v>
      </c>
      <c r="H302" s="51" t="str">
        <f>IFERROR(VLOOKUP($B302,'Tabelas auxiliares'!$A$65:$C$102,3,FALSE),"")</f>
        <v xml:space="preserve">VIDRARIAS / MATERIAL DE CONSUMO / MANUTENÇÃO DE EQUIPAMENTOS / REAGENTES QUIMICOS / MATERIAIS E SERVIÇOS DIVERSOS PARA LABORATORIOS DIDÁTICOS E CURSOS DE GRADUAÇÃO / EPIS PARA LABORATÓRIOS </v>
      </c>
      <c r="I302" t="s">
        <v>1174</v>
      </c>
      <c r="J302" t="s">
        <v>2028</v>
      </c>
      <c r="K302" t="s">
        <v>2047</v>
      </c>
      <c r="L302" t="s">
        <v>2030</v>
      </c>
      <c r="M302" t="s">
        <v>2048</v>
      </c>
      <c r="N302" t="s">
        <v>166</v>
      </c>
      <c r="O302" t="s">
        <v>167</v>
      </c>
      <c r="P302" t="s">
        <v>200</v>
      </c>
      <c r="Q302" t="s">
        <v>168</v>
      </c>
      <c r="R302" t="s">
        <v>165</v>
      </c>
      <c r="S302" t="s">
        <v>119</v>
      </c>
      <c r="T302" t="s">
        <v>164</v>
      </c>
      <c r="U302" t="s">
        <v>118</v>
      </c>
      <c r="V302" t="s">
        <v>2034</v>
      </c>
      <c r="W302" t="s">
        <v>2035</v>
      </c>
      <c r="X302" s="51" t="str">
        <f t="shared" si="4"/>
        <v>3</v>
      </c>
      <c r="Y302" s="51" t="str">
        <f>IF(T302="","",IF(AND(T302&lt;&gt;'Tabelas auxiliares'!$B$236,T302&lt;&gt;'Tabelas auxiliares'!$B$237),"FOLHA DE PESSOAL",IF(X302='Tabelas auxiliares'!$A$237,"CUSTEIO",IF(X302='Tabelas auxiliares'!$A$236,"INVESTIMENTO","ERRO - VERIFICAR"))))</f>
        <v>CUSTEIO</v>
      </c>
      <c r="Z302" s="44">
        <v>8684.58</v>
      </c>
      <c r="AA302" s="44">
        <v>8684.58</v>
      </c>
    </row>
    <row r="303" spans="1:28" x14ac:dyDescent="0.25">
      <c r="A303" t="s">
        <v>540</v>
      </c>
      <c r="B303" s="72" t="s">
        <v>312</v>
      </c>
      <c r="C303" s="72" t="s">
        <v>541</v>
      </c>
      <c r="D303" t="s">
        <v>47</v>
      </c>
      <c r="E303" t="s">
        <v>117</v>
      </c>
      <c r="F303" s="51" t="str">
        <f>IFERROR(VLOOKUP(D303,'Tabelas auxiliares'!$A$3:$B$61,2,FALSE),"")</f>
        <v>CMCC - COMPRAS COMPARTILHADAS</v>
      </c>
      <c r="G303" s="51" t="str">
        <f>IFERROR(VLOOKUP($B303,'Tabelas auxiliares'!$A$65:$C$102,2,FALSE),"")</f>
        <v>Materiais didáticos e serviços - Graduação</v>
      </c>
      <c r="H303" s="51" t="str">
        <f>IFERROR(VLOOKUP($B303,'Tabelas auxiliares'!$A$65:$C$102,3,FALSE),"")</f>
        <v xml:space="preserve">VIDRARIAS / MATERIAL DE CONSUMO / MANUTENÇÃO DE EQUIPAMENTOS / REAGENTES QUIMICOS / MATERIAIS E SERVIÇOS DIVERSOS PARA LABORATORIOS DIDÁTICOS E CURSOS DE GRADUAÇÃO / EPIS PARA LABORATÓRIOS </v>
      </c>
      <c r="I303" t="s">
        <v>1174</v>
      </c>
      <c r="J303" t="s">
        <v>2028</v>
      </c>
      <c r="K303" t="s">
        <v>2049</v>
      </c>
      <c r="L303" t="s">
        <v>2030</v>
      </c>
      <c r="M303" t="s">
        <v>2050</v>
      </c>
      <c r="N303" t="s">
        <v>166</v>
      </c>
      <c r="O303" t="s">
        <v>167</v>
      </c>
      <c r="P303" t="s">
        <v>200</v>
      </c>
      <c r="Q303" t="s">
        <v>168</v>
      </c>
      <c r="R303" t="s">
        <v>165</v>
      </c>
      <c r="S303" t="s">
        <v>119</v>
      </c>
      <c r="T303" t="s">
        <v>164</v>
      </c>
      <c r="U303" t="s">
        <v>118</v>
      </c>
      <c r="V303" t="s">
        <v>2034</v>
      </c>
      <c r="W303" t="s">
        <v>2035</v>
      </c>
      <c r="X303" s="51" t="str">
        <f t="shared" si="4"/>
        <v>3</v>
      </c>
      <c r="Y303" s="51" t="str">
        <f>IF(T303="","",IF(AND(T303&lt;&gt;'Tabelas auxiliares'!$B$236,T303&lt;&gt;'Tabelas auxiliares'!$B$237),"FOLHA DE PESSOAL",IF(X303='Tabelas auxiliares'!$A$237,"CUSTEIO",IF(X303='Tabelas auxiliares'!$A$236,"INVESTIMENTO","ERRO - VERIFICAR"))))</f>
        <v>CUSTEIO</v>
      </c>
      <c r="Z303" s="44">
        <v>240.75</v>
      </c>
      <c r="AA303" s="44">
        <v>240.75</v>
      </c>
    </row>
    <row r="304" spans="1:28" x14ac:dyDescent="0.25">
      <c r="A304" t="s">
        <v>540</v>
      </c>
      <c r="B304" s="72" t="s">
        <v>312</v>
      </c>
      <c r="C304" s="72" t="s">
        <v>541</v>
      </c>
      <c r="D304" t="s">
        <v>49</v>
      </c>
      <c r="E304" t="s">
        <v>117</v>
      </c>
      <c r="F304" s="51" t="str">
        <f>IFERROR(VLOOKUP(D304,'Tabelas auxiliares'!$A$3:$B$61,2,FALSE),"")</f>
        <v>CCNH - CENTRO DE CIÊNCIAS NATURAIS E HUMANAS</v>
      </c>
      <c r="G304" s="51" t="str">
        <f>IFERROR(VLOOKUP($B304,'Tabelas auxiliares'!$A$65:$C$102,2,FALSE),"")</f>
        <v>Materiais didáticos e serviços - Graduação</v>
      </c>
      <c r="H304" s="51" t="str">
        <f>IFERROR(VLOOKUP($B304,'Tabelas auxiliares'!$A$65:$C$102,3,FALSE),"")</f>
        <v xml:space="preserve">VIDRARIAS / MATERIAL DE CONSUMO / MANUTENÇÃO DE EQUIPAMENTOS / REAGENTES QUIMICOS / MATERIAIS E SERVIÇOS DIVERSOS PARA LABORATORIOS DIDÁTICOS E CURSOS DE GRADUAÇÃO / EPIS PARA LABORATÓRIOS </v>
      </c>
      <c r="I304" t="s">
        <v>2051</v>
      </c>
      <c r="J304" t="s">
        <v>2052</v>
      </c>
      <c r="K304" t="s">
        <v>2053</v>
      </c>
      <c r="L304" t="s">
        <v>2054</v>
      </c>
      <c r="M304" t="s">
        <v>2055</v>
      </c>
      <c r="N304" t="s">
        <v>166</v>
      </c>
      <c r="O304" t="s">
        <v>167</v>
      </c>
      <c r="P304" t="s">
        <v>200</v>
      </c>
      <c r="Q304" t="s">
        <v>168</v>
      </c>
      <c r="R304" t="s">
        <v>165</v>
      </c>
      <c r="S304" t="s">
        <v>119</v>
      </c>
      <c r="T304" t="s">
        <v>164</v>
      </c>
      <c r="U304" t="s">
        <v>118</v>
      </c>
      <c r="V304" t="s">
        <v>1379</v>
      </c>
      <c r="W304" t="s">
        <v>1380</v>
      </c>
      <c r="X304" s="51" t="str">
        <f t="shared" si="4"/>
        <v>3</v>
      </c>
      <c r="Y304" s="51" t="str">
        <f>IF(T304="","",IF(AND(T304&lt;&gt;'Tabelas auxiliares'!$B$236,T304&lt;&gt;'Tabelas auxiliares'!$B$237),"FOLHA DE PESSOAL",IF(X304='Tabelas auxiliares'!$A$237,"CUSTEIO",IF(X304='Tabelas auxiliares'!$A$236,"INVESTIMENTO","ERRO - VERIFICAR"))))</f>
        <v>CUSTEIO</v>
      </c>
      <c r="Z304" s="44">
        <v>148.5</v>
      </c>
      <c r="AA304" s="44">
        <v>148.5</v>
      </c>
    </row>
    <row r="305" spans="1:29" x14ac:dyDescent="0.25">
      <c r="A305" t="s">
        <v>540</v>
      </c>
      <c r="B305" s="72" t="s">
        <v>312</v>
      </c>
      <c r="C305" s="72" t="s">
        <v>541</v>
      </c>
      <c r="D305" t="s">
        <v>49</v>
      </c>
      <c r="E305" t="s">
        <v>117</v>
      </c>
      <c r="F305" s="51" t="str">
        <f>IFERROR(VLOOKUP(D305,'Tabelas auxiliares'!$A$3:$B$61,2,FALSE),"")</f>
        <v>CCNH - CENTRO DE CIÊNCIAS NATURAIS E HUMANAS</v>
      </c>
      <c r="G305" s="51" t="str">
        <f>IFERROR(VLOOKUP($B305,'Tabelas auxiliares'!$A$65:$C$102,2,FALSE),"")</f>
        <v>Materiais didáticos e serviços - Graduação</v>
      </c>
      <c r="H305" s="51" t="str">
        <f>IFERROR(VLOOKUP($B305,'Tabelas auxiliares'!$A$65:$C$102,3,FALSE),"")</f>
        <v xml:space="preserve">VIDRARIAS / MATERIAL DE CONSUMO / MANUTENÇÃO DE EQUIPAMENTOS / REAGENTES QUIMICOS / MATERIAIS E SERVIÇOS DIVERSOS PARA LABORATORIOS DIDÁTICOS E CURSOS DE GRADUAÇÃO / EPIS PARA LABORATÓRIOS </v>
      </c>
      <c r="I305" t="s">
        <v>2051</v>
      </c>
      <c r="J305" t="s">
        <v>2052</v>
      </c>
      <c r="K305" t="s">
        <v>2056</v>
      </c>
      <c r="L305" t="s">
        <v>2054</v>
      </c>
      <c r="M305" t="s">
        <v>2057</v>
      </c>
      <c r="N305" t="s">
        <v>166</v>
      </c>
      <c r="O305" t="s">
        <v>167</v>
      </c>
      <c r="P305" t="s">
        <v>200</v>
      </c>
      <c r="Q305" t="s">
        <v>168</v>
      </c>
      <c r="R305" t="s">
        <v>165</v>
      </c>
      <c r="S305" t="s">
        <v>119</v>
      </c>
      <c r="T305" t="s">
        <v>164</v>
      </c>
      <c r="U305" t="s">
        <v>118</v>
      </c>
      <c r="V305" t="s">
        <v>1379</v>
      </c>
      <c r="W305" t="s">
        <v>1380</v>
      </c>
      <c r="X305" s="51" t="str">
        <f t="shared" si="4"/>
        <v>3</v>
      </c>
      <c r="Y305" s="51" t="str">
        <f>IF(T305="","",IF(AND(T305&lt;&gt;'Tabelas auxiliares'!$B$236,T305&lt;&gt;'Tabelas auxiliares'!$B$237),"FOLHA DE PESSOAL",IF(X305='Tabelas auxiliares'!$A$237,"CUSTEIO",IF(X305='Tabelas auxiliares'!$A$236,"INVESTIMENTO","ERRO - VERIFICAR"))))</f>
        <v>CUSTEIO</v>
      </c>
      <c r="Z305" s="44">
        <v>38.159999999999997</v>
      </c>
      <c r="AA305" s="44">
        <v>38.159999999999997</v>
      </c>
    </row>
    <row r="306" spans="1:29" x14ac:dyDescent="0.25">
      <c r="A306" t="s">
        <v>540</v>
      </c>
      <c r="B306" s="72" t="s">
        <v>312</v>
      </c>
      <c r="C306" s="72" t="s">
        <v>541</v>
      </c>
      <c r="D306" t="s">
        <v>49</v>
      </c>
      <c r="E306" t="s">
        <v>117</v>
      </c>
      <c r="F306" s="51" t="str">
        <f>IFERROR(VLOOKUP(D306,'Tabelas auxiliares'!$A$3:$B$61,2,FALSE),"")</f>
        <v>CCNH - CENTRO DE CIÊNCIAS NATURAIS E HUMANAS</v>
      </c>
      <c r="G306" s="51" t="str">
        <f>IFERROR(VLOOKUP($B306,'Tabelas auxiliares'!$A$65:$C$102,2,FALSE),"")</f>
        <v>Materiais didáticos e serviços - Graduação</v>
      </c>
      <c r="H306" s="51" t="str">
        <f>IFERROR(VLOOKUP($B306,'Tabelas auxiliares'!$A$65:$C$102,3,FALSE),"")</f>
        <v xml:space="preserve">VIDRARIAS / MATERIAL DE CONSUMO / MANUTENÇÃO DE EQUIPAMENTOS / REAGENTES QUIMICOS / MATERIAIS E SERVIÇOS DIVERSOS PARA LABORATORIOS DIDÁTICOS E CURSOS DE GRADUAÇÃO / EPIS PARA LABORATÓRIOS </v>
      </c>
      <c r="I306" t="s">
        <v>2051</v>
      </c>
      <c r="J306" t="s">
        <v>2052</v>
      </c>
      <c r="K306" t="s">
        <v>2058</v>
      </c>
      <c r="L306" t="s">
        <v>2054</v>
      </c>
      <c r="M306" t="s">
        <v>2057</v>
      </c>
      <c r="N306" t="s">
        <v>166</v>
      </c>
      <c r="O306" t="s">
        <v>167</v>
      </c>
      <c r="P306" t="s">
        <v>200</v>
      </c>
      <c r="Q306" t="s">
        <v>168</v>
      </c>
      <c r="R306" t="s">
        <v>165</v>
      </c>
      <c r="S306" t="s">
        <v>119</v>
      </c>
      <c r="T306" t="s">
        <v>164</v>
      </c>
      <c r="U306" t="s">
        <v>118</v>
      </c>
      <c r="V306" t="s">
        <v>2059</v>
      </c>
      <c r="W306" t="s">
        <v>2060</v>
      </c>
      <c r="X306" s="51" t="str">
        <f t="shared" si="4"/>
        <v>3</v>
      </c>
      <c r="Y306" s="51" t="str">
        <f>IF(T306="","",IF(AND(T306&lt;&gt;'Tabelas auxiliares'!$B$236,T306&lt;&gt;'Tabelas auxiliares'!$B$237),"FOLHA DE PESSOAL",IF(X306='Tabelas auxiliares'!$A$237,"CUSTEIO",IF(X306='Tabelas auxiliares'!$A$236,"INVESTIMENTO","ERRO - VERIFICAR"))))</f>
        <v>CUSTEIO</v>
      </c>
      <c r="Z306" s="44">
        <v>594.32000000000005</v>
      </c>
      <c r="AA306" s="44">
        <v>594.32000000000005</v>
      </c>
    </row>
    <row r="307" spans="1:29" x14ac:dyDescent="0.25">
      <c r="A307" t="s">
        <v>540</v>
      </c>
      <c r="B307" s="72" t="s">
        <v>312</v>
      </c>
      <c r="C307" s="72" t="s">
        <v>541</v>
      </c>
      <c r="D307" t="s">
        <v>49</v>
      </c>
      <c r="E307" t="s">
        <v>117</v>
      </c>
      <c r="F307" s="51" t="str">
        <f>IFERROR(VLOOKUP(D307,'Tabelas auxiliares'!$A$3:$B$61,2,FALSE),"")</f>
        <v>CCNH - CENTRO DE CIÊNCIAS NATURAIS E HUMANAS</v>
      </c>
      <c r="G307" s="51" t="str">
        <f>IFERROR(VLOOKUP($B307,'Tabelas auxiliares'!$A$65:$C$102,2,FALSE),"")</f>
        <v>Materiais didáticos e serviços - Graduação</v>
      </c>
      <c r="H307" s="51" t="str">
        <f>IFERROR(VLOOKUP($B307,'Tabelas auxiliares'!$A$65:$C$102,3,FALSE),"")</f>
        <v xml:space="preserve">VIDRARIAS / MATERIAL DE CONSUMO / MANUTENÇÃO DE EQUIPAMENTOS / REAGENTES QUIMICOS / MATERIAIS E SERVIÇOS DIVERSOS PARA LABORATORIOS DIDÁTICOS E CURSOS DE GRADUAÇÃO / EPIS PARA LABORATÓRIOS </v>
      </c>
      <c r="I307" t="s">
        <v>2051</v>
      </c>
      <c r="J307" t="s">
        <v>2052</v>
      </c>
      <c r="K307" t="s">
        <v>2061</v>
      </c>
      <c r="L307" t="s">
        <v>2054</v>
      </c>
      <c r="M307" t="s">
        <v>2037</v>
      </c>
      <c r="N307" t="s">
        <v>166</v>
      </c>
      <c r="O307" t="s">
        <v>167</v>
      </c>
      <c r="P307" t="s">
        <v>200</v>
      </c>
      <c r="Q307" t="s">
        <v>168</v>
      </c>
      <c r="R307" t="s">
        <v>165</v>
      </c>
      <c r="S307" t="s">
        <v>119</v>
      </c>
      <c r="T307" t="s">
        <v>164</v>
      </c>
      <c r="U307" t="s">
        <v>118</v>
      </c>
      <c r="V307" t="s">
        <v>1379</v>
      </c>
      <c r="W307" t="s">
        <v>1380</v>
      </c>
      <c r="X307" s="51" t="str">
        <f t="shared" si="4"/>
        <v>3</v>
      </c>
      <c r="Y307" s="51" t="str">
        <f>IF(T307="","",IF(AND(T307&lt;&gt;'Tabelas auxiliares'!$B$236,T307&lt;&gt;'Tabelas auxiliares'!$B$237),"FOLHA DE PESSOAL",IF(X307='Tabelas auxiliares'!$A$237,"CUSTEIO",IF(X307='Tabelas auxiliares'!$A$236,"INVESTIMENTO","ERRO - VERIFICAR"))))</f>
        <v>CUSTEIO</v>
      </c>
      <c r="Z307" s="44">
        <v>1172.1600000000001</v>
      </c>
      <c r="AA307" s="44">
        <v>1172.1600000000001</v>
      </c>
    </row>
    <row r="308" spans="1:29" x14ac:dyDescent="0.25">
      <c r="A308" t="s">
        <v>540</v>
      </c>
      <c r="B308" s="72" t="s">
        <v>312</v>
      </c>
      <c r="C308" s="72" t="s">
        <v>541</v>
      </c>
      <c r="D308" t="s">
        <v>49</v>
      </c>
      <c r="E308" t="s">
        <v>117</v>
      </c>
      <c r="F308" s="51" t="str">
        <f>IFERROR(VLOOKUP(D308,'Tabelas auxiliares'!$A$3:$B$61,2,FALSE),"")</f>
        <v>CCNH - CENTRO DE CIÊNCIAS NATURAIS E HUMANAS</v>
      </c>
      <c r="G308" s="51" t="str">
        <f>IFERROR(VLOOKUP($B308,'Tabelas auxiliares'!$A$65:$C$102,2,FALSE),"")</f>
        <v>Materiais didáticos e serviços - Graduação</v>
      </c>
      <c r="H308" s="51" t="str">
        <f>IFERROR(VLOOKUP($B308,'Tabelas auxiliares'!$A$65:$C$102,3,FALSE),"")</f>
        <v xml:space="preserve">VIDRARIAS / MATERIAL DE CONSUMO / MANUTENÇÃO DE EQUIPAMENTOS / REAGENTES QUIMICOS / MATERIAIS E SERVIÇOS DIVERSOS PARA LABORATORIOS DIDÁTICOS E CURSOS DE GRADUAÇÃO / EPIS PARA LABORATÓRIOS </v>
      </c>
      <c r="I308" t="s">
        <v>2051</v>
      </c>
      <c r="J308" t="s">
        <v>2052</v>
      </c>
      <c r="K308" t="s">
        <v>2061</v>
      </c>
      <c r="L308" t="s">
        <v>2054</v>
      </c>
      <c r="M308" t="s">
        <v>2037</v>
      </c>
      <c r="N308" t="s">
        <v>166</v>
      </c>
      <c r="O308" t="s">
        <v>167</v>
      </c>
      <c r="P308" t="s">
        <v>200</v>
      </c>
      <c r="Q308" t="s">
        <v>168</v>
      </c>
      <c r="R308" t="s">
        <v>165</v>
      </c>
      <c r="S308" t="s">
        <v>119</v>
      </c>
      <c r="T308" t="s">
        <v>164</v>
      </c>
      <c r="U308" t="s">
        <v>118</v>
      </c>
      <c r="V308" t="s">
        <v>2059</v>
      </c>
      <c r="W308" t="s">
        <v>2060</v>
      </c>
      <c r="X308" s="51" t="str">
        <f t="shared" si="4"/>
        <v>3</v>
      </c>
      <c r="Y308" s="51" t="str">
        <f>IF(T308="","",IF(AND(T308&lt;&gt;'Tabelas auxiliares'!$B$236,T308&lt;&gt;'Tabelas auxiliares'!$B$237),"FOLHA DE PESSOAL",IF(X308='Tabelas auxiliares'!$A$237,"CUSTEIO",IF(X308='Tabelas auxiliares'!$A$236,"INVESTIMENTO","ERRO - VERIFICAR"))))</f>
        <v>CUSTEIO</v>
      </c>
      <c r="Z308" s="44">
        <v>645.88</v>
      </c>
      <c r="AA308" s="44">
        <v>645.88</v>
      </c>
    </row>
    <row r="309" spans="1:29" x14ac:dyDescent="0.25">
      <c r="A309" t="s">
        <v>540</v>
      </c>
      <c r="B309" s="72" t="s">
        <v>312</v>
      </c>
      <c r="C309" s="72" t="s">
        <v>541</v>
      </c>
      <c r="D309" t="s">
        <v>49</v>
      </c>
      <c r="E309" t="s">
        <v>117</v>
      </c>
      <c r="F309" s="51" t="str">
        <f>IFERROR(VLOOKUP(D309,'Tabelas auxiliares'!$A$3:$B$61,2,FALSE),"")</f>
        <v>CCNH - CENTRO DE CIÊNCIAS NATURAIS E HUMANAS</v>
      </c>
      <c r="G309" s="51" t="str">
        <f>IFERROR(VLOOKUP($B309,'Tabelas auxiliares'!$A$65:$C$102,2,FALSE),"")</f>
        <v>Materiais didáticos e serviços - Graduação</v>
      </c>
      <c r="H309" s="51" t="str">
        <f>IFERROR(VLOOKUP($B309,'Tabelas auxiliares'!$A$65:$C$102,3,FALSE),"")</f>
        <v xml:space="preserve">VIDRARIAS / MATERIAL DE CONSUMO / MANUTENÇÃO DE EQUIPAMENTOS / REAGENTES QUIMICOS / MATERIAIS E SERVIÇOS DIVERSOS PARA LABORATORIOS DIDÁTICOS E CURSOS DE GRADUAÇÃO / EPIS PARA LABORATÓRIOS </v>
      </c>
      <c r="I309" t="s">
        <v>2051</v>
      </c>
      <c r="J309" t="s">
        <v>2052</v>
      </c>
      <c r="K309" t="s">
        <v>2062</v>
      </c>
      <c r="L309" t="s">
        <v>2054</v>
      </c>
      <c r="M309" t="s">
        <v>2063</v>
      </c>
      <c r="N309" t="s">
        <v>166</v>
      </c>
      <c r="O309" t="s">
        <v>167</v>
      </c>
      <c r="P309" t="s">
        <v>200</v>
      </c>
      <c r="Q309" t="s">
        <v>168</v>
      </c>
      <c r="R309" t="s">
        <v>165</v>
      </c>
      <c r="S309" t="s">
        <v>119</v>
      </c>
      <c r="T309" t="s">
        <v>164</v>
      </c>
      <c r="U309" t="s">
        <v>118</v>
      </c>
      <c r="V309" t="s">
        <v>1379</v>
      </c>
      <c r="W309" t="s">
        <v>1380</v>
      </c>
      <c r="X309" s="51" t="str">
        <f t="shared" si="4"/>
        <v>3</v>
      </c>
      <c r="Y309" s="51" t="str">
        <f>IF(T309="","",IF(AND(T309&lt;&gt;'Tabelas auxiliares'!$B$236,T309&lt;&gt;'Tabelas auxiliares'!$B$237),"FOLHA DE PESSOAL",IF(X309='Tabelas auxiliares'!$A$237,"CUSTEIO",IF(X309='Tabelas auxiliares'!$A$236,"INVESTIMENTO","ERRO - VERIFICAR"))))</f>
        <v>CUSTEIO</v>
      </c>
      <c r="Z309" s="44">
        <v>1000</v>
      </c>
      <c r="AA309" s="44">
        <v>1000</v>
      </c>
    </row>
    <row r="310" spans="1:29" x14ac:dyDescent="0.25">
      <c r="A310" t="s">
        <v>540</v>
      </c>
      <c r="B310" s="72" t="s">
        <v>312</v>
      </c>
      <c r="C310" s="72" t="s">
        <v>541</v>
      </c>
      <c r="D310" t="s">
        <v>49</v>
      </c>
      <c r="E310" t="s">
        <v>117</v>
      </c>
      <c r="F310" s="51" t="str">
        <f>IFERROR(VLOOKUP(D310,'Tabelas auxiliares'!$A$3:$B$61,2,FALSE),"")</f>
        <v>CCNH - CENTRO DE CIÊNCIAS NATURAIS E HUMANAS</v>
      </c>
      <c r="G310" s="51" t="str">
        <f>IFERROR(VLOOKUP($B310,'Tabelas auxiliares'!$A$65:$C$102,2,FALSE),"")</f>
        <v>Materiais didáticos e serviços - Graduação</v>
      </c>
      <c r="H310" s="51" t="str">
        <f>IFERROR(VLOOKUP($B310,'Tabelas auxiliares'!$A$65:$C$102,3,FALSE),"")</f>
        <v xml:space="preserve">VIDRARIAS / MATERIAL DE CONSUMO / MANUTENÇÃO DE EQUIPAMENTOS / REAGENTES QUIMICOS / MATERIAIS E SERVIÇOS DIVERSOS PARA LABORATORIOS DIDÁTICOS E CURSOS DE GRADUAÇÃO / EPIS PARA LABORATÓRIOS </v>
      </c>
      <c r="I310" t="s">
        <v>2051</v>
      </c>
      <c r="J310" t="s">
        <v>2052</v>
      </c>
      <c r="K310" t="s">
        <v>2062</v>
      </c>
      <c r="L310" t="s">
        <v>2054</v>
      </c>
      <c r="M310" t="s">
        <v>2063</v>
      </c>
      <c r="N310" t="s">
        <v>166</v>
      </c>
      <c r="O310" t="s">
        <v>167</v>
      </c>
      <c r="P310" t="s">
        <v>200</v>
      </c>
      <c r="Q310" t="s">
        <v>168</v>
      </c>
      <c r="R310" t="s">
        <v>165</v>
      </c>
      <c r="S310" t="s">
        <v>119</v>
      </c>
      <c r="T310" t="s">
        <v>164</v>
      </c>
      <c r="U310" t="s">
        <v>118</v>
      </c>
      <c r="V310" t="s">
        <v>2059</v>
      </c>
      <c r="W310" t="s">
        <v>2060</v>
      </c>
      <c r="X310" s="51" t="str">
        <f t="shared" si="4"/>
        <v>3</v>
      </c>
      <c r="Y310" s="51" t="str">
        <f>IF(T310="","",IF(AND(T310&lt;&gt;'Tabelas auxiliares'!$B$236,T310&lt;&gt;'Tabelas auxiliares'!$B$237),"FOLHA DE PESSOAL",IF(X310='Tabelas auxiliares'!$A$237,"CUSTEIO",IF(X310='Tabelas auxiliares'!$A$236,"INVESTIMENTO","ERRO - VERIFICAR"))))</f>
        <v>CUSTEIO</v>
      </c>
      <c r="Z310" s="44">
        <v>818</v>
      </c>
      <c r="AA310" s="44">
        <v>818</v>
      </c>
    </row>
    <row r="311" spans="1:29" x14ac:dyDescent="0.25">
      <c r="A311" t="s">
        <v>540</v>
      </c>
      <c r="B311" s="72" t="s">
        <v>312</v>
      </c>
      <c r="C311" s="72" t="s">
        <v>541</v>
      </c>
      <c r="D311" t="s">
        <v>49</v>
      </c>
      <c r="E311" t="s">
        <v>117</v>
      </c>
      <c r="F311" s="51" t="str">
        <f>IFERROR(VLOOKUP(D311,'Tabelas auxiliares'!$A$3:$B$61,2,FALSE),"")</f>
        <v>CCNH - CENTRO DE CIÊNCIAS NATURAIS E HUMANAS</v>
      </c>
      <c r="G311" s="51" t="str">
        <f>IFERROR(VLOOKUP($B311,'Tabelas auxiliares'!$A$65:$C$102,2,FALSE),"")</f>
        <v>Materiais didáticos e serviços - Graduação</v>
      </c>
      <c r="H311" s="51" t="str">
        <f>IFERROR(VLOOKUP($B311,'Tabelas auxiliares'!$A$65:$C$102,3,FALSE),"")</f>
        <v xml:space="preserve">VIDRARIAS / MATERIAL DE CONSUMO / MANUTENÇÃO DE EQUIPAMENTOS / REAGENTES QUIMICOS / MATERIAIS E SERVIÇOS DIVERSOS PARA LABORATORIOS DIDÁTICOS E CURSOS DE GRADUAÇÃO / EPIS PARA LABORATÓRIOS </v>
      </c>
      <c r="I311" t="s">
        <v>2051</v>
      </c>
      <c r="J311" t="s">
        <v>2052</v>
      </c>
      <c r="K311" t="s">
        <v>2064</v>
      </c>
      <c r="L311" t="s">
        <v>2054</v>
      </c>
      <c r="M311" t="s">
        <v>2065</v>
      </c>
      <c r="N311" t="s">
        <v>166</v>
      </c>
      <c r="O311" t="s">
        <v>167</v>
      </c>
      <c r="P311" t="s">
        <v>200</v>
      </c>
      <c r="Q311" t="s">
        <v>168</v>
      </c>
      <c r="R311" t="s">
        <v>165</v>
      </c>
      <c r="S311" t="s">
        <v>119</v>
      </c>
      <c r="T311" t="s">
        <v>164</v>
      </c>
      <c r="U311" t="s">
        <v>118</v>
      </c>
      <c r="V311" t="s">
        <v>1379</v>
      </c>
      <c r="W311" t="s">
        <v>1380</v>
      </c>
      <c r="X311" s="51" t="str">
        <f t="shared" si="4"/>
        <v>3</v>
      </c>
      <c r="Y311" s="51" t="str">
        <f>IF(T311="","",IF(AND(T311&lt;&gt;'Tabelas auxiliares'!$B$236,T311&lt;&gt;'Tabelas auxiliares'!$B$237),"FOLHA DE PESSOAL",IF(X311='Tabelas auxiliares'!$A$237,"CUSTEIO",IF(X311='Tabelas auxiliares'!$A$236,"INVESTIMENTO","ERRO - VERIFICAR"))))</f>
        <v>CUSTEIO</v>
      </c>
      <c r="Z311" s="44">
        <v>11110.58</v>
      </c>
      <c r="AA311" s="44">
        <v>11110.58</v>
      </c>
    </row>
    <row r="312" spans="1:29" x14ac:dyDescent="0.25">
      <c r="A312" t="s">
        <v>540</v>
      </c>
      <c r="B312" s="72" t="s">
        <v>312</v>
      </c>
      <c r="C312" s="72" t="s">
        <v>541</v>
      </c>
      <c r="D312" t="s">
        <v>49</v>
      </c>
      <c r="E312" t="s">
        <v>117</v>
      </c>
      <c r="F312" s="51" t="str">
        <f>IFERROR(VLOOKUP(D312,'Tabelas auxiliares'!$A$3:$B$61,2,FALSE),"")</f>
        <v>CCNH - CENTRO DE CIÊNCIAS NATURAIS E HUMANAS</v>
      </c>
      <c r="G312" s="51" t="str">
        <f>IFERROR(VLOOKUP($B312,'Tabelas auxiliares'!$A$65:$C$102,2,FALSE),"")</f>
        <v>Materiais didáticos e serviços - Graduação</v>
      </c>
      <c r="H312" s="51" t="str">
        <f>IFERROR(VLOOKUP($B312,'Tabelas auxiliares'!$A$65:$C$102,3,FALSE),"")</f>
        <v xml:space="preserve">VIDRARIAS / MATERIAL DE CONSUMO / MANUTENÇÃO DE EQUIPAMENTOS / REAGENTES QUIMICOS / MATERIAIS E SERVIÇOS DIVERSOS PARA LABORATORIOS DIDÁTICOS E CURSOS DE GRADUAÇÃO / EPIS PARA LABORATÓRIOS </v>
      </c>
      <c r="I312" t="s">
        <v>2051</v>
      </c>
      <c r="J312" t="s">
        <v>2052</v>
      </c>
      <c r="K312" t="s">
        <v>2066</v>
      </c>
      <c r="L312" t="s">
        <v>2054</v>
      </c>
      <c r="M312" t="s">
        <v>2067</v>
      </c>
      <c r="N312" t="s">
        <v>166</v>
      </c>
      <c r="O312" t="s">
        <v>167</v>
      </c>
      <c r="P312" t="s">
        <v>200</v>
      </c>
      <c r="Q312" t="s">
        <v>168</v>
      </c>
      <c r="R312" t="s">
        <v>165</v>
      </c>
      <c r="S312" t="s">
        <v>119</v>
      </c>
      <c r="T312" t="s">
        <v>164</v>
      </c>
      <c r="U312" t="s">
        <v>118</v>
      </c>
      <c r="V312" t="s">
        <v>1379</v>
      </c>
      <c r="W312" t="s">
        <v>1380</v>
      </c>
      <c r="X312" s="51" t="str">
        <f t="shared" si="4"/>
        <v>3</v>
      </c>
      <c r="Y312" s="51" t="str">
        <f>IF(T312="","",IF(AND(T312&lt;&gt;'Tabelas auxiliares'!$B$236,T312&lt;&gt;'Tabelas auxiliares'!$B$237),"FOLHA DE PESSOAL",IF(X312='Tabelas auxiliares'!$A$237,"CUSTEIO",IF(X312='Tabelas auxiliares'!$A$236,"INVESTIMENTO","ERRO - VERIFICAR"))))</f>
        <v>CUSTEIO</v>
      </c>
      <c r="Z312" s="44">
        <v>3568.8</v>
      </c>
      <c r="AA312" s="44">
        <v>3568.8</v>
      </c>
    </row>
    <row r="313" spans="1:29" x14ac:dyDescent="0.25">
      <c r="A313" t="s">
        <v>540</v>
      </c>
      <c r="B313" s="72" t="s">
        <v>312</v>
      </c>
      <c r="C313" s="72" t="s">
        <v>541</v>
      </c>
      <c r="D313" t="s">
        <v>49</v>
      </c>
      <c r="E313" t="s">
        <v>117</v>
      </c>
      <c r="F313" s="51" t="str">
        <f>IFERROR(VLOOKUP(D313,'Tabelas auxiliares'!$A$3:$B$61,2,FALSE),"")</f>
        <v>CCNH - CENTRO DE CIÊNCIAS NATURAIS E HUMANAS</v>
      </c>
      <c r="G313" s="51" t="str">
        <f>IFERROR(VLOOKUP($B313,'Tabelas auxiliares'!$A$65:$C$102,2,FALSE),"")</f>
        <v>Materiais didáticos e serviços - Graduação</v>
      </c>
      <c r="H313" s="51" t="str">
        <f>IFERROR(VLOOKUP($B313,'Tabelas auxiliares'!$A$65:$C$102,3,FALSE),"")</f>
        <v xml:space="preserve">VIDRARIAS / MATERIAL DE CONSUMO / MANUTENÇÃO DE EQUIPAMENTOS / REAGENTES QUIMICOS / MATERIAIS E SERVIÇOS DIVERSOS PARA LABORATORIOS DIDÁTICOS E CURSOS DE GRADUAÇÃO / EPIS PARA LABORATÓRIOS </v>
      </c>
      <c r="I313" t="s">
        <v>2051</v>
      </c>
      <c r="J313" t="s">
        <v>2052</v>
      </c>
      <c r="K313" t="s">
        <v>2068</v>
      </c>
      <c r="L313" t="s">
        <v>2054</v>
      </c>
      <c r="M313" t="s">
        <v>2069</v>
      </c>
      <c r="N313" t="s">
        <v>166</v>
      </c>
      <c r="O313" t="s">
        <v>167</v>
      </c>
      <c r="P313" t="s">
        <v>200</v>
      </c>
      <c r="Q313" t="s">
        <v>168</v>
      </c>
      <c r="R313" t="s">
        <v>165</v>
      </c>
      <c r="S313" t="s">
        <v>119</v>
      </c>
      <c r="T313" t="s">
        <v>164</v>
      </c>
      <c r="U313" t="s">
        <v>118</v>
      </c>
      <c r="V313" t="s">
        <v>1379</v>
      </c>
      <c r="W313" t="s">
        <v>1380</v>
      </c>
      <c r="X313" s="51" t="str">
        <f t="shared" si="4"/>
        <v>3</v>
      </c>
      <c r="Y313" s="51" t="str">
        <f>IF(T313="","",IF(AND(T313&lt;&gt;'Tabelas auxiliares'!$B$236,T313&lt;&gt;'Tabelas auxiliares'!$B$237),"FOLHA DE PESSOAL",IF(X313='Tabelas auxiliares'!$A$237,"CUSTEIO",IF(X313='Tabelas auxiliares'!$A$236,"INVESTIMENTO","ERRO - VERIFICAR"))))</f>
        <v>CUSTEIO</v>
      </c>
      <c r="Z313" s="44">
        <v>3858.82</v>
      </c>
      <c r="AB313" s="44">
        <v>229.24</v>
      </c>
      <c r="AC313" s="44">
        <v>3629.58</v>
      </c>
    </row>
    <row r="314" spans="1:29" x14ac:dyDescent="0.25">
      <c r="A314" t="s">
        <v>540</v>
      </c>
      <c r="B314" s="72" t="s">
        <v>312</v>
      </c>
      <c r="C314" s="72" t="s">
        <v>541</v>
      </c>
      <c r="D314" t="s">
        <v>49</v>
      </c>
      <c r="E314" t="s">
        <v>117</v>
      </c>
      <c r="F314" s="51" t="str">
        <f>IFERROR(VLOOKUP(D314,'Tabelas auxiliares'!$A$3:$B$61,2,FALSE),"")</f>
        <v>CCNH - CENTRO DE CIÊNCIAS NATURAIS E HUMANAS</v>
      </c>
      <c r="G314" s="51" t="str">
        <f>IFERROR(VLOOKUP($B314,'Tabelas auxiliares'!$A$65:$C$102,2,FALSE),"")</f>
        <v>Materiais didáticos e serviços - Graduação</v>
      </c>
      <c r="H314" s="51" t="str">
        <f>IFERROR(VLOOKUP($B314,'Tabelas auxiliares'!$A$65:$C$102,3,FALSE),"")</f>
        <v xml:space="preserve">VIDRARIAS / MATERIAL DE CONSUMO / MANUTENÇÃO DE EQUIPAMENTOS / REAGENTES QUIMICOS / MATERIAIS E SERVIÇOS DIVERSOS PARA LABORATORIOS DIDÁTICOS E CURSOS DE GRADUAÇÃO / EPIS PARA LABORATÓRIOS </v>
      </c>
      <c r="I314" t="s">
        <v>2051</v>
      </c>
      <c r="J314" t="s">
        <v>2052</v>
      </c>
      <c r="K314" t="s">
        <v>2070</v>
      </c>
      <c r="L314" t="s">
        <v>2054</v>
      </c>
      <c r="M314" t="s">
        <v>2055</v>
      </c>
      <c r="N314" t="s">
        <v>166</v>
      </c>
      <c r="O314" t="s">
        <v>167</v>
      </c>
      <c r="P314" t="s">
        <v>200</v>
      </c>
      <c r="Q314" t="s">
        <v>168</v>
      </c>
      <c r="R314" t="s">
        <v>165</v>
      </c>
      <c r="S314" t="s">
        <v>119</v>
      </c>
      <c r="T314" t="s">
        <v>164</v>
      </c>
      <c r="U314" t="s">
        <v>118</v>
      </c>
      <c r="V314" t="s">
        <v>1379</v>
      </c>
      <c r="W314" t="s">
        <v>1380</v>
      </c>
      <c r="X314" s="51" t="str">
        <f t="shared" si="4"/>
        <v>3</v>
      </c>
      <c r="Y314" s="51" t="str">
        <f>IF(T314="","",IF(AND(T314&lt;&gt;'Tabelas auxiliares'!$B$236,T314&lt;&gt;'Tabelas auxiliares'!$B$237),"FOLHA DE PESSOAL",IF(X314='Tabelas auxiliares'!$A$237,"CUSTEIO",IF(X314='Tabelas auxiliares'!$A$236,"INVESTIMENTO","ERRO - VERIFICAR"))))</f>
        <v>CUSTEIO</v>
      </c>
      <c r="Z314" s="44">
        <v>608.27</v>
      </c>
      <c r="AA314" s="44">
        <v>608.27</v>
      </c>
    </row>
    <row r="315" spans="1:29" x14ac:dyDescent="0.25">
      <c r="A315" t="s">
        <v>540</v>
      </c>
      <c r="B315" s="72" t="s">
        <v>312</v>
      </c>
      <c r="C315" s="72" t="s">
        <v>541</v>
      </c>
      <c r="D315" t="s">
        <v>49</v>
      </c>
      <c r="E315" t="s">
        <v>117</v>
      </c>
      <c r="F315" s="51" t="str">
        <f>IFERROR(VLOOKUP(D315,'Tabelas auxiliares'!$A$3:$B$61,2,FALSE),"")</f>
        <v>CCNH - CENTRO DE CIÊNCIAS NATURAIS E HUMANAS</v>
      </c>
      <c r="G315" s="51" t="str">
        <f>IFERROR(VLOOKUP($B315,'Tabelas auxiliares'!$A$65:$C$102,2,FALSE),"")</f>
        <v>Materiais didáticos e serviços - Graduação</v>
      </c>
      <c r="H315" s="51" t="str">
        <f>IFERROR(VLOOKUP($B315,'Tabelas auxiliares'!$A$65:$C$102,3,FALSE),"")</f>
        <v xml:space="preserve">VIDRARIAS / MATERIAL DE CONSUMO / MANUTENÇÃO DE EQUIPAMENTOS / REAGENTES QUIMICOS / MATERIAIS E SERVIÇOS DIVERSOS PARA LABORATORIOS DIDÁTICOS E CURSOS DE GRADUAÇÃO / EPIS PARA LABORATÓRIOS </v>
      </c>
      <c r="I315" t="s">
        <v>2051</v>
      </c>
      <c r="J315" t="s">
        <v>2052</v>
      </c>
      <c r="K315" t="s">
        <v>2071</v>
      </c>
      <c r="L315" t="s">
        <v>2054</v>
      </c>
      <c r="M315" t="s">
        <v>2072</v>
      </c>
      <c r="N315" t="s">
        <v>166</v>
      </c>
      <c r="O315" t="s">
        <v>167</v>
      </c>
      <c r="P315" t="s">
        <v>200</v>
      </c>
      <c r="Q315" t="s">
        <v>168</v>
      </c>
      <c r="R315" t="s">
        <v>165</v>
      </c>
      <c r="S315" t="s">
        <v>119</v>
      </c>
      <c r="T315" t="s">
        <v>164</v>
      </c>
      <c r="U315" t="s">
        <v>118</v>
      </c>
      <c r="V315" t="s">
        <v>1379</v>
      </c>
      <c r="W315" t="s">
        <v>1380</v>
      </c>
      <c r="X315" s="51" t="str">
        <f t="shared" si="4"/>
        <v>3</v>
      </c>
      <c r="Y315" s="51" t="str">
        <f>IF(T315="","",IF(AND(T315&lt;&gt;'Tabelas auxiliares'!$B$236,T315&lt;&gt;'Tabelas auxiliares'!$B$237),"FOLHA DE PESSOAL",IF(X315='Tabelas auxiliares'!$A$237,"CUSTEIO",IF(X315='Tabelas auxiliares'!$A$236,"INVESTIMENTO","ERRO - VERIFICAR"))))</f>
        <v>CUSTEIO</v>
      </c>
      <c r="Z315" s="44">
        <v>7968.13</v>
      </c>
      <c r="AA315" s="44">
        <v>7968.13</v>
      </c>
    </row>
    <row r="316" spans="1:29" x14ac:dyDescent="0.25">
      <c r="A316" t="s">
        <v>540</v>
      </c>
      <c r="B316" s="72" t="s">
        <v>312</v>
      </c>
      <c r="C316" s="72" t="s">
        <v>541</v>
      </c>
      <c r="D316" t="s">
        <v>49</v>
      </c>
      <c r="E316" t="s">
        <v>117</v>
      </c>
      <c r="F316" s="51" t="str">
        <f>IFERROR(VLOOKUP(D316,'Tabelas auxiliares'!$A$3:$B$61,2,FALSE),"")</f>
        <v>CCNH - CENTRO DE CIÊNCIAS NATURAIS E HUMANAS</v>
      </c>
      <c r="G316" s="51" t="str">
        <f>IFERROR(VLOOKUP($B316,'Tabelas auxiliares'!$A$65:$C$102,2,FALSE),"")</f>
        <v>Materiais didáticos e serviços - Graduação</v>
      </c>
      <c r="H316" s="51" t="str">
        <f>IFERROR(VLOOKUP($B316,'Tabelas auxiliares'!$A$65:$C$102,3,FALSE),"")</f>
        <v xml:space="preserve">VIDRARIAS / MATERIAL DE CONSUMO / MANUTENÇÃO DE EQUIPAMENTOS / REAGENTES QUIMICOS / MATERIAIS E SERVIÇOS DIVERSOS PARA LABORATORIOS DIDÁTICOS E CURSOS DE GRADUAÇÃO / EPIS PARA LABORATÓRIOS </v>
      </c>
      <c r="I316" t="s">
        <v>2051</v>
      </c>
      <c r="J316" t="s">
        <v>2052</v>
      </c>
      <c r="K316" t="s">
        <v>2073</v>
      </c>
      <c r="L316" t="s">
        <v>2054</v>
      </c>
      <c r="M316" t="s">
        <v>2074</v>
      </c>
      <c r="N316" t="s">
        <v>166</v>
      </c>
      <c r="O316" t="s">
        <v>167</v>
      </c>
      <c r="P316" t="s">
        <v>200</v>
      </c>
      <c r="Q316" t="s">
        <v>168</v>
      </c>
      <c r="R316" t="s">
        <v>165</v>
      </c>
      <c r="S316" t="s">
        <v>119</v>
      </c>
      <c r="T316" t="s">
        <v>164</v>
      </c>
      <c r="U316" t="s">
        <v>118</v>
      </c>
      <c r="V316" t="s">
        <v>1379</v>
      </c>
      <c r="W316" t="s">
        <v>1380</v>
      </c>
      <c r="X316" s="51" t="str">
        <f t="shared" si="4"/>
        <v>3</v>
      </c>
      <c r="Y316" s="51" t="str">
        <f>IF(T316="","",IF(AND(T316&lt;&gt;'Tabelas auxiliares'!$B$236,T316&lt;&gt;'Tabelas auxiliares'!$B$237),"FOLHA DE PESSOAL",IF(X316='Tabelas auxiliares'!$A$237,"CUSTEIO",IF(X316='Tabelas auxiliares'!$A$236,"INVESTIMENTO","ERRO - VERIFICAR"))))</f>
        <v>CUSTEIO</v>
      </c>
      <c r="Z316" s="44">
        <v>1120.6099999999999</v>
      </c>
      <c r="AA316" s="44">
        <v>1120.6099999999999</v>
      </c>
    </row>
    <row r="317" spans="1:29" x14ac:dyDescent="0.25">
      <c r="A317" t="s">
        <v>540</v>
      </c>
      <c r="B317" s="72" t="s">
        <v>312</v>
      </c>
      <c r="C317" s="72" t="s">
        <v>541</v>
      </c>
      <c r="D317" t="s">
        <v>49</v>
      </c>
      <c r="E317" t="s">
        <v>117</v>
      </c>
      <c r="F317" s="51" t="str">
        <f>IFERROR(VLOOKUP(D317,'Tabelas auxiliares'!$A$3:$B$61,2,FALSE),"")</f>
        <v>CCNH - CENTRO DE CIÊNCIAS NATURAIS E HUMANAS</v>
      </c>
      <c r="G317" s="51" t="str">
        <f>IFERROR(VLOOKUP($B317,'Tabelas auxiliares'!$A$65:$C$102,2,FALSE),"")</f>
        <v>Materiais didáticos e serviços - Graduação</v>
      </c>
      <c r="H317" s="51" t="str">
        <f>IFERROR(VLOOKUP($B317,'Tabelas auxiliares'!$A$65:$C$102,3,FALSE),"")</f>
        <v xml:space="preserve">VIDRARIAS / MATERIAL DE CONSUMO / MANUTENÇÃO DE EQUIPAMENTOS / REAGENTES QUIMICOS / MATERIAIS E SERVIÇOS DIVERSOS PARA LABORATORIOS DIDÁTICOS E CURSOS DE GRADUAÇÃO / EPIS PARA LABORATÓRIOS </v>
      </c>
      <c r="I317" t="s">
        <v>2051</v>
      </c>
      <c r="J317" t="s">
        <v>2052</v>
      </c>
      <c r="K317" t="s">
        <v>2073</v>
      </c>
      <c r="L317" t="s">
        <v>2054</v>
      </c>
      <c r="M317" t="s">
        <v>2074</v>
      </c>
      <c r="N317" t="s">
        <v>166</v>
      </c>
      <c r="O317" t="s">
        <v>167</v>
      </c>
      <c r="P317" t="s">
        <v>200</v>
      </c>
      <c r="Q317" t="s">
        <v>168</v>
      </c>
      <c r="R317" t="s">
        <v>165</v>
      </c>
      <c r="S317" t="s">
        <v>119</v>
      </c>
      <c r="T317" t="s">
        <v>164</v>
      </c>
      <c r="U317" t="s">
        <v>118</v>
      </c>
      <c r="V317" t="s">
        <v>2034</v>
      </c>
      <c r="W317" t="s">
        <v>2035</v>
      </c>
      <c r="X317" s="51" t="str">
        <f t="shared" si="4"/>
        <v>3</v>
      </c>
      <c r="Y317" s="51" t="str">
        <f>IF(T317="","",IF(AND(T317&lt;&gt;'Tabelas auxiliares'!$B$236,T317&lt;&gt;'Tabelas auxiliares'!$B$237),"FOLHA DE PESSOAL",IF(X317='Tabelas auxiliares'!$A$237,"CUSTEIO",IF(X317='Tabelas auxiliares'!$A$236,"INVESTIMENTO","ERRO - VERIFICAR"))))</f>
        <v>CUSTEIO</v>
      </c>
      <c r="Z317" s="44">
        <v>231.5</v>
      </c>
      <c r="AA317" s="44">
        <v>231.5</v>
      </c>
    </row>
    <row r="318" spans="1:29" x14ac:dyDescent="0.25">
      <c r="A318" t="s">
        <v>540</v>
      </c>
      <c r="B318" s="72" t="s">
        <v>312</v>
      </c>
      <c r="C318" s="72" t="s">
        <v>541</v>
      </c>
      <c r="D318" t="s">
        <v>49</v>
      </c>
      <c r="E318" t="s">
        <v>117</v>
      </c>
      <c r="F318" s="51" t="str">
        <f>IFERROR(VLOOKUP(D318,'Tabelas auxiliares'!$A$3:$B$61,2,FALSE),"")</f>
        <v>CCNH - CENTRO DE CIÊNCIAS NATURAIS E HUMANAS</v>
      </c>
      <c r="G318" s="51" t="str">
        <f>IFERROR(VLOOKUP($B318,'Tabelas auxiliares'!$A$65:$C$102,2,FALSE),"")</f>
        <v>Materiais didáticos e serviços - Graduação</v>
      </c>
      <c r="H318" s="51" t="str">
        <f>IFERROR(VLOOKUP($B318,'Tabelas auxiliares'!$A$65:$C$102,3,FALSE),"")</f>
        <v xml:space="preserve">VIDRARIAS / MATERIAL DE CONSUMO / MANUTENÇÃO DE EQUIPAMENTOS / REAGENTES QUIMICOS / MATERIAIS E SERVIÇOS DIVERSOS PARA LABORATORIOS DIDÁTICOS E CURSOS DE GRADUAÇÃO / EPIS PARA LABORATÓRIOS </v>
      </c>
      <c r="I318" t="s">
        <v>1174</v>
      </c>
      <c r="J318" t="s">
        <v>2075</v>
      </c>
      <c r="K318" t="s">
        <v>2076</v>
      </c>
      <c r="L318" t="s">
        <v>2077</v>
      </c>
      <c r="M318" t="s">
        <v>2078</v>
      </c>
      <c r="N318" t="s">
        <v>166</v>
      </c>
      <c r="O318" t="s">
        <v>167</v>
      </c>
      <c r="P318" t="s">
        <v>200</v>
      </c>
      <c r="Q318" t="s">
        <v>168</v>
      </c>
      <c r="R318" t="s">
        <v>165</v>
      </c>
      <c r="S318" t="s">
        <v>119</v>
      </c>
      <c r="T318" t="s">
        <v>164</v>
      </c>
      <c r="U318" t="s">
        <v>118</v>
      </c>
      <c r="V318" t="s">
        <v>1379</v>
      </c>
      <c r="W318" t="s">
        <v>1380</v>
      </c>
      <c r="X318" s="51" t="str">
        <f t="shared" si="4"/>
        <v>3</v>
      </c>
      <c r="Y318" s="51" t="str">
        <f>IF(T318="","",IF(AND(T318&lt;&gt;'Tabelas auxiliares'!$B$236,T318&lt;&gt;'Tabelas auxiliares'!$B$237),"FOLHA DE PESSOAL",IF(X318='Tabelas auxiliares'!$A$237,"CUSTEIO",IF(X318='Tabelas auxiliares'!$A$236,"INVESTIMENTO","ERRO - VERIFICAR"))))</f>
        <v>CUSTEIO</v>
      </c>
      <c r="Z318" s="44">
        <v>492</v>
      </c>
      <c r="AA318" s="44">
        <v>492</v>
      </c>
    </row>
    <row r="319" spans="1:29" x14ac:dyDescent="0.25">
      <c r="A319" t="s">
        <v>540</v>
      </c>
      <c r="B319" s="72" t="s">
        <v>312</v>
      </c>
      <c r="C319" s="72" t="s">
        <v>541</v>
      </c>
      <c r="D319" t="s">
        <v>49</v>
      </c>
      <c r="E319" t="s">
        <v>117</v>
      </c>
      <c r="F319" s="51" t="str">
        <f>IFERROR(VLOOKUP(D319,'Tabelas auxiliares'!$A$3:$B$61,2,FALSE),"")</f>
        <v>CCNH - CENTRO DE CIÊNCIAS NATURAIS E HUMANAS</v>
      </c>
      <c r="G319" s="51" t="str">
        <f>IFERROR(VLOOKUP($B319,'Tabelas auxiliares'!$A$65:$C$102,2,FALSE),"")</f>
        <v>Materiais didáticos e serviços - Graduação</v>
      </c>
      <c r="H319" s="51" t="str">
        <f>IFERROR(VLOOKUP($B319,'Tabelas auxiliares'!$A$65:$C$102,3,FALSE),"")</f>
        <v xml:space="preserve">VIDRARIAS / MATERIAL DE CONSUMO / MANUTENÇÃO DE EQUIPAMENTOS / REAGENTES QUIMICOS / MATERIAIS E SERVIÇOS DIVERSOS PARA LABORATORIOS DIDÁTICOS E CURSOS DE GRADUAÇÃO / EPIS PARA LABORATÓRIOS </v>
      </c>
      <c r="I319" t="s">
        <v>1174</v>
      </c>
      <c r="J319" t="s">
        <v>2075</v>
      </c>
      <c r="K319" t="s">
        <v>2079</v>
      </c>
      <c r="L319" t="s">
        <v>2077</v>
      </c>
      <c r="M319" t="s">
        <v>2080</v>
      </c>
      <c r="N319" t="s">
        <v>166</v>
      </c>
      <c r="O319" t="s">
        <v>167</v>
      </c>
      <c r="P319" t="s">
        <v>200</v>
      </c>
      <c r="Q319" t="s">
        <v>168</v>
      </c>
      <c r="R319" t="s">
        <v>165</v>
      </c>
      <c r="S319" t="s">
        <v>119</v>
      </c>
      <c r="T319" t="s">
        <v>164</v>
      </c>
      <c r="U319" t="s">
        <v>118</v>
      </c>
      <c r="V319" t="s">
        <v>1379</v>
      </c>
      <c r="W319" t="s">
        <v>1380</v>
      </c>
      <c r="X319" s="51" t="str">
        <f t="shared" si="4"/>
        <v>3</v>
      </c>
      <c r="Y319" s="51" t="str">
        <f>IF(T319="","",IF(AND(T319&lt;&gt;'Tabelas auxiliares'!$B$236,T319&lt;&gt;'Tabelas auxiliares'!$B$237),"FOLHA DE PESSOAL",IF(X319='Tabelas auxiliares'!$A$237,"CUSTEIO",IF(X319='Tabelas auxiliares'!$A$236,"INVESTIMENTO","ERRO - VERIFICAR"))))</f>
        <v>CUSTEIO</v>
      </c>
      <c r="Z319" s="44">
        <v>9280</v>
      </c>
      <c r="AA319" s="44">
        <v>9280</v>
      </c>
    </row>
    <row r="320" spans="1:29" x14ac:dyDescent="0.25">
      <c r="A320" t="s">
        <v>540</v>
      </c>
      <c r="B320" s="72" t="s">
        <v>312</v>
      </c>
      <c r="C320" s="72" t="s">
        <v>541</v>
      </c>
      <c r="D320" t="s">
        <v>51</v>
      </c>
      <c r="E320" t="s">
        <v>117</v>
      </c>
      <c r="F320" s="51" t="str">
        <f>IFERROR(VLOOKUP(D320,'Tabelas auxiliares'!$A$3:$B$61,2,FALSE),"")</f>
        <v>CCNH - COMPRAS COMPARTILHADAS</v>
      </c>
      <c r="G320" s="51" t="str">
        <f>IFERROR(VLOOKUP($B320,'Tabelas auxiliares'!$A$65:$C$102,2,FALSE),"")</f>
        <v>Materiais didáticos e serviços - Graduação</v>
      </c>
      <c r="H320" s="51" t="str">
        <f>IFERROR(VLOOKUP($B320,'Tabelas auxiliares'!$A$65:$C$102,3,FALSE),"")</f>
        <v xml:space="preserve">VIDRARIAS / MATERIAL DE CONSUMO / MANUTENÇÃO DE EQUIPAMENTOS / REAGENTES QUIMICOS / MATERIAIS E SERVIÇOS DIVERSOS PARA LABORATORIOS DIDÁTICOS E CURSOS DE GRADUAÇÃO / EPIS PARA LABORATÓRIOS </v>
      </c>
      <c r="I320" t="s">
        <v>2081</v>
      </c>
      <c r="J320" t="s">
        <v>2082</v>
      </c>
      <c r="K320" t="s">
        <v>2083</v>
      </c>
      <c r="L320" t="s">
        <v>2084</v>
      </c>
      <c r="M320" t="s">
        <v>2085</v>
      </c>
      <c r="N320" t="s">
        <v>166</v>
      </c>
      <c r="O320" t="s">
        <v>167</v>
      </c>
      <c r="P320" t="s">
        <v>200</v>
      </c>
      <c r="Q320" t="s">
        <v>168</v>
      </c>
      <c r="R320" t="s">
        <v>165</v>
      </c>
      <c r="S320" t="s">
        <v>119</v>
      </c>
      <c r="T320" t="s">
        <v>164</v>
      </c>
      <c r="U320" t="s">
        <v>118</v>
      </c>
      <c r="V320" t="s">
        <v>1379</v>
      </c>
      <c r="W320" t="s">
        <v>1380</v>
      </c>
      <c r="X320" s="51" t="str">
        <f t="shared" si="4"/>
        <v>3</v>
      </c>
      <c r="Y320" s="51" t="str">
        <f>IF(T320="","",IF(AND(T320&lt;&gt;'Tabelas auxiliares'!$B$236,T320&lt;&gt;'Tabelas auxiliares'!$B$237),"FOLHA DE PESSOAL",IF(X320='Tabelas auxiliares'!$A$237,"CUSTEIO",IF(X320='Tabelas auxiliares'!$A$236,"INVESTIMENTO","ERRO - VERIFICAR"))))</f>
        <v>CUSTEIO</v>
      </c>
      <c r="Z320" s="44">
        <v>5448.02</v>
      </c>
      <c r="AA320" s="44">
        <v>5448.02</v>
      </c>
    </row>
    <row r="321" spans="1:29" x14ac:dyDescent="0.25">
      <c r="A321" t="s">
        <v>540</v>
      </c>
      <c r="B321" s="72" t="s">
        <v>312</v>
      </c>
      <c r="C321" s="72" t="s">
        <v>541</v>
      </c>
      <c r="D321" t="s">
        <v>51</v>
      </c>
      <c r="E321" t="s">
        <v>117</v>
      </c>
      <c r="F321" s="51" t="str">
        <f>IFERROR(VLOOKUP(D321,'Tabelas auxiliares'!$A$3:$B$61,2,FALSE),"")</f>
        <v>CCNH - COMPRAS COMPARTILHADAS</v>
      </c>
      <c r="G321" s="51" t="str">
        <f>IFERROR(VLOOKUP($B321,'Tabelas auxiliares'!$A$65:$C$102,2,FALSE),"")</f>
        <v>Materiais didáticos e serviços - Graduação</v>
      </c>
      <c r="H321" s="51" t="str">
        <f>IFERROR(VLOOKUP($B321,'Tabelas auxiliares'!$A$65:$C$102,3,FALSE),"")</f>
        <v xml:space="preserve">VIDRARIAS / MATERIAL DE CONSUMO / MANUTENÇÃO DE EQUIPAMENTOS / REAGENTES QUIMICOS / MATERIAIS E SERVIÇOS DIVERSOS PARA LABORATORIOS DIDÁTICOS E CURSOS DE GRADUAÇÃO / EPIS PARA LABORATÓRIOS </v>
      </c>
      <c r="I321" t="s">
        <v>2081</v>
      </c>
      <c r="J321" t="s">
        <v>2082</v>
      </c>
      <c r="K321" t="s">
        <v>2083</v>
      </c>
      <c r="L321" t="s">
        <v>2084</v>
      </c>
      <c r="M321" t="s">
        <v>2085</v>
      </c>
      <c r="N321" t="s">
        <v>166</v>
      </c>
      <c r="O321" t="s">
        <v>167</v>
      </c>
      <c r="P321" t="s">
        <v>200</v>
      </c>
      <c r="Q321" t="s">
        <v>168</v>
      </c>
      <c r="R321" t="s">
        <v>165</v>
      </c>
      <c r="S321" t="s">
        <v>119</v>
      </c>
      <c r="T321" t="s">
        <v>164</v>
      </c>
      <c r="U321" t="s">
        <v>118</v>
      </c>
      <c r="V321" t="s">
        <v>2059</v>
      </c>
      <c r="W321" t="s">
        <v>2060</v>
      </c>
      <c r="X321" s="51" t="str">
        <f t="shared" si="4"/>
        <v>3</v>
      </c>
      <c r="Y321" s="51" t="str">
        <f>IF(T321="","",IF(AND(T321&lt;&gt;'Tabelas auxiliares'!$B$236,T321&lt;&gt;'Tabelas auxiliares'!$B$237),"FOLHA DE PESSOAL",IF(X321='Tabelas auxiliares'!$A$237,"CUSTEIO",IF(X321='Tabelas auxiliares'!$A$236,"INVESTIMENTO","ERRO - VERIFICAR"))))</f>
        <v>CUSTEIO</v>
      </c>
      <c r="Z321" s="44">
        <v>209</v>
      </c>
      <c r="AA321" s="44">
        <v>209</v>
      </c>
    </row>
    <row r="322" spans="1:29" x14ac:dyDescent="0.25">
      <c r="A322" t="s">
        <v>540</v>
      </c>
      <c r="B322" s="72" t="s">
        <v>312</v>
      </c>
      <c r="C322" s="72" t="s">
        <v>541</v>
      </c>
      <c r="D322" t="s">
        <v>51</v>
      </c>
      <c r="E322" t="s">
        <v>117</v>
      </c>
      <c r="F322" s="51" t="str">
        <f>IFERROR(VLOOKUP(D322,'Tabelas auxiliares'!$A$3:$B$61,2,FALSE),"")</f>
        <v>CCNH - COMPRAS COMPARTILHADAS</v>
      </c>
      <c r="G322" s="51" t="str">
        <f>IFERROR(VLOOKUP($B322,'Tabelas auxiliares'!$A$65:$C$102,2,FALSE),"")</f>
        <v>Materiais didáticos e serviços - Graduação</v>
      </c>
      <c r="H322" s="51" t="str">
        <f>IFERROR(VLOOKUP($B322,'Tabelas auxiliares'!$A$65:$C$102,3,FALSE),"")</f>
        <v xml:space="preserve">VIDRARIAS / MATERIAL DE CONSUMO / MANUTENÇÃO DE EQUIPAMENTOS / REAGENTES QUIMICOS / MATERIAIS E SERVIÇOS DIVERSOS PARA LABORATORIOS DIDÁTICOS E CURSOS DE GRADUAÇÃO / EPIS PARA LABORATÓRIOS </v>
      </c>
      <c r="I322" t="s">
        <v>2081</v>
      </c>
      <c r="J322" t="s">
        <v>2082</v>
      </c>
      <c r="K322" t="s">
        <v>2086</v>
      </c>
      <c r="L322" t="s">
        <v>2087</v>
      </c>
      <c r="M322" t="s">
        <v>2088</v>
      </c>
      <c r="N322" t="s">
        <v>166</v>
      </c>
      <c r="O322" t="s">
        <v>167</v>
      </c>
      <c r="P322" t="s">
        <v>200</v>
      </c>
      <c r="Q322" t="s">
        <v>168</v>
      </c>
      <c r="R322" t="s">
        <v>165</v>
      </c>
      <c r="S322" t="s">
        <v>119</v>
      </c>
      <c r="T322" t="s">
        <v>164</v>
      </c>
      <c r="U322" t="s">
        <v>118</v>
      </c>
      <c r="V322" t="s">
        <v>1379</v>
      </c>
      <c r="W322" t="s">
        <v>1380</v>
      </c>
      <c r="X322" s="51" t="str">
        <f t="shared" si="4"/>
        <v>3</v>
      </c>
      <c r="Y322" s="51" t="str">
        <f>IF(T322="","",IF(AND(T322&lt;&gt;'Tabelas auxiliares'!$B$236,T322&lt;&gt;'Tabelas auxiliares'!$B$237),"FOLHA DE PESSOAL",IF(X322='Tabelas auxiliares'!$A$237,"CUSTEIO",IF(X322='Tabelas auxiliares'!$A$236,"INVESTIMENTO","ERRO - VERIFICAR"))))</f>
        <v>CUSTEIO</v>
      </c>
      <c r="Z322" s="44">
        <v>500</v>
      </c>
      <c r="AA322" s="44">
        <v>500</v>
      </c>
    </row>
    <row r="323" spans="1:29" x14ac:dyDescent="0.25">
      <c r="A323" t="s">
        <v>540</v>
      </c>
      <c r="B323" s="72" t="s">
        <v>312</v>
      </c>
      <c r="C323" s="72" t="s">
        <v>541</v>
      </c>
      <c r="D323" t="s">
        <v>51</v>
      </c>
      <c r="E323" t="s">
        <v>117</v>
      </c>
      <c r="F323" s="51" t="str">
        <f>IFERROR(VLOOKUP(D323,'Tabelas auxiliares'!$A$3:$B$61,2,FALSE),"")</f>
        <v>CCNH - COMPRAS COMPARTILHADAS</v>
      </c>
      <c r="G323" s="51" t="str">
        <f>IFERROR(VLOOKUP($B323,'Tabelas auxiliares'!$A$65:$C$102,2,FALSE),"")</f>
        <v>Materiais didáticos e serviços - Graduação</v>
      </c>
      <c r="H323" s="51" t="str">
        <f>IFERROR(VLOOKUP($B323,'Tabelas auxiliares'!$A$65:$C$102,3,FALSE),"")</f>
        <v xml:space="preserve">VIDRARIAS / MATERIAL DE CONSUMO / MANUTENÇÃO DE EQUIPAMENTOS / REAGENTES QUIMICOS / MATERIAIS E SERVIÇOS DIVERSOS PARA LABORATORIOS DIDÁTICOS E CURSOS DE GRADUAÇÃO / EPIS PARA LABORATÓRIOS </v>
      </c>
      <c r="I323" t="s">
        <v>1238</v>
      </c>
      <c r="J323" t="s">
        <v>2089</v>
      </c>
      <c r="K323" t="s">
        <v>2090</v>
      </c>
      <c r="L323" t="s">
        <v>2091</v>
      </c>
      <c r="M323" t="s">
        <v>2092</v>
      </c>
      <c r="N323" t="s">
        <v>166</v>
      </c>
      <c r="O323" t="s">
        <v>167</v>
      </c>
      <c r="P323" t="s">
        <v>200</v>
      </c>
      <c r="Q323" t="s">
        <v>168</v>
      </c>
      <c r="R323" t="s">
        <v>165</v>
      </c>
      <c r="S323" t="s">
        <v>119</v>
      </c>
      <c r="T323" t="s">
        <v>164</v>
      </c>
      <c r="U323" t="s">
        <v>118</v>
      </c>
      <c r="V323" t="s">
        <v>1379</v>
      </c>
      <c r="W323" t="s">
        <v>1380</v>
      </c>
      <c r="X323" s="51" t="str">
        <f t="shared" si="4"/>
        <v>3</v>
      </c>
      <c r="Y323" s="51" t="str">
        <f>IF(T323="","",IF(AND(T323&lt;&gt;'Tabelas auxiliares'!$B$236,T323&lt;&gt;'Tabelas auxiliares'!$B$237),"FOLHA DE PESSOAL",IF(X323='Tabelas auxiliares'!$A$237,"CUSTEIO",IF(X323='Tabelas auxiliares'!$A$236,"INVESTIMENTO","ERRO - VERIFICAR"))))</f>
        <v>CUSTEIO</v>
      </c>
      <c r="Z323" s="44">
        <v>2388</v>
      </c>
      <c r="AA323" s="44">
        <v>2388</v>
      </c>
    </row>
    <row r="324" spans="1:29" x14ac:dyDescent="0.25">
      <c r="A324" t="s">
        <v>540</v>
      </c>
      <c r="B324" s="72" t="s">
        <v>312</v>
      </c>
      <c r="C324" s="72" t="s">
        <v>541</v>
      </c>
      <c r="D324" t="s">
        <v>51</v>
      </c>
      <c r="E324" t="s">
        <v>117</v>
      </c>
      <c r="F324" s="51" t="str">
        <f>IFERROR(VLOOKUP(D324,'Tabelas auxiliares'!$A$3:$B$61,2,FALSE),"")</f>
        <v>CCNH - COMPRAS COMPARTILHADAS</v>
      </c>
      <c r="G324" s="51" t="str">
        <f>IFERROR(VLOOKUP($B324,'Tabelas auxiliares'!$A$65:$C$102,2,FALSE),"")</f>
        <v>Materiais didáticos e serviços - Graduação</v>
      </c>
      <c r="H324" s="51" t="str">
        <f>IFERROR(VLOOKUP($B324,'Tabelas auxiliares'!$A$65:$C$102,3,FALSE),"")</f>
        <v xml:space="preserve">VIDRARIAS / MATERIAL DE CONSUMO / MANUTENÇÃO DE EQUIPAMENTOS / REAGENTES QUIMICOS / MATERIAIS E SERVIÇOS DIVERSOS PARA LABORATORIOS DIDÁTICOS E CURSOS DE GRADUAÇÃO / EPIS PARA LABORATÓRIOS </v>
      </c>
      <c r="I324" t="s">
        <v>1238</v>
      </c>
      <c r="J324" t="s">
        <v>2089</v>
      </c>
      <c r="K324" t="s">
        <v>2090</v>
      </c>
      <c r="L324" t="s">
        <v>2091</v>
      </c>
      <c r="M324" t="s">
        <v>2092</v>
      </c>
      <c r="N324" t="s">
        <v>166</v>
      </c>
      <c r="O324" t="s">
        <v>167</v>
      </c>
      <c r="P324" t="s">
        <v>200</v>
      </c>
      <c r="Q324" t="s">
        <v>168</v>
      </c>
      <c r="R324" t="s">
        <v>165</v>
      </c>
      <c r="S324" t="s">
        <v>119</v>
      </c>
      <c r="T324" t="s">
        <v>164</v>
      </c>
      <c r="U324" t="s">
        <v>118</v>
      </c>
      <c r="V324" t="s">
        <v>2059</v>
      </c>
      <c r="W324" t="s">
        <v>2060</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44">
        <v>204</v>
      </c>
      <c r="AA324" s="44">
        <v>204</v>
      </c>
    </row>
    <row r="325" spans="1:29" x14ac:dyDescent="0.25">
      <c r="A325" t="s">
        <v>540</v>
      </c>
      <c r="B325" s="72" t="s">
        <v>312</v>
      </c>
      <c r="C325" s="72" t="s">
        <v>541</v>
      </c>
      <c r="D325" t="s">
        <v>51</v>
      </c>
      <c r="E325" t="s">
        <v>117</v>
      </c>
      <c r="F325" s="51" t="str">
        <f>IFERROR(VLOOKUP(D325,'Tabelas auxiliares'!$A$3:$B$61,2,FALSE),"")</f>
        <v>CCNH - COMPRAS COMPARTILHADAS</v>
      </c>
      <c r="G325" s="51" t="str">
        <f>IFERROR(VLOOKUP($B325,'Tabelas auxiliares'!$A$65:$C$102,2,FALSE),"")</f>
        <v>Materiais didáticos e serviços - Graduação</v>
      </c>
      <c r="H325" s="51" t="str">
        <f>IFERROR(VLOOKUP($B325,'Tabelas auxiliares'!$A$65:$C$102,3,FALSE),"")</f>
        <v xml:space="preserve">VIDRARIAS / MATERIAL DE CONSUMO / MANUTENÇÃO DE EQUIPAMENTOS / REAGENTES QUIMICOS / MATERIAIS E SERVIÇOS DIVERSOS PARA LABORATORIOS DIDÁTICOS E CURSOS DE GRADUAÇÃO / EPIS PARA LABORATÓRIOS </v>
      </c>
      <c r="I325" t="s">
        <v>1238</v>
      </c>
      <c r="J325" t="s">
        <v>2089</v>
      </c>
      <c r="K325" t="s">
        <v>2093</v>
      </c>
      <c r="L325" t="s">
        <v>2091</v>
      </c>
      <c r="M325" t="s">
        <v>1772</v>
      </c>
      <c r="N325" t="s">
        <v>166</v>
      </c>
      <c r="O325" t="s">
        <v>167</v>
      </c>
      <c r="P325" t="s">
        <v>200</v>
      </c>
      <c r="Q325" t="s">
        <v>168</v>
      </c>
      <c r="R325" t="s">
        <v>165</v>
      </c>
      <c r="S325" t="s">
        <v>119</v>
      </c>
      <c r="T325" t="s">
        <v>164</v>
      </c>
      <c r="U325" t="s">
        <v>118</v>
      </c>
      <c r="V325" t="s">
        <v>1379</v>
      </c>
      <c r="W325" t="s">
        <v>1380</v>
      </c>
      <c r="X325" s="51" t="str">
        <f t="shared" si="5"/>
        <v>3</v>
      </c>
      <c r="Y325" s="51" t="str">
        <f>IF(T325="","",IF(AND(T325&lt;&gt;'Tabelas auxiliares'!$B$236,T325&lt;&gt;'Tabelas auxiliares'!$B$237),"FOLHA DE PESSOAL",IF(X325='Tabelas auxiliares'!$A$237,"CUSTEIO",IF(X325='Tabelas auxiliares'!$A$236,"INVESTIMENTO","ERRO - VERIFICAR"))))</f>
        <v>CUSTEIO</v>
      </c>
      <c r="Z325" s="44">
        <v>0.02</v>
      </c>
      <c r="AA325" s="44">
        <v>0.02</v>
      </c>
    </row>
    <row r="326" spans="1:29" x14ac:dyDescent="0.25">
      <c r="A326" t="s">
        <v>540</v>
      </c>
      <c r="B326" s="72" t="s">
        <v>312</v>
      </c>
      <c r="C326" s="72" t="s">
        <v>541</v>
      </c>
      <c r="D326" t="s">
        <v>51</v>
      </c>
      <c r="E326" t="s">
        <v>117</v>
      </c>
      <c r="F326" s="51" t="str">
        <f>IFERROR(VLOOKUP(D326,'Tabelas auxiliares'!$A$3:$B$61,2,FALSE),"")</f>
        <v>CCNH - COMPRAS COMPARTILHADAS</v>
      </c>
      <c r="G326" s="51" t="str">
        <f>IFERROR(VLOOKUP($B326,'Tabelas auxiliares'!$A$65:$C$102,2,FALSE),"")</f>
        <v>Materiais didáticos e serviços - Graduação</v>
      </c>
      <c r="H326" s="51" t="str">
        <f>IFERROR(VLOOKUP($B326,'Tabelas auxiliares'!$A$65:$C$102,3,FALSE),"")</f>
        <v xml:space="preserve">VIDRARIAS / MATERIAL DE CONSUMO / MANUTENÇÃO DE EQUIPAMENTOS / REAGENTES QUIMICOS / MATERIAIS E SERVIÇOS DIVERSOS PARA LABORATORIOS DIDÁTICOS E CURSOS DE GRADUAÇÃO / EPIS PARA LABORATÓRIOS </v>
      </c>
      <c r="I326" t="s">
        <v>2051</v>
      </c>
      <c r="J326" t="s">
        <v>2052</v>
      </c>
      <c r="K326" t="s">
        <v>2094</v>
      </c>
      <c r="L326" t="s">
        <v>2054</v>
      </c>
      <c r="M326" t="s">
        <v>2095</v>
      </c>
      <c r="N326" t="s">
        <v>166</v>
      </c>
      <c r="O326" t="s">
        <v>167</v>
      </c>
      <c r="P326" t="s">
        <v>200</v>
      </c>
      <c r="Q326" t="s">
        <v>168</v>
      </c>
      <c r="R326" t="s">
        <v>165</v>
      </c>
      <c r="S326" t="s">
        <v>119</v>
      </c>
      <c r="T326" t="s">
        <v>164</v>
      </c>
      <c r="U326" t="s">
        <v>118</v>
      </c>
      <c r="V326" t="s">
        <v>1379</v>
      </c>
      <c r="W326" t="s">
        <v>1380</v>
      </c>
      <c r="X326" s="51" t="str">
        <f t="shared" si="5"/>
        <v>3</v>
      </c>
      <c r="Y326" s="51" t="str">
        <f>IF(T326="","",IF(AND(T326&lt;&gt;'Tabelas auxiliares'!$B$236,T326&lt;&gt;'Tabelas auxiliares'!$B$237),"FOLHA DE PESSOAL",IF(X326='Tabelas auxiliares'!$A$237,"CUSTEIO",IF(X326='Tabelas auxiliares'!$A$236,"INVESTIMENTO","ERRO - VERIFICAR"))))</f>
        <v>CUSTEIO</v>
      </c>
      <c r="Z326" s="44">
        <v>3520</v>
      </c>
      <c r="AB326" s="44">
        <v>205.92</v>
      </c>
      <c r="AC326" s="44">
        <v>3314.08</v>
      </c>
    </row>
    <row r="327" spans="1:29" x14ac:dyDescent="0.25">
      <c r="A327" t="s">
        <v>540</v>
      </c>
      <c r="B327" s="72" t="s">
        <v>312</v>
      </c>
      <c r="C327" s="72" t="s">
        <v>541</v>
      </c>
      <c r="D327" t="s">
        <v>51</v>
      </c>
      <c r="E327" t="s">
        <v>117</v>
      </c>
      <c r="F327" s="51" t="str">
        <f>IFERROR(VLOOKUP(D327,'Tabelas auxiliares'!$A$3:$B$61,2,FALSE),"")</f>
        <v>CCNH - COMPRAS COMPARTILHADAS</v>
      </c>
      <c r="G327" s="51" t="str">
        <f>IFERROR(VLOOKUP($B327,'Tabelas auxiliares'!$A$65:$C$102,2,FALSE),"")</f>
        <v>Materiais didáticos e serviços - Graduação</v>
      </c>
      <c r="H327" s="51" t="str">
        <f>IFERROR(VLOOKUP($B327,'Tabelas auxiliares'!$A$65:$C$102,3,FALSE),"")</f>
        <v xml:space="preserve">VIDRARIAS / MATERIAL DE CONSUMO / MANUTENÇÃO DE EQUIPAMENTOS / REAGENTES QUIMICOS / MATERIAIS E SERVIÇOS DIVERSOS PARA LABORATORIOS DIDÁTICOS E CURSOS DE GRADUAÇÃO / EPIS PARA LABORATÓRIOS </v>
      </c>
      <c r="I327" t="s">
        <v>2051</v>
      </c>
      <c r="J327" t="s">
        <v>2052</v>
      </c>
      <c r="K327" t="s">
        <v>2096</v>
      </c>
      <c r="L327" t="s">
        <v>2054</v>
      </c>
      <c r="M327" t="s">
        <v>2069</v>
      </c>
      <c r="N327" t="s">
        <v>166</v>
      </c>
      <c r="O327" t="s">
        <v>167</v>
      </c>
      <c r="P327" t="s">
        <v>200</v>
      </c>
      <c r="Q327" t="s">
        <v>168</v>
      </c>
      <c r="R327" t="s">
        <v>165</v>
      </c>
      <c r="S327" t="s">
        <v>119</v>
      </c>
      <c r="T327" t="s">
        <v>164</v>
      </c>
      <c r="U327" t="s">
        <v>118</v>
      </c>
      <c r="V327" t="s">
        <v>1379</v>
      </c>
      <c r="W327" t="s">
        <v>1380</v>
      </c>
      <c r="X327" s="51" t="str">
        <f t="shared" si="5"/>
        <v>3</v>
      </c>
      <c r="Y327" s="51" t="str">
        <f>IF(T327="","",IF(AND(T327&lt;&gt;'Tabelas auxiliares'!$B$236,T327&lt;&gt;'Tabelas auxiliares'!$B$237),"FOLHA DE PESSOAL",IF(X327='Tabelas auxiliares'!$A$237,"CUSTEIO",IF(X327='Tabelas auxiliares'!$A$236,"INVESTIMENTO","ERRO - VERIFICAR"))))</f>
        <v>CUSTEIO</v>
      </c>
      <c r="Z327" s="44">
        <v>4142.88</v>
      </c>
      <c r="AB327" s="44">
        <v>494.29</v>
      </c>
      <c r="AC327" s="44">
        <v>3648.59</v>
      </c>
    </row>
    <row r="328" spans="1:29" x14ac:dyDescent="0.25">
      <c r="A328" t="s">
        <v>540</v>
      </c>
      <c r="B328" s="72" t="s">
        <v>312</v>
      </c>
      <c r="C328" s="72" t="s">
        <v>541</v>
      </c>
      <c r="D328" t="s">
        <v>51</v>
      </c>
      <c r="E328" t="s">
        <v>117</v>
      </c>
      <c r="F328" s="51" t="str">
        <f>IFERROR(VLOOKUP(D328,'Tabelas auxiliares'!$A$3:$B$61,2,FALSE),"")</f>
        <v>CCNH - COMPRAS COMPARTILHADAS</v>
      </c>
      <c r="G328" s="51" t="str">
        <f>IFERROR(VLOOKUP($B328,'Tabelas auxiliares'!$A$65:$C$102,2,FALSE),"")</f>
        <v>Materiais didáticos e serviços - Graduação</v>
      </c>
      <c r="H328" s="51" t="str">
        <f>IFERROR(VLOOKUP($B328,'Tabelas auxiliares'!$A$65:$C$102,3,FALSE),"")</f>
        <v xml:space="preserve">VIDRARIAS / MATERIAL DE CONSUMO / MANUTENÇÃO DE EQUIPAMENTOS / REAGENTES QUIMICOS / MATERIAIS E SERVIÇOS DIVERSOS PARA LABORATORIOS DIDÁTICOS E CURSOS DE GRADUAÇÃO / EPIS PARA LABORATÓRIOS </v>
      </c>
      <c r="I328" t="s">
        <v>2051</v>
      </c>
      <c r="J328" t="s">
        <v>2052</v>
      </c>
      <c r="K328" t="s">
        <v>2096</v>
      </c>
      <c r="L328" t="s">
        <v>2054</v>
      </c>
      <c r="M328" t="s">
        <v>2069</v>
      </c>
      <c r="N328" t="s">
        <v>166</v>
      </c>
      <c r="O328" t="s">
        <v>167</v>
      </c>
      <c r="P328" t="s">
        <v>200</v>
      </c>
      <c r="Q328" t="s">
        <v>168</v>
      </c>
      <c r="R328" t="s">
        <v>165</v>
      </c>
      <c r="S328" t="s">
        <v>119</v>
      </c>
      <c r="T328" t="s">
        <v>164</v>
      </c>
      <c r="U328" t="s">
        <v>118</v>
      </c>
      <c r="V328" t="s">
        <v>2034</v>
      </c>
      <c r="W328" t="s">
        <v>2035</v>
      </c>
      <c r="X328" s="51" t="str">
        <f t="shared" si="5"/>
        <v>3</v>
      </c>
      <c r="Y328" s="51" t="str">
        <f>IF(T328="","",IF(AND(T328&lt;&gt;'Tabelas auxiliares'!$B$236,T328&lt;&gt;'Tabelas auxiliares'!$B$237),"FOLHA DE PESSOAL",IF(X328='Tabelas auxiliares'!$A$237,"CUSTEIO",IF(X328='Tabelas auxiliares'!$A$236,"INVESTIMENTO","ERRO - VERIFICAR"))))</f>
        <v>CUSTEIO</v>
      </c>
      <c r="Z328" s="44">
        <v>4306.5</v>
      </c>
      <c r="AC328" s="44">
        <v>4306.5</v>
      </c>
    </row>
    <row r="329" spans="1:29" x14ac:dyDescent="0.25">
      <c r="A329" t="s">
        <v>540</v>
      </c>
      <c r="B329" s="72" t="s">
        <v>312</v>
      </c>
      <c r="C329" s="72" t="s">
        <v>541</v>
      </c>
      <c r="D329" t="s">
        <v>51</v>
      </c>
      <c r="E329" t="s">
        <v>117</v>
      </c>
      <c r="F329" s="51" t="str">
        <f>IFERROR(VLOOKUP(D329,'Tabelas auxiliares'!$A$3:$B$61,2,FALSE),"")</f>
        <v>CCNH - COMPRAS COMPARTILHADAS</v>
      </c>
      <c r="G329" s="51" t="str">
        <f>IFERROR(VLOOKUP($B329,'Tabelas auxiliares'!$A$65:$C$102,2,FALSE),"")</f>
        <v>Materiais didáticos e serviços - Graduação</v>
      </c>
      <c r="H329" s="51" t="str">
        <f>IFERROR(VLOOKUP($B329,'Tabelas auxiliares'!$A$65:$C$102,3,FALSE),"")</f>
        <v xml:space="preserve">VIDRARIAS / MATERIAL DE CONSUMO / MANUTENÇÃO DE EQUIPAMENTOS / REAGENTES QUIMICOS / MATERIAIS E SERVIÇOS DIVERSOS PARA LABORATORIOS DIDÁTICOS E CURSOS DE GRADUAÇÃO / EPIS PARA LABORATÓRIOS </v>
      </c>
      <c r="I329" t="s">
        <v>2051</v>
      </c>
      <c r="J329" t="s">
        <v>2052</v>
      </c>
      <c r="K329" t="s">
        <v>2097</v>
      </c>
      <c r="L329" t="s">
        <v>2054</v>
      </c>
      <c r="M329" t="s">
        <v>2072</v>
      </c>
      <c r="N329" t="s">
        <v>166</v>
      </c>
      <c r="O329" t="s">
        <v>167</v>
      </c>
      <c r="P329" t="s">
        <v>200</v>
      </c>
      <c r="Q329" t="s">
        <v>168</v>
      </c>
      <c r="R329" t="s">
        <v>165</v>
      </c>
      <c r="S329" t="s">
        <v>119</v>
      </c>
      <c r="T329" t="s">
        <v>164</v>
      </c>
      <c r="U329" t="s">
        <v>118</v>
      </c>
      <c r="V329" t="s">
        <v>2034</v>
      </c>
      <c r="W329" t="s">
        <v>2035</v>
      </c>
      <c r="X329" s="51" t="str">
        <f t="shared" si="5"/>
        <v>3</v>
      </c>
      <c r="Y329" s="51" t="str">
        <f>IF(T329="","",IF(AND(T329&lt;&gt;'Tabelas auxiliares'!$B$236,T329&lt;&gt;'Tabelas auxiliares'!$B$237),"FOLHA DE PESSOAL",IF(X329='Tabelas auxiliares'!$A$237,"CUSTEIO",IF(X329='Tabelas auxiliares'!$A$236,"INVESTIMENTO","ERRO - VERIFICAR"))))</f>
        <v>CUSTEIO</v>
      </c>
      <c r="Z329" s="44">
        <v>19975</v>
      </c>
      <c r="AC329" s="44">
        <v>19975</v>
      </c>
    </row>
    <row r="330" spans="1:29" x14ac:dyDescent="0.25">
      <c r="A330" t="s">
        <v>540</v>
      </c>
      <c r="B330" s="72" t="s">
        <v>312</v>
      </c>
      <c r="C330" s="72" t="s">
        <v>541</v>
      </c>
      <c r="D330" t="s">
        <v>51</v>
      </c>
      <c r="E330" t="s">
        <v>117</v>
      </c>
      <c r="F330" s="51" t="str">
        <f>IFERROR(VLOOKUP(D330,'Tabelas auxiliares'!$A$3:$B$61,2,FALSE),"")</f>
        <v>CCNH - COMPRAS COMPARTILHADAS</v>
      </c>
      <c r="G330" s="51" t="str">
        <f>IFERROR(VLOOKUP($B330,'Tabelas auxiliares'!$A$65:$C$102,2,FALSE),"")</f>
        <v>Materiais didáticos e serviços - Graduação</v>
      </c>
      <c r="H330" s="51" t="str">
        <f>IFERROR(VLOOKUP($B330,'Tabelas auxiliares'!$A$65:$C$102,3,FALSE),"")</f>
        <v xml:space="preserve">VIDRARIAS / MATERIAL DE CONSUMO / MANUTENÇÃO DE EQUIPAMENTOS / REAGENTES QUIMICOS / MATERIAIS E SERVIÇOS DIVERSOS PARA LABORATORIOS DIDÁTICOS E CURSOS DE GRADUAÇÃO / EPIS PARA LABORATÓRIOS </v>
      </c>
      <c r="I330" t="s">
        <v>1174</v>
      </c>
      <c r="J330" t="s">
        <v>2075</v>
      </c>
      <c r="K330" t="s">
        <v>2098</v>
      </c>
      <c r="L330" t="s">
        <v>2099</v>
      </c>
      <c r="M330" t="s">
        <v>2078</v>
      </c>
      <c r="N330" t="s">
        <v>166</v>
      </c>
      <c r="O330" t="s">
        <v>167</v>
      </c>
      <c r="P330" t="s">
        <v>200</v>
      </c>
      <c r="Q330" t="s">
        <v>168</v>
      </c>
      <c r="R330" t="s">
        <v>165</v>
      </c>
      <c r="S330" t="s">
        <v>119</v>
      </c>
      <c r="T330" t="s">
        <v>164</v>
      </c>
      <c r="U330" t="s">
        <v>118</v>
      </c>
      <c r="V330" t="s">
        <v>1379</v>
      </c>
      <c r="W330" t="s">
        <v>1380</v>
      </c>
      <c r="X330" s="51" t="str">
        <f t="shared" si="5"/>
        <v>3</v>
      </c>
      <c r="Y330" s="51" t="str">
        <f>IF(T330="","",IF(AND(T330&lt;&gt;'Tabelas auxiliares'!$B$236,T330&lt;&gt;'Tabelas auxiliares'!$B$237),"FOLHA DE PESSOAL",IF(X330='Tabelas auxiliares'!$A$237,"CUSTEIO",IF(X330='Tabelas auxiliares'!$A$236,"INVESTIMENTO","ERRO - VERIFICAR"))))</f>
        <v>CUSTEIO</v>
      </c>
      <c r="Z330" s="44">
        <v>246</v>
      </c>
      <c r="AA330" s="44">
        <v>246</v>
      </c>
    </row>
    <row r="331" spans="1:29" x14ac:dyDescent="0.25">
      <c r="A331" t="s">
        <v>540</v>
      </c>
      <c r="B331" s="72" t="s">
        <v>312</v>
      </c>
      <c r="C331" s="72" t="s">
        <v>541</v>
      </c>
      <c r="D331" t="s">
        <v>51</v>
      </c>
      <c r="E331" t="s">
        <v>117</v>
      </c>
      <c r="F331" s="51" t="str">
        <f>IFERROR(VLOOKUP(D331,'Tabelas auxiliares'!$A$3:$B$61,2,FALSE),"")</f>
        <v>CCNH - COMPRAS COMPARTILHADAS</v>
      </c>
      <c r="G331" s="51" t="str">
        <f>IFERROR(VLOOKUP($B331,'Tabelas auxiliares'!$A$65:$C$102,2,FALSE),"")</f>
        <v>Materiais didáticos e serviços - Graduação</v>
      </c>
      <c r="H331" s="51" t="str">
        <f>IFERROR(VLOOKUP($B331,'Tabelas auxiliares'!$A$65:$C$102,3,FALSE),"")</f>
        <v xml:space="preserve">VIDRARIAS / MATERIAL DE CONSUMO / MANUTENÇÃO DE EQUIPAMENTOS / REAGENTES QUIMICOS / MATERIAIS E SERVIÇOS DIVERSOS PARA LABORATORIOS DIDÁTICOS E CURSOS DE GRADUAÇÃO / EPIS PARA LABORATÓRIOS </v>
      </c>
      <c r="I331" t="s">
        <v>1174</v>
      </c>
      <c r="J331" t="s">
        <v>2075</v>
      </c>
      <c r="K331" t="s">
        <v>2100</v>
      </c>
      <c r="L331" t="s">
        <v>2077</v>
      </c>
      <c r="M331" t="s">
        <v>2080</v>
      </c>
      <c r="N331" t="s">
        <v>166</v>
      </c>
      <c r="O331" t="s">
        <v>167</v>
      </c>
      <c r="P331" t="s">
        <v>200</v>
      </c>
      <c r="Q331" t="s">
        <v>168</v>
      </c>
      <c r="R331" t="s">
        <v>165</v>
      </c>
      <c r="S331" t="s">
        <v>119</v>
      </c>
      <c r="T331" t="s">
        <v>164</v>
      </c>
      <c r="U331" t="s">
        <v>118</v>
      </c>
      <c r="V331" t="s">
        <v>1379</v>
      </c>
      <c r="W331" t="s">
        <v>1380</v>
      </c>
      <c r="X331" s="51" t="str">
        <f t="shared" si="5"/>
        <v>3</v>
      </c>
      <c r="Y331" s="51" t="str">
        <f>IF(T331="","",IF(AND(T331&lt;&gt;'Tabelas auxiliares'!$B$236,T331&lt;&gt;'Tabelas auxiliares'!$B$237),"FOLHA DE PESSOAL",IF(X331='Tabelas auxiliares'!$A$237,"CUSTEIO",IF(X331='Tabelas auxiliares'!$A$236,"INVESTIMENTO","ERRO - VERIFICAR"))))</f>
        <v>CUSTEIO</v>
      </c>
      <c r="Z331" s="44">
        <v>4640</v>
      </c>
      <c r="AA331" s="44">
        <v>4640</v>
      </c>
    </row>
    <row r="332" spans="1:29" x14ac:dyDescent="0.25">
      <c r="A332" t="s">
        <v>540</v>
      </c>
      <c r="B332" s="72" t="s">
        <v>312</v>
      </c>
      <c r="C332" s="72" t="s">
        <v>541</v>
      </c>
      <c r="D332" t="s">
        <v>215</v>
      </c>
      <c r="E332" t="s">
        <v>117</v>
      </c>
      <c r="F332" s="51" t="str">
        <f>IFERROR(VLOOKUP(D332,'Tabelas auxiliares'!$A$3:$B$61,2,FALSE),"")</f>
        <v>CCNH - TRI</v>
      </c>
      <c r="G332" s="51" t="str">
        <f>IFERROR(VLOOKUP($B332,'Tabelas auxiliares'!$A$65:$C$102,2,FALSE),"")</f>
        <v>Materiais didáticos e serviços - Graduação</v>
      </c>
      <c r="H332" s="51" t="str">
        <f>IFERROR(VLOOKUP($B332,'Tabelas auxiliares'!$A$65:$C$102,3,FALSE),"")</f>
        <v xml:space="preserve">VIDRARIAS / MATERIAL DE CONSUMO / MANUTENÇÃO DE EQUIPAMENTOS / REAGENTES QUIMICOS / MATERIAIS E SERVIÇOS DIVERSOS PARA LABORATORIOS DIDÁTICOS E CURSOS DE GRADUAÇÃO / EPIS PARA LABORATÓRIOS </v>
      </c>
      <c r="I332" t="s">
        <v>561</v>
      </c>
      <c r="J332" t="s">
        <v>2082</v>
      </c>
      <c r="K332" t="s">
        <v>2101</v>
      </c>
      <c r="L332" t="s">
        <v>2084</v>
      </c>
      <c r="M332" t="s">
        <v>2085</v>
      </c>
      <c r="N332" t="s">
        <v>166</v>
      </c>
      <c r="O332" t="s">
        <v>167</v>
      </c>
      <c r="P332" t="s">
        <v>200</v>
      </c>
      <c r="Q332" t="s">
        <v>168</v>
      </c>
      <c r="R332" t="s">
        <v>165</v>
      </c>
      <c r="S332" t="s">
        <v>1199</v>
      </c>
      <c r="T332" t="s">
        <v>164</v>
      </c>
      <c r="U332" t="s">
        <v>118</v>
      </c>
      <c r="V332" t="s">
        <v>1379</v>
      </c>
      <c r="W332" t="s">
        <v>1380</v>
      </c>
      <c r="X332" s="51" t="str">
        <f t="shared" si="5"/>
        <v>3</v>
      </c>
      <c r="Y332" s="51" t="str">
        <f>IF(T332="","",IF(AND(T332&lt;&gt;'Tabelas auxiliares'!$B$236,T332&lt;&gt;'Tabelas auxiliares'!$B$237),"FOLHA DE PESSOAL",IF(X332='Tabelas auxiliares'!$A$237,"CUSTEIO",IF(X332='Tabelas auxiliares'!$A$236,"INVESTIMENTO","ERRO - VERIFICAR"))))</f>
        <v>CUSTEIO</v>
      </c>
      <c r="Z332" s="44">
        <v>92.36</v>
      </c>
      <c r="AA332" s="44">
        <v>92.36</v>
      </c>
    </row>
    <row r="333" spans="1:29" x14ac:dyDescent="0.25">
      <c r="A333" t="s">
        <v>540</v>
      </c>
      <c r="B333" s="72" t="s">
        <v>312</v>
      </c>
      <c r="C333" s="72" t="s">
        <v>541</v>
      </c>
      <c r="D333" t="s">
        <v>215</v>
      </c>
      <c r="E333" t="s">
        <v>117</v>
      </c>
      <c r="F333" s="51" t="str">
        <f>IFERROR(VLOOKUP(D333,'Tabelas auxiliares'!$A$3:$B$61,2,FALSE),"")</f>
        <v>CCNH - TRI</v>
      </c>
      <c r="G333" s="51" t="str">
        <f>IFERROR(VLOOKUP($B333,'Tabelas auxiliares'!$A$65:$C$102,2,FALSE),"")</f>
        <v>Materiais didáticos e serviços - Graduação</v>
      </c>
      <c r="H333" s="51" t="str">
        <f>IFERROR(VLOOKUP($B333,'Tabelas auxiliares'!$A$65:$C$102,3,FALSE),"")</f>
        <v xml:space="preserve">VIDRARIAS / MATERIAL DE CONSUMO / MANUTENÇÃO DE EQUIPAMENTOS / REAGENTES QUIMICOS / MATERIAIS E SERVIÇOS DIVERSOS PARA LABORATORIOS DIDÁTICOS E CURSOS DE GRADUAÇÃO / EPIS PARA LABORATÓRIOS </v>
      </c>
      <c r="I333" t="s">
        <v>2051</v>
      </c>
      <c r="J333" t="s">
        <v>2052</v>
      </c>
      <c r="K333" t="s">
        <v>2102</v>
      </c>
      <c r="L333" t="s">
        <v>2054</v>
      </c>
      <c r="M333" t="s">
        <v>2072</v>
      </c>
      <c r="N333" t="s">
        <v>166</v>
      </c>
      <c r="O333" t="s">
        <v>167</v>
      </c>
      <c r="P333" t="s">
        <v>200</v>
      </c>
      <c r="Q333" t="s">
        <v>168</v>
      </c>
      <c r="R333" t="s">
        <v>165</v>
      </c>
      <c r="S333" t="s">
        <v>1199</v>
      </c>
      <c r="T333" t="s">
        <v>164</v>
      </c>
      <c r="U333" t="s">
        <v>118</v>
      </c>
      <c r="V333" t="s">
        <v>1379</v>
      </c>
      <c r="W333" t="s">
        <v>1380</v>
      </c>
      <c r="X333" s="51" t="str">
        <f t="shared" si="5"/>
        <v>3</v>
      </c>
      <c r="Y333" s="51" t="str">
        <f>IF(T333="","",IF(AND(T333&lt;&gt;'Tabelas auxiliares'!$B$236,T333&lt;&gt;'Tabelas auxiliares'!$B$237),"FOLHA DE PESSOAL",IF(X333='Tabelas auxiliares'!$A$237,"CUSTEIO",IF(X333='Tabelas auxiliares'!$A$236,"INVESTIMENTO","ERRO - VERIFICAR"))))</f>
        <v>CUSTEIO</v>
      </c>
      <c r="Z333" s="44">
        <v>747.25</v>
      </c>
      <c r="AC333" s="44">
        <v>747.25</v>
      </c>
    </row>
    <row r="334" spans="1:29" x14ac:dyDescent="0.25">
      <c r="A334" t="s">
        <v>540</v>
      </c>
      <c r="B334" s="72" t="s">
        <v>312</v>
      </c>
      <c r="C334" s="72" t="s">
        <v>541</v>
      </c>
      <c r="D334" t="s">
        <v>215</v>
      </c>
      <c r="E334" t="s">
        <v>117</v>
      </c>
      <c r="F334" s="51" t="str">
        <f>IFERROR(VLOOKUP(D334,'Tabelas auxiliares'!$A$3:$B$61,2,FALSE),"")</f>
        <v>CCNH - TRI</v>
      </c>
      <c r="G334" s="51" t="str">
        <f>IFERROR(VLOOKUP($B334,'Tabelas auxiliares'!$A$65:$C$102,2,FALSE),"")</f>
        <v>Materiais didáticos e serviços - Graduação</v>
      </c>
      <c r="H334" s="51" t="str">
        <f>IFERROR(VLOOKUP($B334,'Tabelas auxiliares'!$A$65:$C$102,3,FALSE),"")</f>
        <v xml:space="preserve">VIDRARIAS / MATERIAL DE CONSUMO / MANUTENÇÃO DE EQUIPAMENTOS / REAGENTES QUIMICOS / MATERIAIS E SERVIÇOS DIVERSOS PARA LABORATORIOS DIDÁTICOS E CURSOS DE GRADUAÇÃO / EPIS PARA LABORATÓRIOS </v>
      </c>
      <c r="I334" t="s">
        <v>2051</v>
      </c>
      <c r="J334" t="s">
        <v>2052</v>
      </c>
      <c r="K334" t="s">
        <v>2103</v>
      </c>
      <c r="L334" t="s">
        <v>2054</v>
      </c>
      <c r="M334" t="s">
        <v>2055</v>
      </c>
      <c r="N334" t="s">
        <v>166</v>
      </c>
      <c r="O334" t="s">
        <v>167</v>
      </c>
      <c r="P334" t="s">
        <v>200</v>
      </c>
      <c r="Q334" t="s">
        <v>168</v>
      </c>
      <c r="R334" t="s">
        <v>165</v>
      </c>
      <c r="S334" t="s">
        <v>1199</v>
      </c>
      <c r="T334" t="s">
        <v>164</v>
      </c>
      <c r="U334" t="s">
        <v>118</v>
      </c>
      <c r="V334" t="s">
        <v>1379</v>
      </c>
      <c r="W334" t="s">
        <v>1380</v>
      </c>
      <c r="X334" s="51" t="str">
        <f t="shared" si="5"/>
        <v>3</v>
      </c>
      <c r="Y334" s="51" t="str">
        <f>IF(T334="","",IF(AND(T334&lt;&gt;'Tabelas auxiliares'!$B$236,T334&lt;&gt;'Tabelas auxiliares'!$B$237),"FOLHA DE PESSOAL",IF(X334='Tabelas auxiliares'!$A$237,"CUSTEIO",IF(X334='Tabelas auxiliares'!$A$236,"INVESTIMENTO","ERRO - VERIFICAR"))))</f>
        <v>CUSTEIO</v>
      </c>
      <c r="Z334" s="44">
        <v>297</v>
      </c>
      <c r="AA334" s="44">
        <v>297</v>
      </c>
    </row>
    <row r="335" spans="1:29" x14ac:dyDescent="0.25">
      <c r="A335" t="s">
        <v>540</v>
      </c>
      <c r="B335" s="72" t="s">
        <v>312</v>
      </c>
      <c r="C335" s="72" t="s">
        <v>541</v>
      </c>
      <c r="D335" t="s">
        <v>215</v>
      </c>
      <c r="E335" t="s">
        <v>117</v>
      </c>
      <c r="F335" s="51" t="str">
        <f>IFERROR(VLOOKUP(D335,'Tabelas auxiliares'!$A$3:$B$61,2,FALSE),"")</f>
        <v>CCNH - TRI</v>
      </c>
      <c r="G335" s="51" t="str">
        <f>IFERROR(VLOOKUP($B335,'Tabelas auxiliares'!$A$65:$C$102,2,FALSE),"")</f>
        <v>Materiais didáticos e serviços - Graduação</v>
      </c>
      <c r="H335" s="51" t="str">
        <f>IFERROR(VLOOKUP($B335,'Tabelas auxiliares'!$A$65:$C$102,3,FALSE),"")</f>
        <v xml:space="preserve">VIDRARIAS / MATERIAL DE CONSUMO / MANUTENÇÃO DE EQUIPAMENTOS / REAGENTES QUIMICOS / MATERIAIS E SERVIÇOS DIVERSOS PARA LABORATORIOS DIDÁTICOS E CURSOS DE GRADUAÇÃO / EPIS PARA LABORATÓRIOS </v>
      </c>
      <c r="I335" t="s">
        <v>2051</v>
      </c>
      <c r="J335" t="s">
        <v>2052</v>
      </c>
      <c r="K335" t="s">
        <v>2104</v>
      </c>
      <c r="L335" t="s">
        <v>2054</v>
      </c>
      <c r="M335" t="s">
        <v>2057</v>
      </c>
      <c r="N335" t="s">
        <v>166</v>
      </c>
      <c r="O335" t="s">
        <v>167</v>
      </c>
      <c r="P335" t="s">
        <v>200</v>
      </c>
      <c r="Q335" t="s">
        <v>168</v>
      </c>
      <c r="R335" t="s">
        <v>165</v>
      </c>
      <c r="S335" t="s">
        <v>1199</v>
      </c>
      <c r="T335" t="s">
        <v>164</v>
      </c>
      <c r="U335" t="s">
        <v>118</v>
      </c>
      <c r="V335" t="s">
        <v>1379</v>
      </c>
      <c r="W335" t="s">
        <v>1380</v>
      </c>
      <c r="X335" s="51" t="str">
        <f t="shared" si="5"/>
        <v>3</v>
      </c>
      <c r="Y335" s="51" t="str">
        <f>IF(T335="","",IF(AND(T335&lt;&gt;'Tabelas auxiliares'!$B$236,T335&lt;&gt;'Tabelas auxiliares'!$B$237),"FOLHA DE PESSOAL",IF(X335='Tabelas auxiliares'!$A$237,"CUSTEIO",IF(X335='Tabelas auxiliares'!$A$236,"INVESTIMENTO","ERRO - VERIFICAR"))))</f>
        <v>CUSTEIO</v>
      </c>
      <c r="Z335" s="44">
        <v>141.84</v>
      </c>
      <c r="AA335" s="44">
        <v>141.84</v>
      </c>
    </row>
    <row r="336" spans="1:29" x14ac:dyDescent="0.25">
      <c r="A336" t="s">
        <v>540</v>
      </c>
      <c r="B336" s="72" t="s">
        <v>318</v>
      </c>
      <c r="C336" s="72" t="s">
        <v>541</v>
      </c>
      <c r="D336" t="s">
        <v>15</v>
      </c>
      <c r="E336" t="s">
        <v>117</v>
      </c>
      <c r="F336" s="51" t="str">
        <f>IFERROR(VLOOKUP(D336,'Tabelas auxiliares'!$A$3:$B$61,2,FALSE),"")</f>
        <v>PROPES - PRÓ-REITORIA DE PESQUISA / CEM</v>
      </c>
      <c r="G336" s="51" t="str">
        <f>IFERROR(VLOOKUP($B336,'Tabelas auxiliares'!$A$65:$C$102,2,FALSE),"")</f>
        <v>Materiais didáticos e serviços - Pesquisa</v>
      </c>
      <c r="H336" s="51" t="str">
        <f>IFERROR(VLOOKUP($B336,'Tabelas auxiliares'!$A$65:$C$102,3,FALSE),"")</f>
        <v>VIDRARIAS / MATERIAL DE CONSUMO / MANUTENÇÃO DE EQUIPAMENTOS / REAGENTES QUIMICOS / MATERIAIS E SERVIÇOS DIVERSOS PARA LABORATORIOS / RACAO PARA ANIMAIS / MATERIAIS PESQUISA NÚCLEOS ESTRATÉGICOS / EPIS PARA LABORATÓRIOS</v>
      </c>
      <c r="I336" t="s">
        <v>2105</v>
      </c>
      <c r="J336" t="s">
        <v>2106</v>
      </c>
      <c r="K336" t="s">
        <v>2107</v>
      </c>
      <c r="L336" t="s">
        <v>2108</v>
      </c>
      <c r="M336" t="s">
        <v>2109</v>
      </c>
      <c r="N336" t="s">
        <v>166</v>
      </c>
      <c r="O336" t="s">
        <v>167</v>
      </c>
      <c r="P336" t="s">
        <v>200</v>
      </c>
      <c r="Q336" t="s">
        <v>168</v>
      </c>
      <c r="R336" t="s">
        <v>165</v>
      </c>
      <c r="S336" t="s">
        <v>119</v>
      </c>
      <c r="T336" t="s">
        <v>164</v>
      </c>
      <c r="U336" t="s">
        <v>118</v>
      </c>
      <c r="V336" t="s">
        <v>2110</v>
      </c>
      <c r="W336" t="s">
        <v>2111</v>
      </c>
      <c r="X336" s="51" t="str">
        <f t="shared" si="5"/>
        <v>3</v>
      </c>
      <c r="Y336" s="51" t="str">
        <f>IF(T336="","",IF(AND(T336&lt;&gt;'Tabelas auxiliares'!$B$236,T336&lt;&gt;'Tabelas auxiliares'!$B$237),"FOLHA DE PESSOAL",IF(X336='Tabelas auxiliares'!$A$237,"CUSTEIO",IF(X336='Tabelas auxiliares'!$A$236,"INVESTIMENTO","ERRO - VERIFICAR"))))</f>
        <v>CUSTEIO</v>
      </c>
      <c r="Z336" s="44">
        <v>15913</v>
      </c>
      <c r="AA336" s="44">
        <v>15913</v>
      </c>
    </row>
    <row r="337" spans="1:29" x14ac:dyDescent="0.25">
      <c r="A337" t="s">
        <v>540</v>
      </c>
      <c r="B337" s="72" t="s">
        <v>318</v>
      </c>
      <c r="C337" s="72" t="s">
        <v>541</v>
      </c>
      <c r="D337" t="s">
        <v>15</v>
      </c>
      <c r="E337" t="s">
        <v>117</v>
      </c>
      <c r="F337" s="51" t="str">
        <f>IFERROR(VLOOKUP(D337,'Tabelas auxiliares'!$A$3:$B$61,2,FALSE),"")</f>
        <v>PROPES - PRÓ-REITORIA DE PESQUISA / CEM</v>
      </c>
      <c r="G337" s="51" t="str">
        <f>IFERROR(VLOOKUP($B337,'Tabelas auxiliares'!$A$65:$C$102,2,FALSE),"")</f>
        <v>Materiais didáticos e serviços - Pesquisa</v>
      </c>
      <c r="H337" s="51" t="str">
        <f>IFERROR(VLOOKUP($B337,'Tabelas auxiliares'!$A$65:$C$102,3,FALSE),"")</f>
        <v>VIDRARIAS / MATERIAL DE CONSUMO / MANUTENÇÃO DE EQUIPAMENTOS / REAGENTES QUIMICOS / MATERIAIS E SERVIÇOS DIVERSOS PARA LABORATORIOS / RACAO PARA ANIMAIS / MATERIAIS PESQUISA NÚCLEOS ESTRATÉGICOS / EPIS PARA LABORATÓRIOS</v>
      </c>
      <c r="I337" t="s">
        <v>2112</v>
      </c>
      <c r="J337" t="s">
        <v>2106</v>
      </c>
      <c r="K337" t="s">
        <v>2113</v>
      </c>
      <c r="L337" t="s">
        <v>2114</v>
      </c>
      <c r="M337" t="s">
        <v>2109</v>
      </c>
      <c r="N337" t="s">
        <v>166</v>
      </c>
      <c r="O337" t="s">
        <v>167</v>
      </c>
      <c r="P337" t="s">
        <v>200</v>
      </c>
      <c r="Q337" t="s">
        <v>168</v>
      </c>
      <c r="R337" t="s">
        <v>165</v>
      </c>
      <c r="S337" t="s">
        <v>119</v>
      </c>
      <c r="T337" t="s">
        <v>164</v>
      </c>
      <c r="U337" t="s">
        <v>118</v>
      </c>
      <c r="V337" t="s">
        <v>2110</v>
      </c>
      <c r="W337" t="s">
        <v>2111</v>
      </c>
      <c r="X337" s="51" t="str">
        <f t="shared" si="5"/>
        <v>3</v>
      </c>
      <c r="Y337" s="51" t="str">
        <f>IF(T337="","",IF(AND(T337&lt;&gt;'Tabelas auxiliares'!$B$236,T337&lt;&gt;'Tabelas auxiliares'!$B$237),"FOLHA DE PESSOAL",IF(X337='Tabelas auxiliares'!$A$237,"CUSTEIO",IF(X337='Tabelas auxiliares'!$A$236,"INVESTIMENTO","ERRO - VERIFICAR"))))</f>
        <v>CUSTEIO</v>
      </c>
      <c r="Z337" s="44">
        <v>15913</v>
      </c>
      <c r="AA337" s="44">
        <v>15913</v>
      </c>
    </row>
    <row r="338" spans="1:29" x14ac:dyDescent="0.25">
      <c r="A338" t="s">
        <v>540</v>
      </c>
      <c r="B338" s="72" t="s">
        <v>318</v>
      </c>
      <c r="C338" s="72" t="s">
        <v>541</v>
      </c>
      <c r="D338" t="s">
        <v>15</v>
      </c>
      <c r="E338" t="s">
        <v>117</v>
      </c>
      <c r="F338" s="51" t="str">
        <f>IFERROR(VLOOKUP(D338,'Tabelas auxiliares'!$A$3:$B$61,2,FALSE),"")</f>
        <v>PROPES - PRÓ-REITORIA DE PESQUISA / CEM</v>
      </c>
      <c r="G338" s="51" t="str">
        <f>IFERROR(VLOOKUP($B338,'Tabelas auxiliares'!$A$65:$C$102,2,FALSE),"")</f>
        <v>Materiais didáticos e serviços - Pesquisa</v>
      </c>
      <c r="H338" s="51" t="str">
        <f>IFERROR(VLOOKUP($B338,'Tabelas auxiliares'!$A$65:$C$102,3,FALSE),"")</f>
        <v>VIDRARIAS / MATERIAL DE CONSUMO / MANUTENÇÃO DE EQUIPAMENTOS / REAGENTES QUIMICOS / MATERIAIS E SERVIÇOS DIVERSOS PARA LABORATORIOS / RACAO PARA ANIMAIS / MATERIAIS PESQUISA NÚCLEOS ESTRATÉGICOS / EPIS PARA LABORATÓRIOS</v>
      </c>
      <c r="I338" t="s">
        <v>1264</v>
      </c>
      <c r="J338" t="s">
        <v>2115</v>
      </c>
      <c r="K338" t="s">
        <v>2116</v>
      </c>
      <c r="L338" t="s">
        <v>2117</v>
      </c>
      <c r="M338" t="s">
        <v>2118</v>
      </c>
      <c r="N338" t="s">
        <v>166</v>
      </c>
      <c r="O338" t="s">
        <v>167</v>
      </c>
      <c r="P338" t="s">
        <v>200</v>
      </c>
      <c r="Q338" t="s">
        <v>168</v>
      </c>
      <c r="R338" t="s">
        <v>165</v>
      </c>
      <c r="S338" t="s">
        <v>119</v>
      </c>
      <c r="T338" t="s">
        <v>164</v>
      </c>
      <c r="U338" t="s">
        <v>118</v>
      </c>
      <c r="V338" t="s">
        <v>1008</v>
      </c>
      <c r="W338" t="s">
        <v>1009</v>
      </c>
      <c r="X338" s="51" t="str">
        <f t="shared" si="5"/>
        <v>3</v>
      </c>
      <c r="Y338" s="51" t="str">
        <f>IF(T338="","",IF(AND(T338&lt;&gt;'Tabelas auxiliares'!$B$236,T338&lt;&gt;'Tabelas auxiliares'!$B$237),"FOLHA DE PESSOAL",IF(X338='Tabelas auxiliares'!$A$237,"CUSTEIO",IF(X338='Tabelas auxiliares'!$A$236,"INVESTIMENTO","ERRO - VERIFICAR"))))</f>
        <v>CUSTEIO</v>
      </c>
      <c r="Z338" s="44">
        <v>1246.6600000000001</v>
      </c>
      <c r="AA338" s="44">
        <v>1246.6600000000001</v>
      </c>
    </row>
    <row r="339" spans="1:29" x14ac:dyDescent="0.25">
      <c r="A339" t="s">
        <v>540</v>
      </c>
      <c r="B339" s="72" t="s">
        <v>318</v>
      </c>
      <c r="C339" s="72" t="s">
        <v>541</v>
      </c>
      <c r="D339" t="s">
        <v>15</v>
      </c>
      <c r="E339" t="s">
        <v>117</v>
      </c>
      <c r="F339" s="51" t="str">
        <f>IFERROR(VLOOKUP(D339,'Tabelas auxiliares'!$A$3:$B$61,2,FALSE),"")</f>
        <v>PROPES - PRÓ-REITORIA DE PESQUISA / CEM</v>
      </c>
      <c r="G339" s="51" t="str">
        <f>IFERROR(VLOOKUP($B339,'Tabelas auxiliares'!$A$65:$C$102,2,FALSE),"")</f>
        <v>Materiais didáticos e serviços - Pesquisa</v>
      </c>
      <c r="H339" s="51" t="str">
        <f>IFERROR(VLOOKUP($B339,'Tabelas auxiliares'!$A$65:$C$102,3,FALSE),"")</f>
        <v>VIDRARIAS / MATERIAL DE CONSUMO / MANUTENÇÃO DE EQUIPAMENTOS / REAGENTES QUIMICOS / MATERIAIS E SERVIÇOS DIVERSOS PARA LABORATORIOS / RACAO PARA ANIMAIS / MATERIAIS PESQUISA NÚCLEOS ESTRATÉGICOS / EPIS PARA LABORATÓRIOS</v>
      </c>
      <c r="I339" t="s">
        <v>1264</v>
      </c>
      <c r="J339" t="s">
        <v>2115</v>
      </c>
      <c r="K339" t="s">
        <v>2119</v>
      </c>
      <c r="L339" t="s">
        <v>2117</v>
      </c>
      <c r="M339" t="s">
        <v>2118</v>
      </c>
      <c r="N339" t="s">
        <v>166</v>
      </c>
      <c r="O339" t="s">
        <v>167</v>
      </c>
      <c r="P339" t="s">
        <v>200</v>
      </c>
      <c r="Q339" t="s">
        <v>168</v>
      </c>
      <c r="R339" t="s">
        <v>165</v>
      </c>
      <c r="S339" t="s">
        <v>119</v>
      </c>
      <c r="T339" t="s">
        <v>164</v>
      </c>
      <c r="U339" t="s">
        <v>118</v>
      </c>
      <c r="V339" t="s">
        <v>1773</v>
      </c>
      <c r="W339" t="s">
        <v>1774</v>
      </c>
      <c r="X339" s="51" t="str">
        <f t="shared" si="5"/>
        <v>3</v>
      </c>
      <c r="Y339" s="51" t="str">
        <f>IF(T339="","",IF(AND(T339&lt;&gt;'Tabelas auxiliares'!$B$236,T339&lt;&gt;'Tabelas auxiliares'!$B$237),"FOLHA DE PESSOAL",IF(X339='Tabelas auxiliares'!$A$237,"CUSTEIO",IF(X339='Tabelas auxiliares'!$A$236,"INVESTIMENTO","ERRO - VERIFICAR"))))</f>
        <v>CUSTEIO</v>
      </c>
      <c r="Z339" s="44">
        <v>10000</v>
      </c>
      <c r="AA339" s="44">
        <v>10000</v>
      </c>
    </row>
    <row r="340" spans="1:29" x14ac:dyDescent="0.25">
      <c r="A340" t="s">
        <v>540</v>
      </c>
      <c r="B340" s="72" t="s">
        <v>318</v>
      </c>
      <c r="C340" s="72" t="s">
        <v>541</v>
      </c>
      <c r="D340" t="s">
        <v>15</v>
      </c>
      <c r="E340" t="s">
        <v>117</v>
      </c>
      <c r="F340" s="51" t="str">
        <f>IFERROR(VLOOKUP(D340,'Tabelas auxiliares'!$A$3:$B$61,2,FALSE),"")</f>
        <v>PROPES - PRÓ-REITORIA DE PESQUISA / CEM</v>
      </c>
      <c r="G340" s="51" t="str">
        <f>IFERROR(VLOOKUP($B340,'Tabelas auxiliares'!$A$65:$C$102,2,FALSE),"")</f>
        <v>Materiais didáticos e serviços - Pesquisa</v>
      </c>
      <c r="H340" s="51" t="str">
        <f>IFERROR(VLOOKUP($B340,'Tabelas auxiliares'!$A$65:$C$102,3,FALSE),"")</f>
        <v>VIDRARIAS / MATERIAL DE CONSUMO / MANUTENÇÃO DE EQUIPAMENTOS / REAGENTES QUIMICOS / MATERIAIS E SERVIÇOS DIVERSOS PARA LABORATORIOS / RACAO PARA ANIMAIS / MATERIAIS PESQUISA NÚCLEOS ESTRATÉGICOS / EPIS PARA LABORATÓRIOS</v>
      </c>
      <c r="I340" t="s">
        <v>2120</v>
      </c>
      <c r="J340" t="s">
        <v>2121</v>
      </c>
      <c r="K340" t="s">
        <v>2122</v>
      </c>
      <c r="L340" t="s">
        <v>2123</v>
      </c>
      <c r="M340" t="s">
        <v>2124</v>
      </c>
      <c r="N340" t="s">
        <v>166</v>
      </c>
      <c r="O340" t="s">
        <v>167</v>
      </c>
      <c r="P340" t="s">
        <v>200</v>
      </c>
      <c r="Q340" t="s">
        <v>168</v>
      </c>
      <c r="R340" t="s">
        <v>165</v>
      </c>
      <c r="S340" t="s">
        <v>119</v>
      </c>
      <c r="T340" t="s">
        <v>164</v>
      </c>
      <c r="U340" t="s">
        <v>118</v>
      </c>
      <c r="V340" t="s">
        <v>2032</v>
      </c>
      <c r="W340" t="s">
        <v>2033</v>
      </c>
      <c r="X340" s="51" t="str">
        <f t="shared" si="5"/>
        <v>3</v>
      </c>
      <c r="Y340" s="51" t="str">
        <f>IF(T340="","",IF(AND(T340&lt;&gt;'Tabelas auxiliares'!$B$236,T340&lt;&gt;'Tabelas auxiliares'!$B$237),"FOLHA DE PESSOAL",IF(X340='Tabelas auxiliares'!$A$237,"CUSTEIO",IF(X340='Tabelas auxiliares'!$A$236,"INVESTIMENTO","ERRO - VERIFICAR"))))</f>
        <v>CUSTEIO</v>
      </c>
      <c r="Z340" s="44">
        <v>3651.07</v>
      </c>
      <c r="AA340" s="44">
        <v>3651.07</v>
      </c>
    </row>
    <row r="341" spans="1:29" x14ac:dyDescent="0.25">
      <c r="A341" t="s">
        <v>540</v>
      </c>
      <c r="B341" s="72" t="s">
        <v>318</v>
      </c>
      <c r="C341" s="72" t="s">
        <v>541</v>
      </c>
      <c r="D341" t="s">
        <v>15</v>
      </c>
      <c r="E341" t="s">
        <v>117</v>
      </c>
      <c r="F341" s="51" t="str">
        <f>IFERROR(VLOOKUP(D341,'Tabelas auxiliares'!$A$3:$B$61,2,FALSE),"")</f>
        <v>PROPES - PRÓ-REITORIA DE PESQUISA / CEM</v>
      </c>
      <c r="G341" s="51" t="str">
        <f>IFERROR(VLOOKUP($B341,'Tabelas auxiliares'!$A$65:$C$102,2,FALSE),"")</f>
        <v>Materiais didáticos e serviços - Pesquisa</v>
      </c>
      <c r="H341" s="51" t="str">
        <f>IFERROR(VLOOKUP($B341,'Tabelas auxiliares'!$A$65:$C$102,3,FALSE),"")</f>
        <v>VIDRARIAS / MATERIAL DE CONSUMO / MANUTENÇÃO DE EQUIPAMENTOS / REAGENTES QUIMICOS / MATERIAIS E SERVIÇOS DIVERSOS PARA LABORATORIOS / RACAO PARA ANIMAIS / MATERIAIS PESQUISA NÚCLEOS ESTRATÉGICOS / EPIS PARA LABORATÓRIOS</v>
      </c>
      <c r="I341" t="s">
        <v>2125</v>
      </c>
      <c r="J341" t="s">
        <v>2126</v>
      </c>
      <c r="K341" t="s">
        <v>2127</v>
      </c>
      <c r="L341" t="s">
        <v>2128</v>
      </c>
      <c r="M341" t="s">
        <v>2129</v>
      </c>
      <c r="N341" t="s">
        <v>166</v>
      </c>
      <c r="O341" t="s">
        <v>167</v>
      </c>
      <c r="P341" t="s">
        <v>200</v>
      </c>
      <c r="Q341" t="s">
        <v>168</v>
      </c>
      <c r="R341" t="s">
        <v>165</v>
      </c>
      <c r="S341" t="s">
        <v>119</v>
      </c>
      <c r="T341" t="s">
        <v>164</v>
      </c>
      <c r="U341" t="s">
        <v>118</v>
      </c>
      <c r="V341" t="s">
        <v>1008</v>
      </c>
      <c r="W341" t="s">
        <v>1009</v>
      </c>
      <c r="X341" s="51" t="str">
        <f t="shared" si="5"/>
        <v>3</v>
      </c>
      <c r="Y341" s="51" t="str">
        <f>IF(T341="","",IF(AND(T341&lt;&gt;'Tabelas auxiliares'!$B$236,T341&lt;&gt;'Tabelas auxiliares'!$B$237),"FOLHA DE PESSOAL",IF(X341='Tabelas auxiliares'!$A$237,"CUSTEIO",IF(X341='Tabelas auxiliares'!$A$236,"INVESTIMENTO","ERRO - VERIFICAR"))))</f>
        <v>CUSTEIO</v>
      </c>
      <c r="Z341" s="44">
        <v>525.26</v>
      </c>
      <c r="AA341" s="44">
        <v>525.26</v>
      </c>
    </row>
    <row r="342" spans="1:29" x14ac:dyDescent="0.25">
      <c r="A342" t="s">
        <v>540</v>
      </c>
      <c r="B342" s="72" t="s">
        <v>318</v>
      </c>
      <c r="C342" s="72" t="s">
        <v>541</v>
      </c>
      <c r="D342" t="s">
        <v>15</v>
      </c>
      <c r="E342" t="s">
        <v>117</v>
      </c>
      <c r="F342" s="51" t="str">
        <f>IFERROR(VLOOKUP(D342,'Tabelas auxiliares'!$A$3:$B$61,2,FALSE),"")</f>
        <v>PROPES - PRÓ-REITORIA DE PESQUISA / CEM</v>
      </c>
      <c r="G342" s="51" t="str">
        <f>IFERROR(VLOOKUP($B342,'Tabelas auxiliares'!$A$65:$C$102,2,FALSE),"")</f>
        <v>Materiais didáticos e serviços - Pesquisa</v>
      </c>
      <c r="H342" s="51" t="str">
        <f>IFERROR(VLOOKUP($B342,'Tabelas auxiliares'!$A$65:$C$102,3,FALSE),"")</f>
        <v>VIDRARIAS / MATERIAL DE CONSUMO / MANUTENÇÃO DE EQUIPAMENTOS / REAGENTES QUIMICOS / MATERIAIS E SERVIÇOS DIVERSOS PARA LABORATORIOS / RACAO PARA ANIMAIS / MATERIAIS PESQUISA NÚCLEOS ESTRATÉGICOS / EPIS PARA LABORATÓRIOS</v>
      </c>
      <c r="I342" t="s">
        <v>2125</v>
      </c>
      <c r="J342" t="s">
        <v>2126</v>
      </c>
      <c r="K342" t="s">
        <v>2130</v>
      </c>
      <c r="L342" t="s">
        <v>2128</v>
      </c>
      <c r="M342" t="s">
        <v>2129</v>
      </c>
      <c r="N342" t="s">
        <v>166</v>
      </c>
      <c r="O342" t="s">
        <v>167</v>
      </c>
      <c r="P342" t="s">
        <v>200</v>
      </c>
      <c r="Q342" t="s">
        <v>168</v>
      </c>
      <c r="R342" t="s">
        <v>165</v>
      </c>
      <c r="S342" t="s">
        <v>119</v>
      </c>
      <c r="T342" t="s">
        <v>164</v>
      </c>
      <c r="U342" t="s">
        <v>118</v>
      </c>
      <c r="V342" t="s">
        <v>1773</v>
      </c>
      <c r="W342" t="s">
        <v>1774</v>
      </c>
      <c r="X342" s="51" t="str">
        <f t="shared" si="5"/>
        <v>3</v>
      </c>
      <c r="Y342" s="51" t="str">
        <f>IF(T342="","",IF(AND(T342&lt;&gt;'Tabelas auxiliares'!$B$236,T342&lt;&gt;'Tabelas auxiliares'!$B$237),"FOLHA DE PESSOAL",IF(X342='Tabelas auxiliares'!$A$237,"CUSTEIO",IF(X342='Tabelas auxiliares'!$A$236,"INVESTIMENTO","ERRO - VERIFICAR"))))</f>
        <v>CUSTEIO</v>
      </c>
      <c r="Z342" s="44">
        <v>13525.35</v>
      </c>
      <c r="AA342" s="44">
        <v>13525.35</v>
      </c>
    </row>
    <row r="343" spans="1:29" x14ac:dyDescent="0.25">
      <c r="A343" t="s">
        <v>540</v>
      </c>
      <c r="B343" s="72" t="s">
        <v>318</v>
      </c>
      <c r="C343" s="72" t="s">
        <v>541</v>
      </c>
      <c r="D343" t="s">
        <v>15</v>
      </c>
      <c r="E343" t="s">
        <v>117</v>
      </c>
      <c r="F343" s="51" t="str">
        <f>IFERROR(VLOOKUP(D343,'Tabelas auxiliares'!$A$3:$B$61,2,FALSE),"")</f>
        <v>PROPES - PRÓ-REITORIA DE PESQUISA / CEM</v>
      </c>
      <c r="G343" s="51" t="str">
        <f>IFERROR(VLOOKUP($B343,'Tabelas auxiliares'!$A$65:$C$102,2,FALSE),"")</f>
        <v>Materiais didáticos e serviços - Pesquisa</v>
      </c>
      <c r="H343" s="51" t="str">
        <f>IFERROR(VLOOKUP($B343,'Tabelas auxiliares'!$A$65:$C$102,3,FALSE),"")</f>
        <v>VIDRARIAS / MATERIAL DE CONSUMO / MANUTENÇÃO DE EQUIPAMENTOS / REAGENTES QUIMICOS / MATERIAIS E SERVIÇOS DIVERSOS PARA LABORATORIOS / RACAO PARA ANIMAIS / MATERIAIS PESQUISA NÚCLEOS ESTRATÉGICOS / EPIS PARA LABORATÓRIOS</v>
      </c>
      <c r="I343" t="s">
        <v>2131</v>
      </c>
      <c r="J343" t="s">
        <v>2132</v>
      </c>
      <c r="K343" t="s">
        <v>2133</v>
      </c>
      <c r="L343" t="s">
        <v>2134</v>
      </c>
      <c r="M343" t="s">
        <v>2135</v>
      </c>
      <c r="N343" t="s">
        <v>166</v>
      </c>
      <c r="O343" t="s">
        <v>167</v>
      </c>
      <c r="P343" t="s">
        <v>200</v>
      </c>
      <c r="Q343" t="s">
        <v>168</v>
      </c>
      <c r="R343" t="s">
        <v>165</v>
      </c>
      <c r="S343" t="s">
        <v>119</v>
      </c>
      <c r="T343" t="s">
        <v>164</v>
      </c>
      <c r="U343" t="s">
        <v>118</v>
      </c>
      <c r="V343" t="s">
        <v>1773</v>
      </c>
      <c r="W343" t="s">
        <v>1774</v>
      </c>
      <c r="X343" s="51" t="str">
        <f t="shared" si="5"/>
        <v>3</v>
      </c>
      <c r="Y343" s="51" t="str">
        <f>IF(T343="","",IF(AND(T343&lt;&gt;'Tabelas auxiliares'!$B$236,T343&lt;&gt;'Tabelas auxiliares'!$B$237),"FOLHA DE PESSOAL",IF(X343='Tabelas auxiliares'!$A$237,"CUSTEIO",IF(X343='Tabelas auxiliares'!$A$236,"INVESTIMENTO","ERRO - VERIFICAR"))))</f>
        <v>CUSTEIO</v>
      </c>
      <c r="Z343" s="44">
        <v>55.03</v>
      </c>
      <c r="AA343" s="44">
        <v>55.03</v>
      </c>
    </row>
    <row r="344" spans="1:29" x14ac:dyDescent="0.25">
      <c r="A344" t="s">
        <v>540</v>
      </c>
      <c r="B344" s="72" t="s">
        <v>318</v>
      </c>
      <c r="C344" s="72" t="s">
        <v>541</v>
      </c>
      <c r="D344" t="s">
        <v>15</v>
      </c>
      <c r="E344" t="s">
        <v>117</v>
      </c>
      <c r="F344" s="51" t="str">
        <f>IFERROR(VLOOKUP(D344,'Tabelas auxiliares'!$A$3:$B$61,2,FALSE),"")</f>
        <v>PROPES - PRÓ-REITORIA DE PESQUISA / CEM</v>
      </c>
      <c r="G344" s="51" t="str">
        <f>IFERROR(VLOOKUP($B344,'Tabelas auxiliares'!$A$65:$C$102,2,FALSE),"")</f>
        <v>Materiais didáticos e serviços - Pesquisa</v>
      </c>
      <c r="H344" s="51" t="str">
        <f>IFERROR(VLOOKUP($B344,'Tabelas auxiliares'!$A$65:$C$102,3,FALSE),"")</f>
        <v>VIDRARIAS / MATERIAL DE CONSUMO / MANUTENÇÃO DE EQUIPAMENTOS / REAGENTES QUIMICOS / MATERIAIS E SERVIÇOS DIVERSOS PARA LABORATORIOS / RACAO PARA ANIMAIS / MATERIAIS PESQUISA NÚCLEOS ESTRATÉGICOS / EPIS PARA LABORATÓRIOS</v>
      </c>
      <c r="I344" t="s">
        <v>1575</v>
      </c>
      <c r="J344" t="s">
        <v>2136</v>
      </c>
      <c r="K344" t="s">
        <v>2137</v>
      </c>
      <c r="L344" t="s">
        <v>2138</v>
      </c>
      <c r="M344" t="s">
        <v>2139</v>
      </c>
      <c r="N344" t="s">
        <v>166</v>
      </c>
      <c r="O344" t="s">
        <v>167</v>
      </c>
      <c r="P344" t="s">
        <v>200</v>
      </c>
      <c r="Q344" t="s">
        <v>168</v>
      </c>
      <c r="R344" t="s">
        <v>165</v>
      </c>
      <c r="S344" t="s">
        <v>543</v>
      </c>
      <c r="T344" t="s">
        <v>164</v>
      </c>
      <c r="U344" t="s">
        <v>118</v>
      </c>
      <c r="V344" t="s">
        <v>1583</v>
      </c>
      <c r="W344" t="s">
        <v>1584</v>
      </c>
      <c r="X344" s="51" t="str">
        <f t="shared" si="5"/>
        <v>3</v>
      </c>
      <c r="Y344" s="51" t="str">
        <f>IF(T344="","",IF(AND(T344&lt;&gt;'Tabelas auxiliares'!$B$236,T344&lt;&gt;'Tabelas auxiliares'!$B$237),"FOLHA DE PESSOAL",IF(X344='Tabelas auxiliares'!$A$237,"CUSTEIO",IF(X344='Tabelas auxiliares'!$A$236,"INVESTIMENTO","ERRO - VERIFICAR"))))</f>
        <v>CUSTEIO</v>
      </c>
      <c r="Z344" s="44">
        <v>60000</v>
      </c>
      <c r="AC344" s="44">
        <v>60000</v>
      </c>
    </row>
    <row r="345" spans="1:29" x14ac:dyDescent="0.25">
      <c r="A345" t="s">
        <v>540</v>
      </c>
      <c r="B345" s="72" t="s">
        <v>318</v>
      </c>
      <c r="C345" s="72" t="s">
        <v>541</v>
      </c>
      <c r="D345" t="s">
        <v>15</v>
      </c>
      <c r="E345" t="s">
        <v>117</v>
      </c>
      <c r="F345" s="51" t="str">
        <f>IFERROR(VLOOKUP(D345,'Tabelas auxiliares'!$A$3:$B$61,2,FALSE),"")</f>
        <v>PROPES - PRÓ-REITORIA DE PESQUISA / CEM</v>
      </c>
      <c r="G345" s="51" t="str">
        <f>IFERROR(VLOOKUP($B345,'Tabelas auxiliares'!$A$65:$C$102,2,FALSE),"")</f>
        <v>Materiais didáticos e serviços - Pesquisa</v>
      </c>
      <c r="H345" s="51" t="str">
        <f>IFERROR(VLOOKUP($B345,'Tabelas auxiliares'!$A$65:$C$102,3,FALSE),"")</f>
        <v>VIDRARIAS / MATERIAL DE CONSUMO / MANUTENÇÃO DE EQUIPAMENTOS / REAGENTES QUIMICOS / MATERIAIS E SERVIÇOS DIVERSOS PARA LABORATORIOS / RACAO PARA ANIMAIS / MATERIAIS PESQUISA NÚCLEOS ESTRATÉGICOS / EPIS PARA LABORATÓRIOS</v>
      </c>
      <c r="I345" t="s">
        <v>1927</v>
      </c>
      <c r="J345" t="s">
        <v>2140</v>
      </c>
      <c r="K345" t="s">
        <v>2141</v>
      </c>
      <c r="L345" t="s">
        <v>2142</v>
      </c>
      <c r="M345" t="s">
        <v>2143</v>
      </c>
      <c r="N345" t="s">
        <v>166</v>
      </c>
      <c r="O345" t="s">
        <v>167</v>
      </c>
      <c r="P345" t="s">
        <v>200</v>
      </c>
      <c r="Q345" t="s">
        <v>168</v>
      </c>
      <c r="R345" t="s">
        <v>165</v>
      </c>
      <c r="S345" t="s">
        <v>119</v>
      </c>
      <c r="T345" t="s">
        <v>164</v>
      </c>
      <c r="U345" t="s">
        <v>118</v>
      </c>
      <c r="V345" t="s">
        <v>1583</v>
      </c>
      <c r="W345" t="s">
        <v>1584</v>
      </c>
      <c r="X345" s="51" t="str">
        <f t="shared" si="5"/>
        <v>3</v>
      </c>
      <c r="Y345" s="51" t="str">
        <f>IF(T345="","",IF(AND(T345&lt;&gt;'Tabelas auxiliares'!$B$236,T345&lt;&gt;'Tabelas auxiliares'!$B$237),"FOLHA DE PESSOAL",IF(X345='Tabelas auxiliares'!$A$237,"CUSTEIO",IF(X345='Tabelas auxiliares'!$A$236,"INVESTIMENTO","ERRO - VERIFICAR"))))</f>
        <v>CUSTEIO</v>
      </c>
      <c r="Z345" s="44">
        <v>27000</v>
      </c>
      <c r="AA345" s="44">
        <v>27000</v>
      </c>
    </row>
    <row r="346" spans="1:29" x14ac:dyDescent="0.25">
      <c r="A346" t="s">
        <v>540</v>
      </c>
      <c r="B346" s="72" t="s">
        <v>318</v>
      </c>
      <c r="C346" s="72" t="s">
        <v>541</v>
      </c>
      <c r="D346" t="s">
        <v>207</v>
      </c>
      <c r="E346" t="s">
        <v>117</v>
      </c>
      <c r="F346" s="51" t="str">
        <f>IFERROR(VLOOKUP(D346,'Tabelas auxiliares'!$A$3:$B$61,2,FALSE),"")</f>
        <v>PROPES - TRI</v>
      </c>
      <c r="G346" s="51" t="str">
        <f>IFERROR(VLOOKUP($B346,'Tabelas auxiliares'!$A$65:$C$102,2,FALSE),"")</f>
        <v>Materiais didáticos e serviços - Pesquisa</v>
      </c>
      <c r="H346" s="51" t="str">
        <f>IFERROR(VLOOKUP($B346,'Tabelas auxiliares'!$A$65:$C$102,3,FALSE),"")</f>
        <v>VIDRARIAS / MATERIAL DE CONSUMO / MANUTENÇÃO DE EQUIPAMENTOS / REAGENTES QUIMICOS / MATERIAIS E SERVIÇOS DIVERSOS PARA LABORATORIOS / RACAO PARA ANIMAIS / MATERIAIS PESQUISA NÚCLEOS ESTRATÉGICOS / EPIS PARA LABORATÓRIOS</v>
      </c>
      <c r="I346" t="s">
        <v>2144</v>
      </c>
      <c r="J346" t="s">
        <v>2145</v>
      </c>
      <c r="K346" t="s">
        <v>2146</v>
      </c>
      <c r="L346" t="s">
        <v>2147</v>
      </c>
      <c r="M346" t="s">
        <v>2148</v>
      </c>
      <c r="N346" t="s">
        <v>166</v>
      </c>
      <c r="O346" t="s">
        <v>167</v>
      </c>
      <c r="P346" t="s">
        <v>200</v>
      </c>
      <c r="Q346" t="s">
        <v>168</v>
      </c>
      <c r="R346" t="s">
        <v>165</v>
      </c>
      <c r="S346" t="s">
        <v>1199</v>
      </c>
      <c r="T346" t="s">
        <v>164</v>
      </c>
      <c r="U346" t="s">
        <v>118</v>
      </c>
      <c r="V346" t="s">
        <v>1773</v>
      </c>
      <c r="W346" t="s">
        <v>1774</v>
      </c>
      <c r="X346" s="51" t="str">
        <f t="shared" si="5"/>
        <v>3</v>
      </c>
      <c r="Y346" s="51" t="str">
        <f>IF(T346="","",IF(AND(T346&lt;&gt;'Tabelas auxiliares'!$B$236,T346&lt;&gt;'Tabelas auxiliares'!$B$237),"FOLHA DE PESSOAL",IF(X346='Tabelas auxiliares'!$A$237,"CUSTEIO",IF(X346='Tabelas auxiliares'!$A$236,"INVESTIMENTO","ERRO - VERIFICAR"))))</f>
        <v>CUSTEIO</v>
      </c>
      <c r="Z346" s="44">
        <v>9665.8700000000008</v>
      </c>
      <c r="AA346" s="44">
        <v>9665.8700000000008</v>
      </c>
    </row>
    <row r="347" spans="1:29" x14ac:dyDescent="0.25">
      <c r="A347" t="s">
        <v>540</v>
      </c>
      <c r="B347" s="72" t="s">
        <v>318</v>
      </c>
      <c r="C347" s="72" t="s">
        <v>541</v>
      </c>
      <c r="D347" t="s">
        <v>207</v>
      </c>
      <c r="E347" t="s">
        <v>117</v>
      </c>
      <c r="F347" s="51" t="str">
        <f>IFERROR(VLOOKUP(D347,'Tabelas auxiliares'!$A$3:$B$61,2,FALSE),"")</f>
        <v>PROPES - TRI</v>
      </c>
      <c r="G347" s="51" t="str">
        <f>IFERROR(VLOOKUP($B347,'Tabelas auxiliares'!$A$65:$C$102,2,FALSE),"")</f>
        <v>Materiais didáticos e serviços - Pesquisa</v>
      </c>
      <c r="H347" s="51" t="str">
        <f>IFERROR(VLOOKUP($B347,'Tabelas auxiliares'!$A$65:$C$102,3,FALSE),"")</f>
        <v>VIDRARIAS / MATERIAL DE CONSUMO / MANUTENÇÃO DE EQUIPAMENTOS / REAGENTES QUIMICOS / MATERIAIS E SERVIÇOS DIVERSOS PARA LABORATORIOS / RACAO PARA ANIMAIS / MATERIAIS PESQUISA NÚCLEOS ESTRATÉGICOS / EPIS PARA LABORATÓRIOS</v>
      </c>
      <c r="I347" t="s">
        <v>2131</v>
      </c>
      <c r="J347" t="s">
        <v>2132</v>
      </c>
      <c r="K347" t="s">
        <v>2149</v>
      </c>
      <c r="L347" t="s">
        <v>2134</v>
      </c>
      <c r="M347" t="s">
        <v>2135</v>
      </c>
      <c r="N347" t="s">
        <v>166</v>
      </c>
      <c r="O347" t="s">
        <v>167</v>
      </c>
      <c r="P347" t="s">
        <v>200</v>
      </c>
      <c r="Q347" t="s">
        <v>168</v>
      </c>
      <c r="R347" t="s">
        <v>165</v>
      </c>
      <c r="S347" t="s">
        <v>1199</v>
      </c>
      <c r="T347" t="s">
        <v>164</v>
      </c>
      <c r="U347" t="s">
        <v>118</v>
      </c>
      <c r="V347" t="s">
        <v>1773</v>
      </c>
      <c r="W347" t="s">
        <v>1774</v>
      </c>
      <c r="X347" s="51" t="str">
        <f t="shared" si="5"/>
        <v>3</v>
      </c>
      <c r="Y347" s="51" t="str">
        <f>IF(T347="","",IF(AND(T347&lt;&gt;'Tabelas auxiliares'!$B$236,T347&lt;&gt;'Tabelas auxiliares'!$B$237),"FOLHA DE PESSOAL",IF(X347='Tabelas auxiliares'!$A$237,"CUSTEIO",IF(X347='Tabelas auxiliares'!$A$236,"INVESTIMENTO","ERRO - VERIFICAR"))))</f>
        <v>CUSTEIO</v>
      </c>
      <c r="Z347" s="44">
        <v>2230.65</v>
      </c>
      <c r="AA347" s="44">
        <v>2230.65</v>
      </c>
    </row>
    <row r="348" spans="1:29" x14ac:dyDescent="0.25">
      <c r="A348" t="s">
        <v>540</v>
      </c>
      <c r="B348" s="72" t="s">
        <v>318</v>
      </c>
      <c r="C348" s="72" t="s">
        <v>541</v>
      </c>
      <c r="D348" t="s">
        <v>49</v>
      </c>
      <c r="E348" t="s">
        <v>117</v>
      </c>
      <c r="F348" s="51" t="str">
        <f>IFERROR(VLOOKUP(D348,'Tabelas auxiliares'!$A$3:$B$61,2,FALSE),"")</f>
        <v>CCNH - CENTRO DE CIÊNCIAS NATURAIS E HUMANAS</v>
      </c>
      <c r="G348" s="51" t="str">
        <f>IFERROR(VLOOKUP($B348,'Tabelas auxiliares'!$A$65:$C$102,2,FALSE),"")</f>
        <v>Materiais didáticos e serviços - Pesquisa</v>
      </c>
      <c r="H348" s="51" t="str">
        <f>IFERROR(VLOOKUP($B348,'Tabelas auxiliares'!$A$65:$C$102,3,FALSE),"")</f>
        <v>VIDRARIAS / MATERIAL DE CONSUMO / MANUTENÇÃO DE EQUIPAMENTOS / REAGENTES QUIMICOS / MATERIAIS E SERVIÇOS DIVERSOS PARA LABORATORIOS / RACAO PARA ANIMAIS / MATERIAIS PESQUISA NÚCLEOS ESTRATÉGICOS / EPIS PARA LABORATÓRIOS</v>
      </c>
      <c r="I348" t="s">
        <v>1927</v>
      </c>
      <c r="J348" t="s">
        <v>2136</v>
      </c>
      <c r="K348" t="s">
        <v>2150</v>
      </c>
      <c r="L348" t="s">
        <v>2138</v>
      </c>
      <c r="M348" t="s">
        <v>2139</v>
      </c>
      <c r="N348" t="s">
        <v>166</v>
      </c>
      <c r="O348" t="s">
        <v>167</v>
      </c>
      <c r="P348" t="s">
        <v>200</v>
      </c>
      <c r="Q348" t="s">
        <v>168</v>
      </c>
      <c r="R348" t="s">
        <v>165</v>
      </c>
      <c r="S348" t="s">
        <v>119</v>
      </c>
      <c r="T348" t="s">
        <v>164</v>
      </c>
      <c r="U348" t="s">
        <v>118</v>
      </c>
      <c r="V348" t="s">
        <v>1583</v>
      </c>
      <c r="W348" t="s">
        <v>1584</v>
      </c>
      <c r="X348" s="51" t="str">
        <f t="shared" si="5"/>
        <v>3</v>
      </c>
      <c r="Y348" s="51" t="str">
        <f>IF(T348="","",IF(AND(T348&lt;&gt;'Tabelas auxiliares'!$B$236,T348&lt;&gt;'Tabelas auxiliares'!$B$237),"FOLHA DE PESSOAL",IF(X348='Tabelas auxiliares'!$A$237,"CUSTEIO",IF(X348='Tabelas auxiliares'!$A$236,"INVESTIMENTO","ERRO - VERIFICAR"))))</f>
        <v>CUSTEIO</v>
      </c>
      <c r="Z348" s="44">
        <v>16363.17</v>
      </c>
      <c r="AC348" s="44">
        <v>16363.17</v>
      </c>
    </row>
    <row r="349" spans="1:29" x14ac:dyDescent="0.25">
      <c r="A349" t="s">
        <v>540</v>
      </c>
      <c r="B349" s="72" t="s">
        <v>321</v>
      </c>
      <c r="C349" s="72" t="s">
        <v>541</v>
      </c>
      <c r="D349" t="s">
        <v>55</v>
      </c>
      <c r="E349" t="s">
        <v>117</v>
      </c>
      <c r="F349" s="51" t="str">
        <f>IFERROR(VLOOKUP(D349,'Tabelas auxiliares'!$A$3:$B$61,2,FALSE),"")</f>
        <v>PROEC - PRÓ-REITORIA DE EXTENSÃO E CULTURA</v>
      </c>
      <c r="G349" s="51" t="str">
        <f>IFERROR(VLOOKUP($B349,'Tabelas auxiliares'!$A$65:$C$102,2,FALSE),"")</f>
        <v>Materiais didáticos e serviços - Extensão</v>
      </c>
      <c r="H349" s="51" t="str">
        <f>IFERROR(VLOOKUP($B349,'Tabelas auxiliares'!$A$65:$C$102,3,FALSE),"")</f>
        <v>MATERIAL DE CONSUMO / MATERIAIS E SERVIÇOS DIVERSOS PARA ATIVIDADES CULTURAIS E DE EXTENSÃO / SERVIÇOS CORO</v>
      </c>
      <c r="I349" t="s">
        <v>2151</v>
      </c>
      <c r="J349" t="s">
        <v>2152</v>
      </c>
      <c r="K349" t="s">
        <v>2153</v>
      </c>
      <c r="L349" t="s">
        <v>2154</v>
      </c>
      <c r="M349" t="s">
        <v>2155</v>
      </c>
      <c r="N349" t="s">
        <v>166</v>
      </c>
      <c r="O349" t="s">
        <v>167</v>
      </c>
      <c r="P349" t="s">
        <v>200</v>
      </c>
      <c r="Q349" t="s">
        <v>168</v>
      </c>
      <c r="R349" t="s">
        <v>165</v>
      </c>
      <c r="S349" t="s">
        <v>119</v>
      </c>
      <c r="T349" t="s">
        <v>164</v>
      </c>
      <c r="U349" t="s">
        <v>118</v>
      </c>
      <c r="V349" t="s">
        <v>1397</v>
      </c>
      <c r="W349" t="s">
        <v>1398</v>
      </c>
      <c r="X349" s="51" t="str">
        <f t="shared" si="5"/>
        <v>3</v>
      </c>
      <c r="Y349" s="51" t="str">
        <f>IF(T349="","",IF(AND(T349&lt;&gt;'Tabelas auxiliares'!$B$236,T349&lt;&gt;'Tabelas auxiliares'!$B$237),"FOLHA DE PESSOAL",IF(X349='Tabelas auxiliares'!$A$237,"CUSTEIO",IF(X349='Tabelas auxiliares'!$A$236,"INVESTIMENTO","ERRO - VERIFICAR"))))</f>
        <v>CUSTEIO</v>
      </c>
      <c r="Z349" s="44">
        <v>12252.5</v>
      </c>
      <c r="AA349" s="44">
        <v>9642.5</v>
      </c>
      <c r="AC349" s="44">
        <v>2610</v>
      </c>
    </row>
    <row r="350" spans="1:29" x14ac:dyDescent="0.25">
      <c r="A350" t="s">
        <v>540</v>
      </c>
      <c r="B350" s="72" t="s">
        <v>321</v>
      </c>
      <c r="C350" s="72" t="s">
        <v>541</v>
      </c>
      <c r="D350" t="s">
        <v>55</v>
      </c>
      <c r="E350" t="s">
        <v>117</v>
      </c>
      <c r="F350" s="51" t="str">
        <f>IFERROR(VLOOKUP(D350,'Tabelas auxiliares'!$A$3:$B$61,2,FALSE),"")</f>
        <v>PROEC - PRÓ-REITORIA DE EXTENSÃO E CULTURA</v>
      </c>
      <c r="G350" s="51" t="str">
        <f>IFERROR(VLOOKUP($B350,'Tabelas auxiliares'!$A$65:$C$102,2,FALSE),"")</f>
        <v>Materiais didáticos e serviços - Extensão</v>
      </c>
      <c r="H350" s="51" t="str">
        <f>IFERROR(VLOOKUP($B350,'Tabelas auxiliares'!$A$65:$C$102,3,FALSE),"")</f>
        <v>MATERIAL DE CONSUMO / MATERIAIS E SERVIÇOS DIVERSOS PARA ATIVIDADES CULTURAIS E DE EXTENSÃO / SERVIÇOS CORO</v>
      </c>
      <c r="I350" t="s">
        <v>2156</v>
      </c>
      <c r="J350" t="s">
        <v>2157</v>
      </c>
      <c r="K350" t="s">
        <v>2158</v>
      </c>
      <c r="L350" t="s">
        <v>2159</v>
      </c>
      <c r="M350" t="s">
        <v>2160</v>
      </c>
      <c r="N350" t="s">
        <v>166</v>
      </c>
      <c r="O350" t="s">
        <v>167</v>
      </c>
      <c r="P350" t="s">
        <v>200</v>
      </c>
      <c r="Q350" t="s">
        <v>168</v>
      </c>
      <c r="R350" t="s">
        <v>165</v>
      </c>
      <c r="S350" t="s">
        <v>119</v>
      </c>
      <c r="T350" t="s">
        <v>164</v>
      </c>
      <c r="U350" t="s">
        <v>118</v>
      </c>
      <c r="V350" t="s">
        <v>1156</v>
      </c>
      <c r="W350" t="s">
        <v>1157</v>
      </c>
      <c r="X350" s="51" t="str">
        <f t="shared" si="5"/>
        <v>3</v>
      </c>
      <c r="Y350" s="51" t="str">
        <f>IF(T350="","",IF(AND(T350&lt;&gt;'Tabelas auxiliares'!$B$236,T350&lt;&gt;'Tabelas auxiliares'!$B$237),"FOLHA DE PESSOAL",IF(X350='Tabelas auxiliares'!$A$237,"CUSTEIO",IF(X350='Tabelas auxiliares'!$A$236,"INVESTIMENTO","ERRO - VERIFICAR"))))</f>
        <v>CUSTEIO</v>
      </c>
      <c r="Z350" s="44">
        <v>9156</v>
      </c>
      <c r="AA350" s="44">
        <v>9156</v>
      </c>
    </row>
    <row r="351" spans="1:29" x14ac:dyDescent="0.25">
      <c r="A351" t="s">
        <v>540</v>
      </c>
      <c r="B351" s="72" t="s">
        <v>321</v>
      </c>
      <c r="C351" s="72" t="s">
        <v>541</v>
      </c>
      <c r="D351" t="s">
        <v>55</v>
      </c>
      <c r="E351" t="s">
        <v>117</v>
      </c>
      <c r="F351" s="51" t="str">
        <f>IFERROR(VLOOKUP(D351,'Tabelas auxiliares'!$A$3:$B$61,2,FALSE),"")</f>
        <v>PROEC - PRÓ-REITORIA DE EXTENSÃO E CULTURA</v>
      </c>
      <c r="G351" s="51" t="str">
        <f>IFERROR(VLOOKUP($B351,'Tabelas auxiliares'!$A$65:$C$102,2,FALSE),"")</f>
        <v>Materiais didáticos e serviços - Extensão</v>
      </c>
      <c r="H351" s="51" t="str">
        <f>IFERROR(VLOOKUP($B351,'Tabelas auxiliares'!$A$65:$C$102,3,FALSE),"")</f>
        <v>MATERIAL DE CONSUMO / MATERIAIS E SERVIÇOS DIVERSOS PARA ATIVIDADES CULTURAIS E DE EXTENSÃO / SERVIÇOS CORO</v>
      </c>
      <c r="I351" t="s">
        <v>2161</v>
      </c>
      <c r="J351" t="s">
        <v>2162</v>
      </c>
      <c r="K351" t="s">
        <v>2163</v>
      </c>
      <c r="L351" t="s">
        <v>2164</v>
      </c>
      <c r="M351" t="s">
        <v>2165</v>
      </c>
      <c r="N351" t="s">
        <v>166</v>
      </c>
      <c r="O351" t="s">
        <v>167</v>
      </c>
      <c r="P351" t="s">
        <v>200</v>
      </c>
      <c r="Q351" t="s">
        <v>168</v>
      </c>
      <c r="R351" t="s">
        <v>165</v>
      </c>
      <c r="S351" t="s">
        <v>543</v>
      </c>
      <c r="T351" t="s">
        <v>164</v>
      </c>
      <c r="U351" t="s">
        <v>118</v>
      </c>
      <c r="V351" t="s">
        <v>1403</v>
      </c>
      <c r="W351" t="s">
        <v>1404</v>
      </c>
      <c r="X351" s="51" t="str">
        <f t="shared" si="5"/>
        <v>3</v>
      </c>
      <c r="Y351" s="51" t="str">
        <f>IF(T351="","",IF(AND(T351&lt;&gt;'Tabelas auxiliares'!$B$236,T351&lt;&gt;'Tabelas auxiliares'!$B$237),"FOLHA DE PESSOAL",IF(X351='Tabelas auxiliares'!$A$237,"CUSTEIO",IF(X351='Tabelas auxiliares'!$A$236,"INVESTIMENTO","ERRO - VERIFICAR"))))</f>
        <v>CUSTEIO</v>
      </c>
      <c r="Z351" s="44">
        <v>11200</v>
      </c>
      <c r="AA351" s="44">
        <v>11200</v>
      </c>
    </row>
    <row r="352" spans="1:29" x14ac:dyDescent="0.25">
      <c r="A352" t="s">
        <v>540</v>
      </c>
      <c r="B352" s="72" t="s">
        <v>321</v>
      </c>
      <c r="C352" s="72" t="s">
        <v>541</v>
      </c>
      <c r="D352" t="s">
        <v>55</v>
      </c>
      <c r="E352" t="s">
        <v>117</v>
      </c>
      <c r="F352" s="51" t="str">
        <f>IFERROR(VLOOKUP(D352,'Tabelas auxiliares'!$A$3:$B$61,2,FALSE),"")</f>
        <v>PROEC - PRÓ-REITORIA DE EXTENSÃO E CULTURA</v>
      </c>
      <c r="G352" s="51" t="str">
        <f>IFERROR(VLOOKUP($B352,'Tabelas auxiliares'!$A$65:$C$102,2,FALSE),"")</f>
        <v>Materiais didáticos e serviços - Extensão</v>
      </c>
      <c r="H352" s="51" t="str">
        <f>IFERROR(VLOOKUP($B352,'Tabelas auxiliares'!$A$65:$C$102,3,FALSE),"")</f>
        <v>MATERIAL DE CONSUMO / MATERIAIS E SERVIÇOS DIVERSOS PARA ATIVIDADES CULTURAIS E DE EXTENSÃO / SERVIÇOS CORO</v>
      </c>
      <c r="I352" t="s">
        <v>576</v>
      </c>
      <c r="J352" t="s">
        <v>2166</v>
      </c>
      <c r="K352" t="s">
        <v>2167</v>
      </c>
      <c r="L352" t="s">
        <v>2168</v>
      </c>
      <c r="M352" t="s">
        <v>2160</v>
      </c>
      <c r="N352" t="s">
        <v>166</v>
      </c>
      <c r="O352" t="s">
        <v>167</v>
      </c>
      <c r="P352" t="s">
        <v>200</v>
      </c>
      <c r="Q352" t="s">
        <v>168</v>
      </c>
      <c r="R352" t="s">
        <v>165</v>
      </c>
      <c r="S352" t="s">
        <v>119</v>
      </c>
      <c r="T352" t="s">
        <v>164</v>
      </c>
      <c r="U352" t="s">
        <v>118</v>
      </c>
      <c r="V352" t="s">
        <v>2169</v>
      </c>
      <c r="W352" t="s">
        <v>2170</v>
      </c>
      <c r="X352" s="51" t="str">
        <f t="shared" si="5"/>
        <v>3</v>
      </c>
      <c r="Y352" s="51" t="str">
        <f>IF(T352="","",IF(AND(T352&lt;&gt;'Tabelas auxiliares'!$B$236,T352&lt;&gt;'Tabelas auxiliares'!$B$237),"FOLHA DE PESSOAL",IF(X352='Tabelas auxiliares'!$A$237,"CUSTEIO",IF(X352='Tabelas auxiliares'!$A$236,"INVESTIMENTO","ERRO - VERIFICAR"))))</f>
        <v>CUSTEIO</v>
      </c>
      <c r="Z352" s="44">
        <v>37.799999999999997</v>
      </c>
      <c r="AB352" s="44">
        <v>37.799999999999997</v>
      </c>
    </row>
    <row r="353" spans="1:29" x14ac:dyDescent="0.25">
      <c r="A353" t="s">
        <v>540</v>
      </c>
      <c r="B353" s="72" t="s">
        <v>321</v>
      </c>
      <c r="C353" s="72" t="s">
        <v>541</v>
      </c>
      <c r="D353" t="s">
        <v>55</v>
      </c>
      <c r="E353" t="s">
        <v>117</v>
      </c>
      <c r="F353" s="51" t="str">
        <f>IFERROR(VLOOKUP(D353,'Tabelas auxiliares'!$A$3:$B$61,2,FALSE),"")</f>
        <v>PROEC - PRÓ-REITORIA DE EXTENSÃO E CULTURA</v>
      </c>
      <c r="G353" s="51" t="str">
        <f>IFERROR(VLOOKUP($B353,'Tabelas auxiliares'!$A$65:$C$102,2,FALSE),"")</f>
        <v>Materiais didáticos e serviços - Extensão</v>
      </c>
      <c r="H353" s="51" t="str">
        <f>IFERROR(VLOOKUP($B353,'Tabelas auxiliares'!$A$65:$C$102,3,FALSE),"")</f>
        <v>MATERIAL DE CONSUMO / MATERIAIS E SERVIÇOS DIVERSOS PARA ATIVIDADES CULTURAIS E DE EXTENSÃO / SERVIÇOS CORO</v>
      </c>
      <c r="I353" t="s">
        <v>576</v>
      </c>
      <c r="J353" t="s">
        <v>2166</v>
      </c>
      <c r="K353" t="s">
        <v>2167</v>
      </c>
      <c r="L353" t="s">
        <v>2168</v>
      </c>
      <c r="M353" t="s">
        <v>2160</v>
      </c>
      <c r="N353" t="s">
        <v>166</v>
      </c>
      <c r="O353" t="s">
        <v>167</v>
      </c>
      <c r="P353" t="s">
        <v>200</v>
      </c>
      <c r="Q353" t="s">
        <v>168</v>
      </c>
      <c r="R353" t="s">
        <v>165</v>
      </c>
      <c r="S353" t="s">
        <v>119</v>
      </c>
      <c r="T353" t="s">
        <v>164</v>
      </c>
      <c r="U353" t="s">
        <v>118</v>
      </c>
      <c r="V353" t="s">
        <v>998</v>
      </c>
      <c r="W353" t="s">
        <v>999</v>
      </c>
      <c r="X353" s="51" t="str">
        <f t="shared" si="5"/>
        <v>3</v>
      </c>
      <c r="Y353" s="51" t="str">
        <f>IF(T353="","",IF(AND(T353&lt;&gt;'Tabelas auxiliares'!$B$236,T353&lt;&gt;'Tabelas auxiliares'!$B$237),"FOLHA DE PESSOAL",IF(X353='Tabelas auxiliares'!$A$237,"CUSTEIO",IF(X353='Tabelas auxiliares'!$A$236,"INVESTIMENTO","ERRO - VERIFICAR"))))</f>
        <v>CUSTEIO</v>
      </c>
      <c r="Z353" s="44">
        <v>57.24</v>
      </c>
      <c r="AB353" s="44">
        <v>57.24</v>
      </c>
    </row>
    <row r="354" spans="1:29" x14ac:dyDescent="0.25">
      <c r="A354" t="s">
        <v>540</v>
      </c>
      <c r="B354" s="72" t="s">
        <v>321</v>
      </c>
      <c r="C354" s="72" t="s">
        <v>541</v>
      </c>
      <c r="D354" t="s">
        <v>55</v>
      </c>
      <c r="E354" t="s">
        <v>117</v>
      </c>
      <c r="F354" s="51" t="str">
        <f>IFERROR(VLOOKUP(D354,'Tabelas auxiliares'!$A$3:$B$61,2,FALSE),"")</f>
        <v>PROEC - PRÓ-REITORIA DE EXTENSÃO E CULTURA</v>
      </c>
      <c r="G354" s="51" t="str">
        <f>IFERROR(VLOOKUP($B354,'Tabelas auxiliares'!$A$65:$C$102,2,FALSE),"")</f>
        <v>Materiais didáticos e serviços - Extensão</v>
      </c>
      <c r="H354" s="51" t="str">
        <f>IFERROR(VLOOKUP($B354,'Tabelas auxiliares'!$A$65:$C$102,3,FALSE),"")</f>
        <v>MATERIAL DE CONSUMO / MATERIAIS E SERVIÇOS DIVERSOS PARA ATIVIDADES CULTURAIS E DE EXTENSÃO / SERVIÇOS CORO</v>
      </c>
      <c r="I354" t="s">
        <v>576</v>
      </c>
      <c r="J354" t="s">
        <v>2166</v>
      </c>
      <c r="K354" t="s">
        <v>2167</v>
      </c>
      <c r="L354" t="s">
        <v>2168</v>
      </c>
      <c r="M354" t="s">
        <v>2160</v>
      </c>
      <c r="N354" t="s">
        <v>166</v>
      </c>
      <c r="O354" t="s">
        <v>167</v>
      </c>
      <c r="P354" t="s">
        <v>200</v>
      </c>
      <c r="Q354" t="s">
        <v>168</v>
      </c>
      <c r="R354" t="s">
        <v>165</v>
      </c>
      <c r="S354" t="s">
        <v>119</v>
      </c>
      <c r="T354" t="s">
        <v>164</v>
      </c>
      <c r="U354" t="s">
        <v>118</v>
      </c>
      <c r="V354" t="s">
        <v>2171</v>
      </c>
      <c r="W354" t="s">
        <v>2172</v>
      </c>
      <c r="X354" s="51" t="str">
        <f t="shared" si="5"/>
        <v>3</v>
      </c>
      <c r="Y354" s="51" t="str">
        <f>IF(T354="","",IF(AND(T354&lt;&gt;'Tabelas auxiliares'!$B$236,T354&lt;&gt;'Tabelas auxiliares'!$B$237),"FOLHA DE PESSOAL",IF(X354='Tabelas auxiliares'!$A$237,"CUSTEIO",IF(X354='Tabelas auxiliares'!$A$236,"INVESTIMENTO","ERRO - VERIFICAR"))))</f>
        <v>CUSTEIO</v>
      </c>
      <c r="Z354" s="44">
        <v>117.2</v>
      </c>
      <c r="AB354" s="44">
        <v>117.2</v>
      </c>
    </row>
    <row r="355" spans="1:29" x14ac:dyDescent="0.25">
      <c r="A355" t="s">
        <v>540</v>
      </c>
      <c r="B355" s="72" t="s">
        <v>321</v>
      </c>
      <c r="C355" s="72" t="s">
        <v>541</v>
      </c>
      <c r="D355" t="s">
        <v>55</v>
      </c>
      <c r="E355" t="s">
        <v>117</v>
      </c>
      <c r="F355" s="51" t="str">
        <f>IFERROR(VLOOKUP(D355,'Tabelas auxiliares'!$A$3:$B$61,2,FALSE),"")</f>
        <v>PROEC - PRÓ-REITORIA DE EXTENSÃO E CULTURA</v>
      </c>
      <c r="G355" s="51" t="str">
        <f>IFERROR(VLOOKUP($B355,'Tabelas auxiliares'!$A$65:$C$102,2,FALSE),"")</f>
        <v>Materiais didáticos e serviços - Extensão</v>
      </c>
      <c r="H355" s="51" t="str">
        <f>IFERROR(VLOOKUP($B355,'Tabelas auxiliares'!$A$65:$C$102,3,FALSE),"")</f>
        <v>MATERIAL DE CONSUMO / MATERIAIS E SERVIÇOS DIVERSOS PARA ATIVIDADES CULTURAIS E DE EXTENSÃO / SERVIÇOS CORO</v>
      </c>
      <c r="I355" t="s">
        <v>576</v>
      </c>
      <c r="J355" t="s">
        <v>2166</v>
      </c>
      <c r="K355" t="s">
        <v>2167</v>
      </c>
      <c r="L355" t="s">
        <v>2168</v>
      </c>
      <c r="M355" t="s">
        <v>2160</v>
      </c>
      <c r="N355" t="s">
        <v>166</v>
      </c>
      <c r="O355" t="s">
        <v>167</v>
      </c>
      <c r="P355" t="s">
        <v>200</v>
      </c>
      <c r="Q355" t="s">
        <v>168</v>
      </c>
      <c r="R355" t="s">
        <v>165</v>
      </c>
      <c r="S355" t="s">
        <v>119</v>
      </c>
      <c r="T355" t="s">
        <v>164</v>
      </c>
      <c r="U355" t="s">
        <v>118</v>
      </c>
      <c r="V355" t="s">
        <v>1773</v>
      </c>
      <c r="W355" t="s">
        <v>1774</v>
      </c>
      <c r="X355" s="51" t="str">
        <f t="shared" si="5"/>
        <v>3</v>
      </c>
      <c r="Y355" s="51" t="str">
        <f>IF(T355="","",IF(AND(T355&lt;&gt;'Tabelas auxiliares'!$B$236,T355&lt;&gt;'Tabelas auxiliares'!$B$237),"FOLHA DE PESSOAL",IF(X355='Tabelas auxiliares'!$A$237,"CUSTEIO",IF(X355='Tabelas auxiliares'!$A$236,"INVESTIMENTO","ERRO - VERIFICAR"))))</f>
        <v>CUSTEIO</v>
      </c>
      <c r="Z355" s="44">
        <v>117.6</v>
      </c>
      <c r="AB355" s="44">
        <v>117.6</v>
      </c>
    </row>
    <row r="356" spans="1:29" x14ac:dyDescent="0.25">
      <c r="A356" t="s">
        <v>540</v>
      </c>
      <c r="B356" s="72" t="s">
        <v>321</v>
      </c>
      <c r="C356" s="72" t="s">
        <v>541</v>
      </c>
      <c r="D356" t="s">
        <v>55</v>
      </c>
      <c r="E356" t="s">
        <v>117</v>
      </c>
      <c r="F356" s="51" t="str">
        <f>IFERROR(VLOOKUP(D356,'Tabelas auxiliares'!$A$3:$B$61,2,FALSE),"")</f>
        <v>PROEC - PRÓ-REITORIA DE EXTENSÃO E CULTURA</v>
      </c>
      <c r="G356" s="51" t="str">
        <f>IFERROR(VLOOKUP($B356,'Tabelas auxiliares'!$A$65:$C$102,2,FALSE),"")</f>
        <v>Materiais didáticos e serviços - Extensão</v>
      </c>
      <c r="H356" s="51" t="str">
        <f>IFERROR(VLOOKUP($B356,'Tabelas auxiliares'!$A$65:$C$102,3,FALSE),"")</f>
        <v>MATERIAL DE CONSUMO / MATERIAIS E SERVIÇOS DIVERSOS PARA ATIVIDADES CULTURAIS E DE EXTENSÃO / SERVIÇOS CORO</v>
      </c>
      <c r="I356" t="s">
        <v>576</v>
      </c>
      <c r="J356" t="s">
        <v>2166</v>
      </c>
      <c r="K356" t="s">
        <v>2167</v>
      </c>
      <c r="L356" t="s">
        <v>2168</v>
      </c>
      <c r="M356" t="s">
        <v>2160</v>
      </c>
      <c r="N356" t="s">
        <v>166</v>
      </c>
      <c r="O356" t="s">
        <v>167</v>
      </c>
      <c r="P356" t="s">
        <v>200</v>
      </c>
      <c r="Q356" t="s">
        <v>168</v>
      </c>
      <c r="R356" t="s">
        <v>165</v>
      </c>
      <c r="S356" t="s">
        <v>119</v>
      </c>
      <c r="T356" t="s">
        <v>164</v>
      </c>
      <c r="U356" t="s">
        <v>118</v>
      </c>
      <c r="V356" t="s">
        <v>2032</v>
      </c>
      <c r="W356" t="s">
        <v>2033</v>
      </c>
      <c r="X356" s="51" t="str">
        <f t="shared" si="5"/>
        <v>3</v>
      </c>
      <c r="Y356" s="51" t="str">
        <f>IF(T356="","",IF(AND(T356&lt;&gt;'Tabelas auxiliares'!$B$236,T356&lt;&gt;'Tabelas auxiliares'!$B$237),"FOLHA DE PESSOAL",IF(X356='Tabelas auxiliares'!$A$237,"CUSTEIO",IF(X356='Tabelas auxiliares'!$A$236,"INVESTIMENTO","ERRO - VERIFICAR"))))</f>
        <v>CUSTEIO</v>
      </c>
      <c r="Z356" s="44">
        <v>374.8</v>
      </c>
      <c r="AB356" s="44">
        <v>374.8</v>
      </c>
    </row>
    <row r="357" spans="1:29" x14ac:dyDescent="0.25">
      <c r="A357" t="s">
        <v>540</v>
      </c>
      <c r="B357" s="72" t="s">
        <v>321</v>
      </c>
      <c r="C357" s="72" t="s">
        <v>541</v>
      </c>
      <c r="D357" t="s">
        <v>55</v>
      </c>
      <c r="E357" t="s">
        <v>117</v>
      </c>
      <c r="F357" s="51" t="str">
        <f>IFERROR(VLOOKUP(D357,'Tabelas auxiliares'!$A$3:$B$61,2,FALSE),"")</f>
        <v>PROEC - PRÓ-REITORIA DE EXTENSÃO E CULTURA</v>
      </c>
      <c r="G357" s="51" t="str">
        <f>IFERROR(VLOOKUP($B357,'Tabelas auxiliares'!$A$65:$C$102,2,FALSE),"")</f>
        <v>Materiais didáticos e serviços - Extensão</v>
      </c>
      <c r="H357" s="51" t="str">
        <f>IFERROR(VLOOKUP($B357,'Tabelas auxiliares'!$A$65:$C$102,3,FALSE),"")</f>
        <v>MATERIAL DE CONSUMO / MATERIAIS E SERVIÇOS DIVERSOS PARA ATIVIDADES CULTURAIS E DE EXTENSÃO / SERVIÇOS CORO</v>
      </c>
      <c r="I357" t="s">
        <v>576</v>
      </c>
      <c r="J357" t="s">
        <v>2166</v>
      </c>
      <c r="K357" t="s">
        <v>2167</v>
      </c>
      <c r="L357" t="s">
        <v>2168</v>
      </c>
      <c r="M357" t="s">
        <v>2160</v>
      </c>
      <c r="N357" t="s">
        <v>166</v>
      </c>
      <c r="O357" t="s">
        <v>167</v>
      </c>
      <c r="P357" t="s">
        <v>200</v>
      </c>
      <c r="Q357" t="s">
        <v>168</v>
      </c>
      <c r="R357" t="s">
        <v>165</v>
      </c>
      <c r="S357" t="s">
        <v>119</v>
      </c>
      <c r="T357" t="s">
        <v>164</v>
      </c>
      <c r="U357" t="s">
        <v>118</v>
      </c>
      <c r="V357" t="s">
        <v>2034</v>
      </c>
      <c r="W357" t="s">
        <v>2035</v>
      </c>
      <c r="X357" s="51" t="str">
        <f t="shared" si="5"/>
        <v>3</v>
      </c>
      <c r="Y357" s="51" t="str">
        <f>IF(T357="","",IF(AND(T357&lt;&gt;'Tabelas auxiliares'!$B$236,T357&lt;&gt;'Tabelas auxiliares'!$B$237),"FOLHA DE PESSOAL",IF(X357='Tabelas auxiliares'!$A$237,"CUSTEIO",IF(X357='Tabelas auxiliares'!$A$236,"INVESTIMENTO","ERRO - VERIFICAR"))))</f>
        <v>CUSTEIO</v>
      </c>
      <c r="Z357" s="44">
        <v>71.3</v>
      </c>
      <c r="AB357" s="44">
        <v>71.3</v>
      </c>
    </row>
    <row r="358" spans="1:29" x14ac:dyDescent="0.25">
      <c r="A358" t="s">
        <v>540</v>
      </c>
      <c r="B358" s="72" t="s">
        <v>321</v>
      </c>
      <c r="C358" s="72" t="s">
        <v>541</v>
      </c>
      <c r="D358" t="s">
        <v>55</v>
      </c>
      <c r="E358" t="s">
        <v>117</v>
      </c>
      <c r="F358" s="51" t="str">
        <f>IFERROR(VLOOKUP(D358,'Tabelas auxiliares'!$A$3:$B$61,2,FALSE),"")</f>
        <v>PROEC - PRÓ-REITORIA DE EXTENSÃO E CULTURA</v>
      </c>
      <c r="G358" s="51" t="str">
        <f>IFERROR(VLOOKUP($B358,'Tabelas auxiliares'!$A$65:$C$102,2,FALSE),"")</f>
        <v>Materiais didáticos e serviços - Extensão</v>
      </c>
      <c r="H358" s="51" t="str">
        <f>IFERROR(VLOOKUP($B358,'Tabelas auxiliares'!$A$65:$C$102,3,FALSE),"")</f>
        <v>MATERIAL DE CONSUMO / MATERIAIS E SERVIÇOS DIVERSOS PARA ATIVIDADES CULTURAIS E DE EXTENSÃO / SERVIÇOS CORO</v>
      </c>
      <c r="I358" t="s">
        <v>576</v>
      </c>
      <c r="J358" t="s">
        <v>2166</v>
      </c>
      <c r="K358" t="s">
        <v>2167</v>
      </c>
      <c r="L358" t="s">
        <v>2168</v>
      </c>
      <c r="M358" t="s">
        <v>2160</v>
      </c>
      <c r="N358" t="s">
        <v>166</v>
      </c>
      <c r="O358" t="s">
        <v>167</v>
      </c>
      <c r="P358" t="s">
        <v>200</v>
      </c>
      <c r="Q358" t="s">
        <v>168</v>
      </c>
      <c r="R358" t="s">
        <v>165</v>
      </c>
      <c r="S358" t="s">
        <v>119</v>
      </c>
      <c r="T358" t="s">
        <v>164</v>
      </c>
      <c r="U358" t="s">
        <v>118</v>
      </c>
      <c r="V358" t="s">
        <v>2173</v>
      </c>
      <c r="W358" t="s">
        <v>2174</v>
      </c>
      <c r="X358" s="51" t="str">
        <f t="shared" si="5"/>
        <v>3</v>
      </c>
      <c r="Y358" s="51" t="str">
        <f>IF(T358="","",IF(AND(T358&lt;&gt;'Tabelas auxiliares'!$B$236,T358&lt;&gt;'Tabelas auxiliares'!$B$237),"FOLHA DE PESSOAL",IF(X358='Tabelas auxiliares'!$A$237,"CUSTEIO",IF(X358='Tabelas auxiliares'!$A$236,"INVESTIMENTO","ERRO - VERIFICAR"))))</f>
        <v>CUSTEIO</v>
      </c>
      <c r="Z358" s="44">
        <v>27.96</v>
      </c>
      <c r="AB358" s="44">
        <v>27.96</v>
      </c>
    </row>
    <row r="359" spans="1:29" x14ac:dyDescent="0.25">
      <c r="A359" t="s">
        <v>540</v>
      </c>
      <c r="B359" s="72" t="s">
        <v>321</v>
      </c>
      <c r="C359" s="72" t="s">
        <v>541</v>
      </c>
      <c r="D359" t="s">
        <v>55</v>
      </c>
      <c r="E359" t="s">
        <v>117</v>
      </c>
      <c r="F359" s="51" t="str">
        <f>IFERROR(VLOOKUP(D359,'Tabelas auxiliares'!$A$3:$B$61,2,FALSE),"")</f>
        <v>PROEC - PRÓ-REITORIA DE EXTENSÃO E CULTURA</v>
      </c>
      <c r="G359" s="51" t="str">
        <f>IFERROR(VLOOKUP($B359,'Tabelas auxiliares'!$A$65:$C$102,2,FALSE),"")</f>
        <v>Materiais didáticos e serviços - Extensão</v>
      </c>
      <c r="H359" s="51" t="str">
        <f>IFERROR(VLOOKUP($B359,'Tabelas auxiliares'!$A$65:$C$102,3,FALSE),"")</f>
        <v>MATERIAL DE CONSUMO / MATERIAIS E SERVIÇOS DIVERSOS PARA ATIVIDADES CULTURAIS E DE EXTENSÃO / SERVIÇOS CORO</v>
      </c>
      <c r="I359" t="s">
        <v>576</v>
      </c>
      <c r="J359" t="s">
        <v>2166</v>
      </c>
      <c r="K359" t="s">
        <v>2167</v>
      </c>
      <c r="L359" t="s">
        <v>2168</v>
      </c>
      <c r="M359" t="s">
        <v>2160</v>
      </c>
      <c r="N359" t="s">
        <v>166</v>
      </c>
      <c r="O359" t="s">
        <v>167</v>
      </c>
      <c r="P359" t="s">
        <v>200</v>
      </c>
      <c r="Q359" t="s">
        <v>168</v>
      </c>
      <c r="R359" t="s">
        <v>165</v>
      </c>
      <c r="S359" t="s">
        <v>119</v>
      </c>
      <c r="T359" t="s">
        <v>164</v>
      </c>
      <c r="U359" t="s">
        <v>118</v>
      </c>
      <c r="V359" t="s">
        <v>2175</v>
      </c>
      <c r="W359" t="s">
        <v>2176</v>
      </c>
      <c r="X359" s="51" t="str">
        <f t="shared" si="5"/>
        <v>3</v>
      </c>
      <c r="Y359" s="51" t="str">
        <f>IF(T359="","",IF(AND(T359&lt;&gt;'Tabelas auxiliares'!$B$236,T359&lt;&gt;'Tabelas auxiliares'!$B$237),"FOLHA DE PESSOAL",IF(X359='Tabelas auxiliares'!$A$237,"CUSTEIO",IF(X359='Tabelas auxiliares'!$A$236,"INVESTIMENTO","ERRO - VERIFICAR"))))</f>
        <v>CUSTEIO</v>
      </c>
      <c r="Z359" s="44">
        <v>44.61</v>
      </c>
      <c r="AB359" s="44">
        <v>44.61</v>
      </c>
    </row>
    <row r="360" spans="1:29" x14ac:dyDescent="0.25">
      <c r="A360" t="s">
        <v>540</v>
      </c>
      <c r="B360" s="72" t="s">
        <v>321</v>
      </c>
      <c r="C360" s="72" t="s">
        <v>541</v>
      </c>
      <c r="D360" t="s">
        <v>55</v>
      </c>
      <c r="E360" t="s">
        <v>117</v>
      </c>
      <c r="F360" s="51" t="str">
        <f>IFERROR(VLOOKUP(D360,'Tabelas auxiliares'!$A$3:$B$61,2,FALSE),"")</f>
        <v>PROEC - PRÓ-REITORIA DE EXTENSÃO E CULTURA</v>
      </c>
      <c r="G360" s="51" t="str">
        <f>IFERROR(VLOOKUP($B360,'Tabelas auxiliares'!$A$65:$C$102,2,FALSE),"")</f>
        <v>Materiais didáticos e serviços - Extensão</v>
      </c>
      <c r="H360" s="51" t="str">
        <f>IFERROR(VLOOKUP($B360,'Tabelas auxiliares'!$A$65:$C$102,3,FALSE),"")</f>
        <v>MATERIAL DE CONSUMO / MATERIAIS E SERVIÇOS DIVERSOS PARA ATIVIDADES CULTURAIS E DE EXTENSÃO / SERVIÇOS CORO</v>
      </c>
      <c r="I360" t="s">
        <v>576</v>
      </c>
      <c r="J360" t="s">
        <v>2166</v>
      </c>
      <c r="K360" t="s">
        <v>2167</v>
      </c>
      <c r="L360" t="s">
        <v>2168</v>
      </c>
      <c r="M360" t="s">
        <v>2160</v>
      </c>
      <c r="N360" t="s">
        <v>166</v>
      </c>
      <c r="O360" t="s">
        <v>167</v>
      </c>
      <c r="P360" t="s">
        <v>200</v>
      </c>
      <c r="Q360" t="s">
        <v>168</v>
      </c>
      <c r="R360" t="s">
        <v>165</v>
      </c>
      <c r="S360" t="s">
        <v>119</v>
      </c>
      <c r="T360" t="s">
        <v>164</v>
      </c>
      <c r="U360" t="s">
        <v>118</v>
      </c>
      <c r="V360" t="s">
        <v>2177</v>
      </c>
      <c r="W360" t="s">
        <v>2178</v>
      </c>
      <c r="X360" s="51" t="str">
        <f t="shared" si="5"/>
        <v>3</v>
      </c>
      <c r="Y360" s="51" t="str">
        <f>IF(T360="","",IF(AND(T360&lt;&gt;'Tabelas auxiliares'!$B$236,T360&lt;&gt;'Tabelas auxiliares'!$B$237),"FOLHA DE PESSOAL",IF(X360='Tabelas auxiliares'!$A$237,"CUSTEIO",IF(X360='Tabelas auxiliares'!$A$236,"INVESTIMENTO","ERRO - VERIFICAR"))))</f>
        <v>CUSTEIO</v>
      </c>
      <c r="Z360" s="44">
        <v>602.45000000000005</v>
      </c>
      <c r="AB360" s="44">
        <v>602.45000000000005</v>
      </c>
    </row>
    <row r="361" spans="1:29" x14ac:dyDescent="0.25">
      <c r="A361" t="s">
        <v>540</v>
      </c>
      <c r="B361" s="72" t="s">
        <v>321</v>
      </c>
      <c r="C361" s="72" t="s">
        <v>541</v>
      </c>
      <c r="D361" t="s">
        <v>55</v>
      </c>
      <c r="E361" t="s">
        <v>117</v>
      </c>
      <c r="F361" s="51" t="str">
        <f>IFERROR(VLOOKUP(D361,'Tabelas auxiliares'!$A$3:$B$61,2,FALSE),"")</f>
        <v>PROEC - PRÓ-REITORIA DE EXTENSÃO E CULTURA</v>
      </c>
      <c r="G361" s="51" t="str">
        <f>IFERROR(VLOOKUP($B361,'Tabelas auxiliares'!$A$65:$C$102,2,FALSE),"")</f>
        <v>Materiais didáticos e serviços - Extensão</v>
      </c>
      <c r="H361" s="51" t="str">
        <f>IFERROR(VLOOKUP($B361,'Tabelas auxiliares'!$A$65:$C$102,3,FALSE),"")</f>
        <v>MATERIAL DE CONSUMO / MATERIAIS E SERVIÇOS DIVERSOS PARA ATIVIDADES CULTURAIS E DE EXTENSÃO / SERVIÇOS CORO</v>
      </c>
      <c r="I361" t="s">
        <v>1284</v>
      </c>
      <c r="J361" t="s">
        <v>2179</v>
      </c>
      <c r="K361" t="s">
        <v>2180</v>
      </c>
      <c r="L361" t="s">
        <v>2181</v>
      </c>
      <c r="M361" t="s">
        <v>2182</v>
      </c>
      <c r="N361" t="s">
        <v>166</v>
      </c>
      <c r="O361" t="s">
        <v>167</v>
      </c>
      <c r="P361" t="s">
        <v>200</v>
      </c>
      <c r="Q361" t="s">
        <v>168</v>
      </c>
      <c r="R361" t="s">
        <v>165</v>
      </c>
      <c r="S361" t="s">
        <v>119</v>
      </c>
      <c r="T361" t="s">
        <v>164</v>
      </c>
      <c r="U361" t="s">
        <v>118</v>
      </c>
      <c r="V361" t="s">
        <v>2183</v>
      </c>
      <c r="W361" t="s">
        <v>2184</v>
      </c>
      <c r="X361" s="51" t="str">
        <f t="shared" si="5"/>
        <v>3</v>
      </c>
      <c r="Y361" s="51" t="str">
        <f>IF(T361="","",IF(AND(T361&lt;&gt;'Tabelas auxiliares'!$B$236,T361&lt;&gt;'Tabelas auxiliares'!$B$237),"FOLHA DE PESSOAL",IF(X361='Tabelas auxiliares'!$A$237,"CUSTEIO",IF(X361='Tabelas auxiliares'!$A$236,"INVESTIMENTO","ERRO - VERIFICAR"))))</f>
        <v>CUSTEIO</v>
      </c>
      <c r="Z361" s="44">
        <v>1800</v>
      </c>
      <c r="AA361" s="44">
        <v>1800</v>
      </c>
    </row>
    <row r="362" spans="1:29" x14ac:dyDescent="0.25">
      <c r="A362" t="s">
        <v>540</v>
      </c>
      <c r="B362" s="72" t="s">
        <v>321</v>
      </c>
      <c r="C362" s="72" t="s">
        <v>541</v>
      </c>
      <c r="D362" t="s">
        <v>55</v>
      </c>
      <c r="E362" t="s">
        <v>117</v>
      </c>
      <c r="F362" s="51" t="str">
        <f>IFERROR(VLOOKUP(D362,'Tabelas auxiliares'!$A$3:$B$61,2,FALSE),"")</f>
        <v>PROEC - PRÓ-REITORIA DE EXTENSÃO E CULTURA</v>
      </c>
      <c r="G362" s="51" t="str">
        <f>IFERROR(VLOOKUP($B362,'Tabelas auxiliares'!$A$65:$C$102,2,FALSE),"")</f>
        <v>Materiais didáticos e serviços - Extensão</v>
      </c>
      <c r="H362" s="51" t="str">
        <f>IFERROR(VLOOKUP($B362,'Tabelas auxiliares'!$A$65:$C$102,3,FALSE),"")</f>
        <v>MATERIAL DE CONSUMO / MATERIAIS E SERVIÇOS DIVERSOS PARA ATIVIDADES CULTURAIS E DE EXTENSÃO / SERVIÇOS CORO</v>
      </c>
      <c r="I362" t="s">
        <v>573</v>
      </c>
      <c r="J362" t="s">
        <v>2185</v>
      </c>
      <c r="K362" t="s">
        <v>2186</v>
      </c>
      <c r="L362" t="s">
        <v>2187</v>
      </c>
      <c r="M362" t="s">
        <v>2092</v>
      </c>
      <c r="N362" t="s">
        <v>169</v>
      </c>
      <c r="O362" t="s">
        <v>167</v>
      </c>
      <c r="P362" t="s">
        <v>586</v>
      </c>
      <c r="Q362" t="s">
        <v>168</v>
      </c>
      <c r="R362" t="s">
        <v>165</v>
      </c>
      <c r="S362" t="s">
        <v>119</v>
      </c>
      <c r="T362" t="s">
        <v>228</v>
      </c>
      <c r="U362" t="s">
        <v>587</v>
      </c>
      <c r="V362" t="s">
        <v>1379</v>
      </c>
      <c r="W362" t="s">
        <v>1380</v>
      </c>
      <c r="X362" s="51" t="str">
        <f t="shared" si="5"/>
        <v>3</v>
      </c>
      <c r="Y362" s="51" t="str">
        <f>IF(T362="","",IF(AND(T362&lt;&gt;'Tabelas auxiliares'!$B$236,T362&lt;&gt;'Tabelas auxiliares'!$B$237),"FOLHA DE PESSOAL",IF(X362='Tabelas auxiliares'!$A$237,"CUSTEIO",IF(X362='Tabelas auxiliares'!$A$236,"INVESTIMENTO","ERRO - VERIFICAR"))))</f>
        <v>CUSTEIO</v>
      </c>
      <c r="Z362" s="44">
        <v>4062</v>
      </c>
      <c r="AA362" s="44">
        <v>4062</v>
      </c>
    </row>
    <row r="363" spans="1:29" x14ac:dyDescent="0.25">
      <c r="A363" t="s">
        <v>540</v>
      </c>
      <c r="B363" s="72" t="s">
        <v>321</v>
      </c>
      <c r="C363" s="72" t="s">
        <v>541</v>
      </c>
      <c r="D363" t="s">
        <v>55</v>
      </c>
      <c r="E363" t="s">
        <v>117</v>
      </c>
      <c r="F363" s="51" t="str">
        <f>IFERROR(VLOOKUP(D363,'Tabelas auxiliares'!$A$3:$B$61,2,FALSE),"")</f>
        <v>PROEC - PRÓ-REITORIA DE EXTENSÃO E CULTURA</v>
      </c>
      <c r="G363" s="51" t="str">
        <f>IFERROR(VLOOKUP($B363,'Tabelas auxiliares'!$A$65:$C$102,2,FALSE),"")</f>
        <v>Materiais didáticos e serviços - Extensão</v>
      </c>
      <c r="H363" s="51" t="str">
        <f>IFERROR(VLOOKUP($B363,'Tabelas auxiliares'!$A$65:$C$102,3,FALSE),"")</f>
        <v>MATERIAL DE CONSUMO / MATERIAIS E SERVIÇOS DIVERSOS PARA ATIVIDADES CULTURAIS E DE EXTENSÃO / SERVIÇOS CORO</v>
      </c>
      <c r="I363" t="s">
        <v>1174</v>
      </c>
      <c r="J363" t="s">
        <v>2188</v>
      </c>
      <c r="K363" t="s">
        <v>2189</v>
      </c>
      <c r="L363" t="s">
        <v>2190</v>
      </c>
      <c r="M363" t="s">
        <v>2191</v>
      </c>
      <c r="N363" t="s">
        <v>166</v>
      </c>
      <c r="O363" t="s">
        <v>167</v>
      </c>
      <c r="P363" t="s">
        <v>200</v>
      </c>
      <c r="Q363" t="s">
        <v>168</v>
      </c>
      <c r="R363" t="s">
        <v>165</v>
      </c>
      <c r="S363" t="s">
        <v>543</v>
      </c>
      <c r="T363" t="s">
        <v>164</v>
      </c>
      <c r="U363" t="s">
        <v>118</v>
      </c>
      <c r="V363" t="s">
        <v>2022</v>
      </c>
      <c r="W363" t="s">
        <v>2023</v>
      </c>
      <c r="X363" s="51" t="str">
        <f t="shared" si="5"/>
        <v>3</v>
      </c>
      <c r="Y363" s="51" t="str">
        <f>IF(T363="","",IF(AND(T363&lt;&gt;'Tabelas auxiliares'!$B$236,T363&lt;&gt;'Tabelas auxiliares'!$B$237),"FOLHA DE PESSOAL",IF(X363='Tabelas auxiliares'!$A$237,"CUSTEIO",IF(X363='Tabelas auxiliares'!$A$236,"INVESTIMENTO","ERRO - VERIFICAR"))))</f>
        <v>CUSTEIO</v>
      </c>
      <c r="Z363" s="44">
        <v>1647</v>
      </c>
      <c r="AB363" s="44">
        <v>1647</v>
      </c>
    </row>
    <row r="364" spans="1:29" x14ac:dyDescent="0.25">
      <c r="A364" t="s">
        <v>540</v>
      </c>
      <c r="B364" s="72" t="s">
        <v>321</v>
      </c>
      <c r="C364" s="72" t="s">
        <v>541</v>
      </c>
      <c r="D364" t="s">
        <v>55</v>
      </c>
      <c r="E364" t="s">
        <v>117</v>
      </c>
      <c r="F364" s="51" t="str">
        <f>IFERROR(VLOOKUP(D364,'Tabelas auxiliares'!$A$3:$B$61,2,FALSE),"")</f>
        <v>PROEC - PRÓ-REITORIA DE EXTENSÃO E CULTURA</v>
      </c>
      <c r="G364" s="51" t="str">
        <f>IFERROR(VLOOKUP($B364,'Tabelas auxiliares'!$A$65:$C$102,2,FALSE),"")</f>
        <v>Materiais didáticos e serviços - Extensão</v>
      </c>
      <c r="H364" s="51" t="str">
        <f>IFERROR(VLOOKUP($B364,'Tabelas auxiliares'!$A$65:$C$102,3,FALSE),"")</f>
        <v>MATERIAL DE CONSUMO / MATERIAIS E SERVIÇOS DIVERSOS PARA ATIVIDADES CULTURAIS E DE EXTENSÃO / SERVIÇOS CORO</v>
      </c>
      <c r="I364" t="s">
        <v>1174</v>
      </c>
      <c r="J364" t="s">
        <v>2188</v>
      </c>
      <c r="K364" t="s">
        <v>2189</v>
      </c>
      <c r="L364" t="s">
        <v>2190</v>
      </c>
      <c r="M364" t="s">
        <v>2191</v>
      </c>
      <c r="N364" t="s">
        <v>166</v>
      </c>
      <c r="O364" t="s">
        <v>167</v>
      </c>
      <c r="P364" t="s">
        <v>200</v>
      </c>
      <c r="Q364" t="s">
        <v>168</v>
      </c>
      <c r="R364" t="s">
        <v>165</v>
      </c>
      <c r="S364" t="s">
        <v>543</v>
      </c>
      <c r="T364" t="s">
        <v>164</v>
      </c>
      <c r="U364" t="s">
        <v>118</v>
      </c>
      <c r="V364" t="s">
        <v>2192</v>
      </c>
      <c r="W364" t="s">
        <v>2193</v>
      </c>
      <c r="X364" s="51" t="str">
        <f t="shared" si="5"/>
        <v>3</v>
      </c>
      <c r="Y364" s="51" t="str">
        <f>IF(T364="","",IF(AND(T364&lt;&gt;'Tabelas auxiliares'!$B$236,T364&lt;&gt;'Tabelas auxiliares'!$B$237),"FOLHA DE PESSOAL",IF(X364='Tabelas auxiliares'!$A$237,"CUSTEIO",IF(X364='Tabelas auxiliares'!$A$236,"INVESTIMENTO","ERRO - VERIFICAR"))))</f>
        <v>CUSTEIO</v>
      </c>
      <c r="Z364" s="44">
        <v>18</v>
      </c>
      <c r="AB364" s="44">
        <v>18</v>
      </c>
    </row>
    <row r="365" spans="1:29" x14ac:dyDescent="0.25">
      <c r="A365" t="s">
        <v>540</v>
      </c>
      <c r="B365" s="72" t="s">
        <v>321</v>
      </c>
      <c r="C365" s="72" t="s">
        <v>1089</v>
      </c>
      <c r="D365" t="s">
        <v>55</v>
      </c>
      <c r="E365" t="s">
        <v>117</v>
      </c>
      <c r="F365" s="51" t="str">
        <f>IFERROR(VLOOKUP(D365,'Tabelas auxiliares'!$A$3:$B$61,2,FALSE),"")</f>
        <v>PROEC - PRÓ-REITORIA DE EXTENSÃO E CULTURA</v>
      </c>
      <c r="G365" s="51" t="str">
        <f>IFERROR(VLOOKUP($B365,'Tabelas auxiliares'!$A$65:$C$102,2,FALSE),"")</f>
        <v>Materiais didáticos e serviços - Extensão</v>
      </c>
      <c r="H365" s="51" t="str">
        <f>IFERROR(VLOOKUP($B365,'Tabelas auxiliares'!$A$65:$C$102,3,FALSE),"")</f>
        <v>MATERIAL DE CONSUMO / MATERIAIS E SERVIÇOS DIVERSOS PARA ATIVIDADES CULTURAIS E DE EXTENSÃO / SERVIÇOS CORO</v>
      </c>
      <c r="I365" t="s">
        <v>2194</v>
      </c>
      <c r="J365" t="s">
        <v>2195</v>
      </c>
      <c r="K365" t="s">
        <v>2196</v>
      </c>
      <c r="L365" t="s">
        <v>2197</v>
      </c>
      <c r="M365" t="s">
        <v>2198</v>
      </c>
      <c r="N365" t="s">
        <v>166</v>
      </c>
      <c r="O365" t="s">
        <v>167</v>
      </c>
      <c r="P365" t="s">
        <v>200</v>
      </c>
      <c r="Q365" t="s">
        <v>168</v>
      </c>
      <c r="R365" t="s">
        <v>165</v>
      </c>
      <c r="S365" t="s">
        <v>543</v>
      </c>
      <c r="T365" t="s">
        <v>164</v>
      </c>
      <c r="U365" t="s">
        <v>118</v>
      </c>
      <c r="V365" t="s">
        <v>2199</v>
      </c>
      <c r="W365" t="s">
        <v>2200</v>
      </c>
      <c r="X365" s="51" t="str">
        <f t="shared" si="5"/>
        <v>3</v>
      </c>
      <c r="Y365" s="51" t="str">
        <f>IF(T365="","",IF(AND(T365&lt;&gt;'Tabelas auxiliares'!$B$236,T365&lt;&gt;'Tabelas auxiliares'!$B$237),"FOLHA DE PESSOAL",IF(X365='Tabelas auxiliares'!$A$237,"CUSTEIO",IF(X365='Tabelas auxiliares'!$A$236,"INVESTIMENTO","ERRO - VERIFICAR"))))</f>
        <v>CUSTEIO</v>
      </c>
      <c r="Z365" s="44">
        <v>864.7</v>
      </c>
      <c r="AC365" s="44">
        <v>864.7</v>
      </c>
    </row>
    <row r="366" spans="1:29" x14ac:dyDescent="0.25">
      <c r="A366" t="s">
        <v>540</v>
      </c>
      <c r="B366" s="72" t="s">
        <v>321</v>
      </c>
      <c r="C366" s="72" t="s">
        <v>1089</v>
      </c>
      <c r="D366" t="s">
        <v>55</v>
      </c>
      <c r="E366" t="s">
        <v>117</v>
      </c>
      <c r="F366" s="51" t="str">
        <f>IFERROR(VLOOKUP(D366,'Tabelas auxiliares'!$A$3:$B$61,2,FALSE),"")</f>
        <v>PROEC - PRÓ-REITORIA DE EXTENSÃO E CULTURA</v>
      </c>
      <c r="G366" s="51" t="str">
        <f>IFERROR(VLOOKUP($B366,'Tabelas auxiliares'!$A$65:$C$102,2,FALSE),"")</f>
        <v>Materiais didáticos e serviços - Extensão</v>
      </c>
      <c r="H366" s="51" t="str">
        <f>IFERROR(VLOOKUP($B366,'Tabelas auxiliares'!$A$65:$C$102,3,FALSE),"")</f>
        <v>MATERIAL DE CONSUMO / MATERIAIS E SERVIÇOS DIVERSOS PARA ATIVIDADES CULTURAIS E DE EXTENSÃO / SERVIÇOS CORO</v>
      </c>
      <c r="I366" t="s">
        <v>2194</v>
      </c>
      <c r="J366" t="s">
        <v>2195</v>
      </c>
      <c r="K366" t="s">
        <v>2201</v>
      </c>
      <c r="L366" t="s">
        <v>2197</v>
      </c>
      <c r="M366" t="s">
        <v>2160</v>
      </c>
      <c r="N366" t="s">
        <v>166</v>
      </c>
      <c r="O366" t="s">
        <v>167</v>
      </c>
      <c r="P366" t="s">
        <v>200</v>
      </c>
      <c r="Q366" t="s">
        <v>168</v>
      </c>
      <c r="R366" t="s">
        <v>165</v>
      </c>
      <c r="S366" t="s">
        <v>543</v>
      </c>
      <c r="T366" t="s">
        <v>164</v>
      </c>
      <c r="U366" t="s">
        <v>118</v>
      </c>
      <c r="V366" t="s">
        <v>2199</v>
      </c>
      <c r="W366" t="s">
        <v>2200</v>
      </c>
      <c r="X366" s="51" t="str">
        <f t="shared" si="5"/>
        <v>3</v>
      </c>
      <c r="Y366" s="51" t="str">
        <f>IF(T366="","",IF(AND(T366&lt;&gt;'Tabelas auxiliares'!$B$236,T366&lt;&gt;'Tabelas auxiliares'!$B$237),"FOLHA DE PESSOAL",IF(X366='Tabelas auxiliares'!$A$237,"CUSTEIO",IF(X366='Tabelas auxiliares'!$A$236,"INVESTIMENTO","ERRO - VERIFICAR"))))</f>
        <v>CUSTEIO</v>
      </c>
      <c r="Z366" s="44">
        <v>513.67999999999995</v>
      </c>
      <c r="AB366" s="44">
        <v>513.67999999999995</v>
      </c>
    </row>
    <row r="367" spans="1:29" x14ac:dyDescent="0.25">
      <c r="A367" t="s">
        <v>540</v>
      </c>
      <c r="B367" s="72" t="s">
        <v>324</v>
      </c>
      <c r="C367" s="72" t="s">
        <v>541</v>
      </c>
      <c r="D367" t="s">
        <v>55</v>
      </c>
      <c r="E367" t="s">
        <v>117</v>
      </c>
      <c r="F367" s="51" t="str">
        <f>IFERROR(VLOOKUP(D367,'Tabelas auxiliares'!$A$3:$B$61,2,FALSE),"")</f>
        <v>PROEC - PRÓ-REITORIA DE EXTENSÃO E CULTURA</v>
      </c>
      <c r="G367" s="51" t="str">
        <f>IFERROR(VLOOKUP($B367,'Tabelas auxiliares'!$A$65:$C$102,2,FALSE),"")</f>
        <v>Materiais didáticos e serviços - Editora</v>
      </c>
      <c r="H367" s="51" t="str">
        <f>IFERROR(VLOOKUP($B367,'Tabelas auxiliares'!$A$65:$C$102,3,FALSE),"")</f>
        <v>SERVICO DE ENCADERNAÇÃO /MATERIAL DE CONSUMO / MATERIAL PARA ATIVIDADES DA EDITORA / REGISTRO ISBN</v>
      </c>
      <c r="I367" t="s">
        <v>1464</v>
      </c>
      <c r="J367" t="s">
        <v>2202</v>
      </c>
      <c r="K367" t="s">
        <v>2203</v>
      </c>
      <c r="L367" t="s">
        <v>2204</v>
      </c>
      <c r="M367" t="s">
        <v>2205</v>
      </c>
      <c r="N367" t="s">
        <v>166</v>
      </c>
      <c r="O367" t="s">
        <v>167</v>
      </c>
      <c r="P367" t="s">
        <v>200</v>
      </c>
      <c r="Q367" t="s">
        <v>168</v>
      </c>
      <c r="R367" t="s">
        <v>165</v>
      </c>
      <c r="S367" t="s">
        <v>119</v>
      </c>
      <c r="T367" t="s">
        <v>164</v>
      </c>
      <c r="U367" t="s">
        <v>118</v>
      </c>
      <c r="V367" t="s">
        <v>1397</v>
      </c>
      <c r="W367" t="s">
        <v>1398</v>
      </c>
      <c r="X367" s="51" t="str">
        <f t="shared" si="5"/>
        <v>3</v>
      </c>
      <c r="Y367" s="51" t="str">
        <f>IF(T367="","",IF(AND(T367&lt;&gt;'Tabelas auxiliares'!$B$236,T367&lt;&gt;'Tabelas auxiliares'!$B$237),"FOLHA DE PESSOAL",IF(X367='Tabelas auxiliares'!$A$237,"CUSTEIO",IF(X367='Tabelas auxiliares'!$A$236,"INVESTIMENTO","ERRO - VERIFICAR"))))</f>
        <v>CUSTEIO</v>
      </c>
      <c r="Z367" s="44">
        <v>636</v>
      </c>
      <c r="AA367" s="44">
        <v>636</v>
      </c>
    </row>
    <row r="368" spans="1:29" x14ac:dyDescent="0.25">
      <c r="A368" t="s">
        <v>540</v>
      </c>
      <c r="B368" s="72" t="s">
        <v>324</v>
      </c>
      <c r="C368" s="72" t="s">
        <v>541</v>
      </c>
      <c r="D368" t="s">
        <v>55</v>
      </c>
      <c r="E368" t="s">
        <v>117</v>
      </c>
      <c r="F368" s="51" t="str">
        <f>IFERROR(VLOOKUP(D368,'Tabelas auxiliares'!$A$3:$B$61,2,FALSE),"")</f>
        <v>PROEC - PRÓ-REITORIA DE EXTENSÃO E CULTURA</v>
      </c>
      <c r="G368" s="51" t="str">
        <f>IFERROR(VLOOKUP($B368,'Tabelas auxiliares'!$A$65:$C$102,2,FALSE),"")</f>
        <v>Materiais didáticos e serviços - Editora</v>
      </c>
      <c r="H368" s="51" t="str">
        <f>IFERROR(VLOOKUP($B368,'Tabelas auxiliares'!$A$65:$C$102,3,FALSE),"")</f>
        <v>SERVICO DE ENCADERNAÇÃO /MATERIAL DE CONSUMO / MATERIAL PARA ATIVIDADES DA EDITORA / REGISTRO ISBN</v>
      </c>
      <c r="I368" t="s">
        <v>1464</v>
      </c>
      <c r="J368" t="s">
        <v>2202</v>
      </c>
      <c r="K368" t="s">
        <v>2203</v>
      </c>
      <c r="L368" t="s">
        <v>2204</v>
      </c>
      <c r="M368" t="s">
        <v>2205</v>
      </c>
      <c r="N368" t="s">
        <v>166</v>
      </c>
      <c r="O368" t="s">
        <v>167</v>
      </c>
      <c r="P368" t="s">
        <v>200</v>
      </c>
      <c r="Q368" t="s">
        <v>168</v>
      </c>
      <c r="R368" t="s">
        <v>165</v>
      </c>
      <c r="S368" t="s">
        <v>119</v>
      </c>
      <c r="T368" t="s">
        <v>164</v>
      </c>
      <c r="U368" t="s">
        <v>118</v>
      </c>
      <c r="V368" t="s">
        <v>1701</v>
      </c>
      <c r="W368" t="s">
        <v>1702</v>
      </c>
      <c r="X368" s="51" t="str">
        <f t="shared" si="5"/>
        <v>3</v>
      </c>
      <c r="Y368" s="51" t="str">
        <f>IF(T368="","",IF(AND(T368&lt;&gt;'Tabelas auxiliares'!$B$236,T368&lt;&gt;'Tabelas auxiliares'!$B$237),"FOLHA DE PESSOAL",IF(X368='Tabelas auxiliares'!$A$237,"CUSTEIO",IF(X368='Tabelas auxiliares'!$A$236,"INVESTIMENTO","ERRO - VERIFICAR"))))</f>
        <v>CUSTEIO</v>
      </c>
      <c r="Z368" s="44">
        <v>999</v>
      </c>
      <c r="AA368" s="44">
        <v>999</v>
      </c>
    </row>
    <row r="369" spans="1:29" x14ac:dyDescent="0.25">
      <c r="A369" t="s">
        <v>540</v>
      </c>
      <c r="B369" s="72" t="s">
        <v>324</v>
      </c>
      <c r="C369" s="72" t="s">
        <v>541</v>
      </c>
      <c r="D369" t="s">
        <v>55</v>
      </c>
      <c r="E369" t="s">
        <v>117</v>
      </c>
      <c r="F369" s="51" t="str">
        <f>IFERROR(VLOOKUP(D369,'Tabelas auxiliares'!$A$3:$B$61,2,FALSE),"")</f>
        <v>PROEC - PRÓ-REITORIA DE EXTENSÃO E CULTURA</v>
      </c>
      <c r="G369" s="51" t="str">
        <f>IFERROR(VLOOKUP($B369,'Tabelas auxiliares'!$A$65:$C$102,2,FALSE),"")</f>
        <v>Materiais didáticos e serviços - Editora</v>
      </c>
      <c r="H369" s="51" t="str">
        <f>IFERROR(VLOOKUP($B369,'Tabelas auxiliares'!$A$65:$C$102,3,FALSE),"")</f>
        <v>SERVICO DE ENCADERNAÇÃO /MATERIAL DE CONSUMO / MATERIAL PARA ATIVIDADES DA EDITORA / REGISTRO ISBN</v>
      </c>
      <c r="I369" t="s">
        <v>2206</v>
      </c>
      <c r="J369" t="s">
        <v>2202</v>
      </c>
      <c r="K369" t="s">
        <v>2207</v>
      </c>
      <c r="L369" t="s">
        <v>2208</v>
      </c>
      <c r="M369" t="s">
        <v>2205</v>
      </c>
      <c r="N369" t="s">
        <v>166</v>
      </c>
      <c r="O369" t="s">
        <v>167</v>
      </c>
      <c r="P369" t="s">
        <v>200</v>
      </c>
      <c r="Q369" t="s">
        <v>168</v>
      </c>
      <c r="R369" t="s">
        <v>165</v>
      </c>
      <c r="S369" t="s">
        <v>119</v>
      </c>
      <c r="T369" t="s">
        <v>164</v>
      </c>
      <c r="U369" t="s">
        <v>118</v>
      </c>
      <c r="V369" t="s">
        <v>998</v>
      </c>
      <c r="W369" t="s">
        <v>999</v>
      </c>
      <c r="X369" s="51" t="str">
        <f t="shared" si="5"/>
        <v>3</v>
      </c>
      <c r="Y369" s="51" t="str">
        <f>IF(T369="","",IF(AND(T369&lt;&gt;'Tabelas auxiliares'!$B$236,T369&lt;&gt;'Tabelas auxiliares'!$B$237),"FOLHA DE PESSOAL",IF(X369='Tabelas auxiliares'!$A$237,"CUSTEIO",IF(X369='Tabelas auxiliares'!$A$236,"INVESTIMENTO","ERRO - VERIFICAR"))))</f>
        <v>CUSTEIO</v>
      </c>
      <c r="Z369" s="44">
        <v>12204</v>
      </c>
      <c r="AA369" s="44">
        <v>12204</v>
      </c>
    </row>
    <row r="370" spans="1:29" x14ac:dyDescent="0.25">
      <c r="A370" t="s">
        <v>540</v>
      </c>
      <c r="B370" s="72" t="s">
        <v>324</v>
      </c>
      <c r="C370" s="72" t="s">
        <v>541</v>
      </c>
      <c r="D370" t="s">
        <v>57</v>
      </c>
      <c r="E370" t="s">
        <v>117</v>
      </c>
      <c r="F370" s="51" t="str">
        <f>IFERROR(VLOOKUP(D370,'Tabelas auxiliares'!$A$3:$B$61,2,FALSE),"")</f>
        <v>EDITORA DA UFABC</v>
      </c>
      <c r="G370" s="51" t="str">
        <f>IFERROR(VLOOKUP($B370,'Tabelas auxiliares'!$A$65:$C$102,2,FALSE),"")</f>
        <v>Materiais didáticos e serviços - Editora</v>
      </c>
      <c r="H370" s="51" t="str">
        <f>IFERROR(VLOOKUP($B370,'Tabelas auxiliares'!$A$65:$C$102,3,FALSE),"")</f>
        <v>SERVICO DE ENCADERNAÇÃO /MATERIAL DE CONSUMO / MATERIAL PARA ATIVIDADES DA EDITORA / REGISTRO ISBN</v>
      </c>
      <c r="I370" t="s">
        <v>2209</v>
      </c>
      <c r="J370" t="s">
        <v>2202</v>
      </c>
      <c r="K370" t="s">
        <v>2210</v>
      </c>
      <c r="L370" t="s">
        <v>2208</v>
      </c>
      <c r="M370" t="s">
        <v>2205</v>
      </c>
      <c r="N370" t="s">
        <v>166</v>
      </c>
      <c r="O370" t="s">
        <v>167</v>
      </c>
      <c r="P370" t="s">
        <v>200</v>
      </c>
      <c r="Q370" t="s">
        <v>168</v>
      </c>
      <c r="R370" t="s">
        <v>165</v>
      </c>
      <c r="S370" t="s">
        <v>119</v>
      </c>
      <c r="T370" t="s">
        <v>164</v>
      </c>
      <c r="U370" t="s">
        <v>118</v>
      </c>
      <c r="V370" t="s">
        <v>1701</v>
      </c>
      <c r="W370" t="s">
        <v>1702</v>
      </c>
      <c r="X370" s="51" t="str">
        <f t="shared" si="5"/>
        <v>3</v>
      </c>
      <c r="Y370" s="51" t="str">
        <f>IF(T370="","",IF(AND(T370&lt;&gt;'Tabelas auxiliares'!$B$236,T370&lt;&gt;'Tabelas auxiliares'!$B$237),"FOLHA DE PESSOAL",IF(X370='Tabelas auxiliares'!$A$237,"CUSTEIO",IF(X370='Tabelas auxiliares'!$A$236,"INVESTIMENTO","ERRO - VERIFICAR"))))</f>
        <v>CUSTEIO</v>
      </c>
      <c r="Z370" s="44">
        <v>15</v>
      </c>
      <c r="AA370" s="44">
        <v>15</v>
      </c>
    </row>
    <row r="371" spans="1:29" x14ac:dyDescent="0.25">
      <c r="A371" t="s">
        <v>540</v>
      </c>
      <c r="B371" s="72" t="s">
        <v>324</v>
      </c>
      <c r="C371" s="72" t="s">
        <v>541</v>
      </c>
      <c r="D371" t="s">
        <v>57</v>
      </c>
      <c r="E371" t="s">
        <v>117</v>
      </c>
      <c r="F371" s="51" t="str">
        <f>IFERROR(VLOOKUP(D371,'Tabelas auxiliares'!$A$3:$B$61,2,FALSE),"")</f>
        <v>EDITORA DA UFABC</v>
      </c>
      <c r="G371" s="51" t="str">
        <f>IFERROR(VLOOKUP($B371,'Tabelas auxiliares'!$A$65:$C$102,2,FALSE),"")</f>
        <v>Materiais didáticos e serviços - Editora</v>
      </c>
      <c r="H371" s="51" t="str">
        <f>IFERROR(VLOOKUP($B371,'Tabelas auxiliares'!$A$65:$C$102,3,FALSE),"")</f>
        <v>SERVICO DE ENCADERNAÇÃO /MATERIAL DE CONSUMO / MATERIAL PARA ATIVIDADES DA EDITORA / REGISTRO ISBN</v>
      </c>
      <c r="I371" t="s">
        <v>2209</v>
      </c>
      <c r="J371" t="s">
        <v>2202</v>
      </c>
      <c r="K371" t="s">
        <v>2211</v>
      </c>
      <c r="L371" t="s">
        <v>2208</v>
      </c>
      <c r="M371" t="s">
        <v>2205</v>
      </c>
      <c r="N371" t="s">
        <v>166</v>
      </c>
      <c r="O371" t="s">
        <v>167</v>
      </c>
      <c r="P371" t="s">
        <v>200</v>
      </c>
      <c r="Q371" t="s">
        <v>168</v>
      </c>
      <c r="R371" t="s">
        <v>165</v>
      </c>
      <c r="S371" t="s">
        <v>119</v>
      </c>
      <c r="T371" t="s">
        <v>164</v>
      </c>
      <c r="U371" t="s">
        <v>118</v>
      </c>
      <c r="V371" t="s">
        <v>998</v>
      </c>
      <c r="W371" t="s">
        <v>999</v>
      </c>
      <c r="X371" s="51" t="str">
        <f t="shared" si="5"/>
        <v>3</v>
      </c>
      <c r="Y371" s="51" t="str">
        <f>IF(T371="","",IF(AND(T371&lt;&gt;'Tabelas auxiliares'!$B$236,T371&lt;&gt;'Tabelas auxiliares'!$B$237),"FOLHA DE PESSOAL",IF(X371='Tabelas auxiliares'!$A$237,"CUSTEIO",IF(X371='Tabelas auxiliares'!$A$236,"INVESTIMENTO","ERRO - VERIFICAR"))))</f>
        <v>CUSTEIO</v>
      </c>
      <c r="Z371" s="44">
        <v>1830</v>
      </c>
      <c r="AA371" s="44">
        <v>1830</v>
      </c>
    </row>
    <row r="372" spans="1:29" x14ac:dyDescent="0.25">
      <c r="A372" t="s">
        <v>540</v>
      </c>
      <c r="B372" s="72" t="s">
        <v>324</v>
      </c>
      <c r="C372" s="72" t="s">
        <v>541</v>
      </c>
      <c r="D372" t="s">
        <v>57</v>
      </c>
      <c r="E372" t="s">
        <v>117</v>
      </c>
      <c r="F372" s="51" t="str">
        <f>IFERROR(VLOOKUP(D372,'Tabelas auxiliares'!$A$3:$B$61,2,FALSE),"")</f>
        <v>EDITORA DA UFABC</v>
      </c>
      <c r="G372" s="51" t="str">
        <f>IFERROR(VLOOKUP($B372,'Tabelas auxiliares'!$A$65:$C$102,2,FALSE),"")</f>
        <v>Materiais didáticos e serviços - Editora</v>
      </c>
      <c r="H372" s="51" t="str">
        <f>IFERROR(VLOOKUP($B372,'Tabelas auxiliares'!$A$65:$C$102,3,FALSE),"")</f>
        <v>SERVICO DE ENCADERNAÇÃO /MATERIAL DE CONSUMO / MATERIAL PARA ATIVIDADES DA EDITORA / REGISTRO ISBN</v>
      </c>
      <c r="I372" t="s">
        <v>2206</v>
      </c>
      <c r="J372" t="s">
        <v>2202</v>
      </c>
      <c r="K372" t="s">
        <v>2212</v>
      </c>
      <c r="L372" t="s">
        <v>2208</v>
      </c>
      <c r="M372" t="s">
        <v>2205</v>
      </c>
      <c r="N372" t="s">
        <v>166</v>
      </c>
      <c r="O372" t="s">
        <v>167</v>
      </c>
      <c r="P372" t="s">
        <v>200</v>
      </c>
      <c r="Q372" t="s">
        <v>168</v>
      </c>
      <c r="R372" t="s">
        <v>165</v>
      </c>
      <c r="S372" t="s">
        <v>119</v>
      </c>
      <c r="T372" t="s">
        <v>164</v>
      </c>
      <c r="U372" t="s">
        <v>118</v>
      </c>
      <c r="V372" t="s">
        <v>1397</v>
      </c>
      <c r="W372" t="s">
        <v>1398</v>
      </c>
      <c r="X372" s="51" t="str">
        <f t="shared" si="5"/>
        <v>3</v>
      </c>
      <c r="Y372" s="51" t="str">
        <f>IF(T372="","",IF(AND(T372&lt;&gt;'Tabelas auxiliares'!$B$236,T372&lt;&gt;'Tabelas auxiliares'!$B$237),"FOLHA DE PESSOAL",IF(X372='Tabelas auxiliares'!$A$237,"CUSTEIO",IF(X372='Tabelas auxiliares'!$A$236,"INVESTIMENTO","ERRO - VERIFICAR"))))</f>
        <v>CUSTEIO</v>
      </c>
      <c r="Z372" s="44">
        <v>422</v>
      </c>
      <c r="AA372" s="44">
        <v>422</v>
      </c>
    </row>
    <row r="373" spans="1:29" x14ac:dyDescent="0.25">
      <c r="A373" t="s">
        <v>540</v>
      </c>
      <c r="B373" s="72" t="s">
        <v>324</v>
      </c>
      <c r="C373" s="72" t="s">
        <v>541</v>
      </c>
      <c r="D373" t="s">
        <v>57</v>
      </c>
      <c r="E373" t="s">
        <v>117</v>
      </c>
      <c r="F373" s="51" t="str">
        <f>IFERROR(VLOOKUP(D373,'Tabelas auxiliares'!$A$3:$B$61,2,FALSE),"")</f>
        <v>EDITORA DA UFABC</v>
      </c>
      <c r="G373" s="51" t="str">
        <f>IFERROR(VLOOKUP($B373,'Tabelas auxiliares'!$A$65:$C$102,2,FALSE),"")</f>
        <v>Materiais didáticos e serviços - Editora</v>
      </c>
      <c r="H373" s="51" t="str">
        <f>IFERROR(VLOOKUP($B373,'Tabelas auxiliares'!$A$65:$C$102,3,FALSE),"")</f>
        <v>SERVICO DE ENCADERNAÇÃO /MATERIAL DE CONSUMO / MATERIAL PARA ATIVIDADES DA EDITORA / REGISTRO ISBN</v>
      </c>
      <c r="I373" t="s">
        <v>2206</v>
      </c>
      <c r="J373" t="s">
        <v>2202</v>
      </c>
      <c r="K373" t="s">
        <v>2213</v>
      </c>
      <c r="L373" t="s">
        <v>2208</v>
      </c>
      <c r="M373" t="s">
        <v>2205</v>
      </c>
      <c r="N373" t="s">
        <v>166</v>
      </c>
      <c r="O373" t="s">
        <v>167</v>
      </c>
      <c r="P373" t="s">
        <v>200</v>
      </c>
      <c r="Q373" t="s">
        <v>168</v>
      </c>
      <c r="R373" t="s">
        <v>165</v>
      </c>
      <c r="S373" t="s">
        <v>119</v>
      </c>
      <c r="T373" t="s">
        <v>164</v>
      </c>
      <c r="U373" t="s">
        <v>118</v>
      </c>
      <c r="V373" t="s">
        <v>998</v>
      </c>
      <c r="W373" t="s">
        <v>999</v>
      </c>
      <c r="X373" s="51" t="str">
        <f t="shared" si="5"/>
        <v>3</v>
      </c>
      <c r="Y373" s="51" t="str">
        <f>IF(T373="","",IF(AND(T373&lt;&gt;'Tabelas auxiliares'!$B$236,T373&lt;&gt;'Tabelas auxiliares'!$B$237),"FOLHA DE PESSOAL",IF(X373='Tabelas auxiliares'!$A$237,"CUSTEIO",IF(X373='Tabelas auxiliares'!$A$236,"INVESTIMENTO","ERRO - VERIFICAR"))))</f>
        <v>CUSTEIO</v>
      </c>
      <c r="Z373" s="44">
        <v>12447</v>
      </c>
      <c r="AA373" s="44">
        <v>5319</v>
      </c>
      <c r="AB373" s="44">
        <v>416.99</v>
      </c>
      <c r="AC373" s="44">
        <v>6711.01</v>
      </c>
    </row>
    <row r="374" spans="1:29" x14ac:dyDescent="0.25">
      <c r="A374" t="s">
        <v>540</v>
      </c>
      <c r="B374" s="72" t="s">
        <v>324</v>
      </c>
      <c r="C374" s="72" t="s">
        <v>541</v>
      </c>
      <c r="D374" t="s">
        <v>57</v>
      </c>
      <c r="E374" t="s">
        <v>117</v>
      </c>
      <c r="F374" s="51" t="str">
        <f>IFERROR(VLOOKUP(D374,'Tabelas auxiliares'!$A$3:$B$61,2,FALSE),"")</f>
        <v>EDITORA DA UFABC</v>
      </c>
      <c r="G374" s="51" t="str">
        <f>IFERROR(VLOOKUP($B374,'Tabelas auxiliares'!$A$65:$C$102,2,FALSE),"")</f>
        <v>Materiais didáticos e serviços - Editora</v>
      </c>
      <c r="H374" s="51" t="str">
        <f>IFERROR(VLOOKUP($B374,'Tabelas auxiliares'!$A$65:$C$102,3,FALSE),"")</f>
        <v>SERVICO DE ENCADERNAÇÃO /MATERIAL DE CONSUMO / MATERIAL PARA ATIVIDADES DA EDITORA / REGISTRO ISBN</v>
      </c>
      <c r="I374" t="s">
        <v>2214</v>
      </c>
      <c r="J374" t="s">
        <v>2215</v>
      </c>
      <c r="K374" t="s">
        <v>2216</v>
      </c>
      <c r="L374" t="s">
        <v>2217</v>
      </c>
      <c r="M374" t="s">
        <v>1568</v>
      </c>
      <c r="N374" t="s">
        <v>166</v>
      </c>
      <c r="O374" t="s">
        <v>167</v>
      </c>
      <c r="P374" t="s">
        <v>200</v>
      </c>
      <c r="Q374" t="s">
        <v>168</v>
      </c>
      <c r="R374" t="s">
        <v>165</v>
      </c>
      <c r="S374" t="s">
        <v>119</v>
      </c>
      <c r="T374" t="s">
        <v>164</v>
      </c>
      <c r="U374" t="s">
        <v>118</v>
      </c>
      <c r="V374" t="s">
        <v>1701</v>
      </c>
      <c r="W374" t="s">
        <v>1702</v>
      </c>
      <c r="X374" s="51" t="str">
        <f t="shared" si="5"/>
        <v>3</v>
      </c>
      <c r="Y374" s="51" t="str">
        <f>IF(T374="","",IF(AND(T374&lt;&gt;'Tabelas auxiliares'!$B$236,T374&lt;&gt;'Tabelas auxiliares'!$B$237),"FOLHA DE PESSOAL",IF(X374='Tabelas auxiliares'!$A$237,"CUSTEIO",IF(X374='Tabelas auxiliares'!$A$236,"INVESTIMENTO","ERRO - VERIFICAR"))))</f>
        <v>CUSTEIO</v>
      </c>
      <c r="Z374" s="44">
        <v>665</v>
      </c>
      <c r="AA374" s="44">
        <v>665</v>
      </c>
    </row>
    <row r="375" spans="1:29" x14ac:dyDescent="0.25">
      <c r="A375" t="s">
        <v>540</v>
      </c>
      <c r="B375" s="72" t="s">
        <v>327</v>
      </c>
      <c r="C375" s="72" t="s">
        <v>541</v>
      </c>
      <c r="D375" t="s">
        <v>31</v>
      </c>
      <c r="E375" t="s">
        <v>117</v>
      </c>
      <c r="F375" s="51" t="str">
        <f>IFERROR(VLOOKUP(D375,'Tabelas auxiliares'!$A$3:$B$61,2,FALSE),"")</f>
        <v>ACI - SERVIÇOS GRÁFICOS * D.U.C</v>
      </c>
      <c r="G375" s="51" t="str">
        <f>IFERROR(VLOOKUP($B375,'Tabelas auxiliares'!$A$65:$C$102,2,FALSE),"")</f>
        <v>Materiais de consumo e serviços não acadêmicos</v>
      </c>
      <c r="H375" s="51" t="str">
        <f>IFERROR(VLOOKUP($B375,'Tabelas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5" t="s">
        <v>2218</v>
      </c>
      <c r="J375" t="s">
        <v>2219</v>
      </c>
      <c r="K375" t="s">
        <v>2220</v>
      </c>
      <c r="L375" t="s">
        <v>2221</v>
      </c>
      <c r="M375" t="s">
        <v>2222</v>
      </c>
      <c r="N375" t="s">
        <v>166</v>
      </c>
      <c r="O375" t="s">
        <v>167</v>
      </c>
      <c r="P375" t="s">
        <v>200</v>
      </c>
      <c r="Q375" t="s">
        <v>168</v>
      </c>
      <c r="R375" t="s">
        <v>165</v>
      </c>
      <c r="S375" t="s">
        <v>119</v>
      </c>
      <c r="T375" t="s">
        <v>164</v>
      </c>
      <c r="U375" t="s">
        <v>118</v>
      </c>
      <c r="V375" t="s">
        <v>1707</v>
      </c>
      <c r="W375" t="s">
        <v>1708</v>
      </c>
      <c r="X375" s="51" t="str">
        <f t="shared" si="5"/>
        <v>3</v>
      </c>
      <c r="Y375" s="51" t="str">
        <f>IF(T375="","",IF(AND(T375&lt;&gt;'Tabelas auxiliares'!$B$236,T375&lt;&gt;'Tabelas auxiliares'!$B$237),"FOLHA DE PESSOAL",IF(X375='Tabelas auxiliares'!$A$237,"CUSTEIO",IF(X375='Tabelas auxiliares'!$A$236,"INVESTIMENTO","ERRO - VERIFICAR"))))</f>
        <v>CUSTEIO</v>
      </c>
      <c r="Z375" s="44">
        <v>4251.6000000000004</v>
      </c>
      <c r="AA375" s="44">
        <v>4251.6000000000004</v>
      </c>
    </row>
    <row r="376" spans="1:29" x14ac:dyDescent="0.25">
      <c r="A376" t="s">
        <v>540</v>
      </c>
      <c r="B376" s="72" t="s">
        <v>327</v>
      </c>
      <c r="C376" s="72" t="s">
        <v>541</v>
      </c>
      <c r="D376" t="s">
        <v>31</v>
      </c>
      <c r="E376" t="s">
        <v>117</v>
      </c>
      <c r="F376" s="51" t="str">
        <f>IFERROR(VLOOKUP(D376,'Tabelas auxiliares'!$A$3:$B$61,2,FALSE),"")</f>
        <v>ACI - SERVIÇOS GRÁFICOS * D.U.C</v>
      </c>
      <c r="G376" s="51" t="str">
        <f>IFERROR(VLOOKUP($B376,'Tabelas auxiliares'!$A$65:$C$102,2,FALSE),"")</f>
        <v>Materiais de consumo e serviços não acadêmicos</v>
      </c>
      <c r="H376" s="51" t="str">
        <f>IFERROR(VLOOKUP($B376,'Tabelas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6" t="s">
        <v>2223</v>
      </c>
      <c r="J376" t="s">
        <v>2224</v>
      </c>
      <c r="K376" t="s">
        <v>2225</v>
      </c>
      <c r="L376" t="s">
        <v>2226</v>
      </c>
      <c r="M376" t="s">
        <v>2227</v>
      </c>
      <c r="N376" t="s">
        <v>166</v>
      </c>
      <c r="O376" t="s">
        <v>167</v>
      </c>
      <c r="P376" t="s">
        <v>200</v>
      </c>
      <c r="Q376" t="s">
        <v>168</v>
      </c>
      <c r="R376" t="s">
        <v>165</v>
      </c>
      <c r="S376" t="s">
        <v>119</v>
      </c>
      <c r="T376" t="s">
        <v>164</v>
      </c>
      <c r="U376" t="s">
        <v>118</v>
      </c>
      <c r="V376" t="s">
        <v>1701</v>
      </c>
      <c r="W376" t="s">
        <v>1702</v>
      </c>
      <c r="X376" s="51" t="str">
        <f t="shared" si="5"/>
        <v>3</v>
      </c>
      <c r="Y376" s="51" t="str">
        <f>IF(T376="","",IF(AND(T376&lt;&gt;'Tabelas auxiliares'!$B$236,T376&lt;&gt;'Tabelas auxiliares'!$B$237),"FOLHA DE PESSOAL",IF(X376='Tabelas auxiliares'!$A$237,"CUSTEIO",IF(X376='Tabelas auxiliares'!$A$236,"INVESTIMENTO","ERRO - VERIFICAR"))))</f>
        <v>CUSTEIO</v>
      </c>
      <c r="Z376" s="44">
        <v>10000</v>
      </c>
      <c r="AA376" s="44">
        <v>10000</v>
      </c>
    </row>
    <row r="377" spans="1:29" x14ac:dyDescent="0.25">
      <c r="A377" t="s">
        <v>540</v>
      </c>
      <c r="B377" s="72" t="s">
        <v>327</v>
      </c>
      <c r="C377" s="72" t="s">
        <v>541</v>
      </c>
      <c r="D377" t="s">
        <v>31</v>
      </c>
      <c r="E377" t="s">
        <v>117</v>
      </c>
      <c r="F377" s="51" t="str">
        <f>IFERROR(VLOOKUP(D377,'Tabelas auxiliares'!$A$3:$B$61,2,FALSE),"")</f>
        <v>ACI - SERVIÇOS GRÁFICOS * D.U.C</v>
      </c>
      <c r="G377" s="51" t="str">
        <f>IFERROR(VLOOKUP($B377,'Tabelas auxiliares'!$A$65:$C$102,2,FALSE),"")</f>
        <v>Materiais de consumo e serviços não acadêmicos</v>
      </c>
      <c r="H377" s="51" t="str">
        <f>IFERROR(VLOOKUP($B377,'Tabelas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7" t="s">
        <v>1677</v>
      </c>
      <c r="J377" t="s">
        <v>2228</v>
      </c>
      <c r="K377" t="s">
        <v>2229</v>
      </c>
      <c r="L377" t="s">
        <v>2230</v>
      </c>
      <c r="M377" t="s">
        <v>1706</v>
      </c>
      <c r="N377" t="s">
        <v>166</v>
      </c>
      <c r="O377" t="s">
        <v>167</v>
      </c>
      <c r="P377" t="s">
        <v>200</v>
      </c>
      <c r="Q377" t="s">
        <v>168</v>
      </c>
      <c r="R377" t="s">
        <v>165</v>
      </c>
      <c r="S377" t="s">
        <v>119</v>
      </c>
      <c r="T377" t="s">
        <v>164</v>
      </c>
      <c r="U377" t="s">
        <v>118</v>
      </c>
      <c r="V377" t="s">
        <v>1707</v>
      </c>
      <c r="W377" t="s">
        <v>1708</v>
      </c>
      <c r="X377" s="51" t="str">
        <f t="shared" si="5"/>
        <v>3</v>
      </c>
      <c r="Y377" s="51" t="str">
        <f>IF(T377="","",IF(AND(T377&lt;&gt;'Tabelas auxiliares'!$B$236,T377&lt;&gt;'Tabelas auxiliares'!$B$237),"FOLHA DE PESSOAL",IF(X377='Tabelas auxiliares'!$A$237,"CUSTEIO",IF(X377='Tabelas auxiliares'!$A$236,"INVESTIMENTO","ERRO - VERIFICAR"))))</f>
        <v>CUSTEIO</v>
      </c>
      <c r="Z377" s="44">
        <v>4291.0200000000004</v>
      </c>
      <c r="AA377" s="44">
        <v>4291.0200000000004</v>
      </c>
    </row>
    <row r="378" spans="1:29" x14ac:dyDescent="0.25">
      <c r="A378" t="s">
        <v>540</v>
      </c>
      <c r="B378" s="72" t="s">
        <v>327</v>
      </c>
      <c r="C378" s="72" t="s">
        <v>541</v>
      </c>
      <c r="D378" t="s">
        <v>31</v>
      </c>
      <c r="E378" t="s">
        <v>117</v>
      </c>
      <c r="F378" s="51" t="str">
        <f>IFERROR(VLOOKUP(D378,'Tabelas auxiliares'!$A$3:$B$61,2,FALSE),"")</f>
        <v>ACI - SERVIÇOS GRÁFICOS * D.U.C</v>
      </c>
      <c r="G378" s="51" t="str">
        <f>IFERROR(VLOOKUP($B378,'Tabelas auxiliares'!$A$65:$C$102,2,FALSE),"")</f>
        <v>Materiais de consumo e serviços não acadêmicos</v>
      </c>
      <c r="H378" s="51" t="str">
        <f>IFERROR(VLOOKUP($B378,'Tabelas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8" t="s">
        <v>561</v>
      </c>
      <c r="J378" t="s">
        <v>2224</v>
      </c>
      <c r="K378" t="s">
        <v>2231</v>
      </c>
      <c r="L378" t="s">
        <v>2226</v>
      </c>
      <c r="M378" t="s">
        <v>2227</v>
      </c>
      <c r="N378" t="s">
        <v>166</v>
      </c>
      <c r="O378" t="s">
        <v>167</v>
      </c>
      <c r="P378" t="s">
        <v>200</v>
      </c>
      <c r="Q378" t="s">
        <v>168</v>
      </c>
      <c r="R378" t="s">
        <v>165</v>
      </c>
      <c r="S378" t="s">
        <v>119</v>
      </c>
      <c r="T378" t="s">
        <v>164</v>
      </c>
      <c r="U378" t="s">
        <v>118</v>
      </c>
      <c r="V378" t="s">
        <v>1701</v>
      </c>
      <c r="W378" t="s">
        <v>1702</v>
      </c>
      <c r="X378" s="51" t="str">
        <f t="shared" si="5"/>
        <v>3</v>
      </c>
      <c r="Y378" s="51" t="str">
        <f>IF(T378="","",IF(AND(T378&lt;&gt;'Tabelas auxiliares'!$B$236,T378&lt;&gt;'Tabelas auxiliares'!$B$237),"FOLHA DE PESSOAL",IF(X378='Tabelas auxiliares'!$A$237,"CUSTEIO",IF(X378='Tabelas auxiliares'!$A$236,"INVESTIMENTO","ERRO - VERIFICAR"))))</f>
        <v>CUSTEIO</v>
      </c>
      <c r="Z378" s="44">
        <v>16381.81</v>
      </c>
      <c r="AB378" s="44">
        <v>16381.81</v>
      </c>
    </row>
    <row r="379" spans="1:29" x14ac:dyDescent="0.25">
      <c r="A379" t="s">
        <v>540</v>
      </c>
      <c r="B379" s="72" t="s">
        <v>327</v>
      </c>
      <c r="C379" s="72" t="s">
        <v>541</v>
      </c>
      <c r="D379" t="s">
        <v>35</v>
      </c>
      <c r="E379" t="s">
        <v>117</v>
      </c>
      <c r="F379" s="51" t="str">
        <f>IFERROR(VLOOKUP(D379,'Tabelas auxiliares'!$A$3:$B$61,2,FALSE),"")</f>
        <v>PU - PREFEITURA UNIVERSITÁRIA</v>
      </c>
      <c r="G379" s="51" t="str">
        <f>IFERROR(VLOOKUP($B379,'Tabelas auxiliares'!$A$65:$C$102,2,FALSE),"")</f>
        <v>Materiais de consumo e serviços não acadêmicos</v>
      </c>
      <c r="H379" s="51" t="str">
        <f>IFERROR(VLOOKUP($B379,'Tabelas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9" t="s">
        <v>1370</v>
      </c>
      <c r="J379" t="s">
        <v>2232</v>
      </c>
      <c r="K379" t="s">
        <v>2233</v>
      </c>
      <c r="L379" t="s">
        <v>2234</v>
      </c>
      <c r="M379" t="s">
        <v>2235</v>
      </c>
      <c r="N379" t="s">
        <v>166</v>
      </c>
      <c r="O379" t="s">
        <v>167</v>
      </c>
      <c r="P379" t="s">
        <v>200</v>
      </c>
      <c r="Q379" t="s">
        <v>168</v>
      </c>
      <c r="R379" t="s">
        <v>165</v>
      </c>
      <c r="S379" t="s">
        <v>543</v>
      </c>
      <c r="T379" t="s">
        <v>164</v>
      </c>
      <c r="U379" t="s">
        <v>118</v>
      </c>
      <c r="V379" t="s">
        <v>2032</v>
      </c>
      <c r="W379" t="s">
        <v>2033</v>
      </c>
      <c r="X379" s="51" t="str">
        <f t="shared" si="5"/>
        <v>3</v>
      </c>
      <c r="Y379" s="51" t="str">
        <f>IF(T379="","",IF(AND(T379&lt;&gt;'Tabelas auxiliares'!$B$236,T379&lt;&gt;'Tabelas auxiliares'!$B$237),"FOLHA DE PESSOAL",IF(X379='Tabelas auxiliares'!$A$237,"CUSTEIO",IF(X379='Tabelas auxiliares'!$A$236,"INVESTIMENTO","ERRO - VERIFICAR"))))</f>
        <v>CUSTEIO</v>
      </c>
      <c r="Z379" s="44">
        <v>13140.4</v>
      </c>
      <c r="AA379" s="44">
        <v>13140.4</v>
      </c>
    </row>
    <row r="380" spans="1:29" x14ac:dyDescent="0.25">
      <c r="A380" t="s">
        <v>540</v>
      </c>
      <c r="B380" s="72" t="s">
        <v>327</v>
      </c>
      <c r="C380" s="72" t="s">
        <v>541</v>
      </c>
      <c r="D380" t="s">
        <v>37</v>
      </c>
      <c r="E380" t="s">
        <v>117</v>
      </c>
      <c r="F380" s="51" t="str">
        <f>IFERROR(VLOOKUP(D380,'Tabelas auxiliares'!$A$3:$B$61,2,FALSE),"")</f>
        <v>PU - MATERIAL DE EXPEDIENTE * D.U.C</v>
      </c>
      <c r="G380" s="51" t="str">
        <f>IFERROR(VLOOKUP($B380,'Tabelas auxiliares'!$A$65:$C$102,2,FALSE),"")</f>
        <v>Materiais de consumo e serviços não acadêmicos</v>
      </c>
      <c r="H380" s="51" t="str">
        <f>IFERROR(VLOOKUP($B380,'Tabelas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0" t="s">
        <v>2236</v>
      </c>
      <c r="J380" t="s">
        <v>2237</v>
      </c>
      <c r="K380" t="s">
        <v>2238</v>
      </c>
      <c r="L380" t="s">
        <v>2239</v>
      </c>
      <c r="M380" t="s">
        <v>2240</v>
      </c>
      <c r="N380" t="s">
        <v>166</v>
      </c>
      <c r="O380" t="s">
        <v>167</v>
      </c>
      <c r="P380" t="s">
        <v>200</v>
      </c>
      <c r="Q380" t="s">
        <v>168</v>
      </c>
      <c r="R380" t="s">
        <v>165</v>
      </c>
      <c r="S380" t="s">
        <v>119</v>
      </c>
      <c r="T380" t="s">
        <v>164</v>
      </c>
      <c r="U380" t="s">
        <v>118</v>
      </c>
      <c r="V380" t="s">
        <v>998</v>
      </c>
      <c r="W380" t="s">
        <v>999</v>
      </c>
      <c r="X380" s="51" t="str">
        <f t="shared" si="5"/>
        <v>3</v>
      </c>
      <c r="Y380" s="51" t="str">
        <f>IF(T380="","",IF(AND(T380&lt;&gt;'Tabelas auxiliares'!$B$236,T380&lt;&gt;'Tabelas auxiliares'!$B$237),"FOLHA DE PESSOAL",IF(X380='Tabelas auxiliares'!$A$237,"CUSTEIO",IF(X380='Tabelas auxiliares'!$A$236,"INVESTIMENTO","ERRO - VERIFICAR"))))</f>
        <v>CUSTEIO</v>
      </c>
      <c r="Z380" s="44">
        <v>1198.7</v>
      </c>
      <c r="AA380" s="44">
        <v>1198.7</v>
      </c>
    </row>
    <row r="381" spans="1:29" x14ac:dyDescent="0.25">
      <c r="A381" t="s">
        <v>540</v>
      </c>
      <c r="B381" s="72" t="s">
        <v>327</v>
      </c>
      <c r="C381" s="72" t="s">
        <v>541</v>
      </c>
      <c r="D381" t="s">
        <v>37</v>
      </c>
      <c r="E381" t="s">
        <v>117</v>
      </c>
      <c r="F381" s="51" t="str">
        <f>IFERROR(VLOOKUP(D381,'Tabelas auxiliares'!$A$3:$B$61,2,FALSE),"")</f>
        <v>PU - MATERIAL DE EXPEDIENTE * D.U.C</v>
      </c>
      <c r="G381" s="51" t="str">
        <f>IFERROR(VLOOKUP($B381,'Tabelas auxiliares'!$A$65:$C$102,2,FALSE),"")</f>
        <v>Materiais de consumo e serviços não acadêmicos</v>
      </c>
      <c r="H381" s="51" t="str">
        <f>IFERROR(VLOOKUP($B381,'Tabelas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1" t="s">
        <v>2236</v>
      </c>
      <c r="J381" t="s">
        <v>2237</v>
      </c>
      <c r="K381" t="s">
        <v>2241</v>
      </c>
      <c r="L381" t="s">
        <v>2239</v>
      </c>
      <c r="M381" t="s">
        <v>2242</v>
      </c>
      <c r="N381" t="s">
        <v>166</v>
      </c>
      <c r="O381" t="s">
        <v>167</v>
      </c>
      <c r="P381" t="s">
        <v>200</v>
      </c>
      <c r="Q381" t="s">
        <v>168</v>
      </c>
      <c r="R381" t="s">
        <v>165</v>
      </c>
      <c r="S381" t="s">
        <v>119</v>
      </c>
      <c r="T381" t="s">
        <v>164</v>
      </c>
      <c r="U381" t="s">
        <v>118</v>
      </c>
      <c r="V381" t="s">
        <v>998</v>
      </c>
      <c r="W381" t="s">
        <v>999</v>
      </c>
      <c r="X381" s="51" t="str">
        <f t="shared" si="5"/>
        <v>3</v>
      </c>
      <c r="Y381" s="51" t="str">
        <f>IF(T381="","",IF(AND(T381&lt;&gt;'Tabelas auxiliares'!$B$236,T381&lt;&gt;'Tabelas auxiliares'!$B$237),"FOLHA DE PESSOAL",IF(X381='Tabelas auxiliares'!$A$237,"CUSTEIO",IF(X381='Tabelas auxiliares'!$A$236,"INVESTIMENTO","ERRO - VERIFICAR"))))</f>
        <v>CUSTEIO</v>
      </c>
      <c r="Z381" s="44">
        <v>4269.8500000000004</v>
      </c>
      <c r="AA381" s="44">
        <v>4269.8500000000004</v>
      </c>
    </row>
    <row r="382" spans="1:29" x14ac:dyDescent="0.25">
      <c r="A382" t="s">
        <v>540</v>
      </c>
      <c r="B382" s="72" t="s">
        <v>327</v>
      </c>
      <c r="C382" s="72" t="s">
        <v>541</v>
      </c>
      <c r="D382" t="s">
        <v>37</v>
      </c>
      <c r="E382" t="s">
        <v>117</v>
      </c>
      <c r="F382" s="51" t="str">
        <f>IFERROR(VLOOKUP(D382,'Tabelas auxiliares'!$A$3:$B$61,2,FALSE),"")</f>
        <v>PU - MATERIAL DE EXPEDIENTE * D.U.C</v>
      </c>
      <c r="G382" s="51" t="str">
        <f>IFERROR(VLOOKUP($B382,'Tabelas auxiliares'!$A$65:$C$102,2,FALSE),"")</f>
        <v>Materiais de consumo e serviços não acadêmicos</v>
      </c>
      <c r="H382" s="51" t="str">
        <f>IFERROR(VLOOKUP($B382,'Tabelas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2" t="s">
        <v>1439</v>
      </c>
      <c r="J382" t="s">
        <v>2243</v>
      </c>
      <c r="K382" t="s">
        <v>2244</v>
      </c>
      <c r="L382" t="s">
        <v>2245</v>
      </c>
      <c r="M382" t="s">
        <v>2246</v>
      </c>
      <c r="N382" t="s">
        <v>166</v>
      </c>
      <c r="O382" t="s">
        <v>167</v>
      </c>
      <c r="P382" t="s">
        <v>200</v>
      </c>
      <c r="Q382" t="s">
        <v>168</v>
      </c>
      <c r="R382" t="s">
        <v>165</v>
      </c>
      <c r="S382" t="s">
        <v>119</v>
      </c>
      <c r="T382" t="s">
        <v>164</v>
      </c>
      <c r="U382" t="s">
        <v>118</v>
      </c>
      <c r="V382" t="s">
        <v>998</v>
      </c>
      <c r="W382" t="s">
        <v>999</v>
      </c>
      <c r="X382" s="51" t="str">
        <f t="shared" si="5"/>
        <v>3</v>
      </c>
      <c r="Y382" s="51" t="str">
        <f>IF(T382="","",IF(AND(T382&lt;&gt;'Tabelas auxiliares'!$B$236,T382&lt;&gt;'Tabelas auxiliares'!$B$237),"FOLHA DE PESSOAL",IF(X382='Tabelas auxiliares'!$A$237,"CUSTEIO",IF(X382='Tabelas auxiliares'!$A$236,"INVESTIMENTO","ERRO - VERIFICAR"))))</f>
        <v>CUSTEIO</v>
      </c>
      <c r="Z382" s="44">
        <v>30000</v>
      </c>
      <c r="AA382" s="44">
        <v>30000</v>
      </c>
    </row>
    <row r="383" spans="1:29" x14ac:dyDescent="0.25">
      <c r="A383" t="s">
        <v>540</v>
      </c>
      <c r="B383" s="72" t="s">
        <v>327</v>
      </c>
      <c r="C383" s="72" t="s">
        <v>541</v>
      </c>
      <c r="D383" t="s">
        <v>45</v>
      </c>
      <c r="E383" t="s">
        <v>117</v>
      </c>
      <c r="F383" s="51" t="str">
        <f>IFERROR(VLOOKUP(D383,'Tabelas auxiliares'!$A$3:$B$61,2,FALSE),"")</f>
        <v>CMCC - CENTRO DE MATEMÁTICA, COMPUTAÇÃO E COGNIÇÃO</v>
      </c>
      <c r="G383" s="51" t="str">
        <f>IFERROR(VLOOKUP($B383,'Tabelas auxiliares'!$A$65:$C$102,2,FALSE),"")</f>
        <v>Materiais de consumo e serviços não acadêmicos</v>
      </c>
      <c r="H383" s="51" t="str">
        <f>IFERROR(VLOOKUP($B383,'Tabelas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3" t="s">
        <v>2247</v>
      </c>
      <c r="J383" t="s">
        <v>2248</v>
      </c>
      <c r="K383" t="s">
        <v>2249</v>
      </c>
      <c r="L383" t="s">
        <v>2250</v>
      </c>
      <c r="M383" t="s">
        <v>2251</v>
      </c>
      <c r="N383" t="s">
        <v>166</v>
      </c>
      <c r="O383" t="s">
        <v>167</v>
      </c>
      <c r="P383" t="s">
        <v>200</v>
      </c>
      <c r="Q383" t="s">
        <v>168</v>
      </c>
      <c r="R383" t="s">
        <v>165</v>
      </c>
      <c r="S383" t="s">
        <v>119</v>
      </c>
      <c r="T383" t="s">
        <v>164</v>
      </c>
      <c r="U383" t="s">
        <v>118</v>
      </c>
      <c r="V383" t="s">
        <v>2252</v>
      </c>
      <c r="W383" t="s">
        <v>2253</v>
      </c>
      <c r="X383" s="51" t="str">
        <f t="shared" si="5"/>
        <v>3</v>
      </c>
      <c r="Y383" s="51" t="str">
        <f>IF(T383="","",IF(AND(T383&lt;&gt;'Tabelas auxiliares'!$B$236,T383&lt;&gt;'Tabelas auxiliares'!$B$237),"FOLHA DE PESSOAL",IF(X383='Tabelas auxiliares'!$A$237,"CUSTEIO",IF(X383='Tabelas auxiliares'!$A$236,"INVESTIMENTO","ERRO - VERIFICAR"))))</f>
        <v>CUSTEIO</v>
      </c>
      <c r="Z383" s="44">
        <v>351.6</v>
      </c>
      <c r="AA383" s="44">
        <v>351.6</v>
      </c>
    </row>
    <row r="384" spans="1:29" x14ac:dyDescent="0.25">
      <c r="A384" t="s">
        <v>540</v>
      </c>
      <c r="B384" s="72" t="s">
        <v>327</v>
      </c>
      <c r="C384" s="72" t="s">
        <v>541</v>
      </c>
      <c r="D384" t="s">
        <v>69</v>
      </c>
      <c r="E384" t="s">
        <v>117</v>
      </c>
      <c r="F384" s="51" t="str">
        <f>IFERROR(VLOOKUP(D384,'Tabelas auxiliares'!$A$3:$B$61,2,FALSE),"")</f>
        <v>PROAP - PNAES</v>
      </c>
      <c r="G384" s="51" t="str">
        <f>IFERROR(VLOOKUP($B384,'Tabelas auxiliares'!$A$65:$C$102,2,FALSE),"")</f>
        <v>Materiais de consumo e serviços não acadêmicos</v>
      </c>
      <c r="H384" s="51" t="str">
        <f>IFERROR(VLOOKUP($B384,'Tabelas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4" t="s">
        <v>2254</v>
      </c>
      <c r="J384" t="s">
        <v>2255</v>
      </c>
      <c r="K384" t="s">
        <v>2256</v>
      </c>
      <c r="L384" t="s">
        <v>2257</v>
      </c>
      <c r="M384" t="s">
        <v>2258</v>
      </c>
      <c r="N384" t="s">
        <v>166</v>
      </c>
      <c r="O384" t="s">
        <v>167</v>
      </c>
      <c r="P384" t="s">
        <v>200</v>
      </c>
      <c r="Q384" t="s">
        <v>168</v>
      </c>
      <c r="R384" t="s">
        <v>165</v>
      </c>
      <c r="S384" t="s">
        <v>119</v>
      </c>
      <c r="T384" t="s">
        <v>164</v>
      </c>
      <c r="U384" t="s">
        <v>118</v>
      </c>
      <c r="V384" t="s">
        <v>2259</v>
      </c>
      <c r="W384" t="s">
        <v>2260</v>
      </c>
      <c r="X384" s="51" t="str">
        <f t="shared" si="5"/>
        <v>3</v>
      </c>
      <c r="Y384" s="51" t="str">
        <f>IF(T384="","",IF(AND(T384&lt;&gt;'Tabelas auxiliares'!$B$236,T384&lt;&gt;'Tabelas auxiliares'!$B$237),"FOLHA DE PESSOAL",IF(X384='Tabelas auxiliares'!$A$237,"CUSTEIO",IF(X384='Tabelas auxiliares'!$A$236,"INVESTIMENTO","ERRO - VERIFICAR"))))</f>
        <v>CUSTEIO</v>
      </c>
      <c r="Z384" s="44">
        <v>16303.97</v>
      </c>
      <c r="AA384" s="44">
        <v>16303.97</v>
      </c>
    </row>
    <row r="385" spans="1:29" x14ac:dyDescent="0.25">
      <c r="A385" t="s">
        <v>540</v>
      </c>
      <c r="B385" s="72" t="s">
        <v>327</v>
      </c>
      <c r="C385" s="72" t="s">
        <v>541</v>
      </c>
      <c r="D385" t="s">
        <v>83</v>
      </c>
      <c r="E385" t="s">
        <v>117</v>
      </c>
      <c r="F385" s="51" t="str">
        <f>IFERROR(VLOOKUP(D385,'Tabelas auxiliares'!$A$3:$B$61,2,FALSE),"")</f>
        <v>NETEL - NÚCLEO EDUCACIONAL DE TECNOLOGIAS E LÍNGUAS</v>
      </c>
      <c r="G385" s="51" t="str">
        <f>IFERROR(VLOOKUP($B385,'Tabelas auxiliares'!$A$65:$C$102,2,FALSE),"")</f>
        <v>Materiais de consumo e serviços não acadêmicos</v>
      </c>
      <c r="H385" s="51" t="str">
        <f>IFERROR(VLOOKUP($B385,'Tabelas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5" t="s">
        <v>2261</v>
      </c>
      <c r="J385" t="s">
        <v>1818</v>
      </c>
      <c r="K385" t="s">
        <v>2262</v>
      </c>
      <c r="L385" t="s">
        <v>1820</v>
      </c>
      <c r="M385" t="s">
        <v>2263</v>
      </c>
      <c r="N385" t="s">
        <v>166</v>
      </c>
      <c r="O385" t="s">
        <v>167</v>
      </c>
      <c r="P385" t="s">
        <v>200</v>
      </c>
      <c r="Q385" t="s">
        <v>168</v>
      </c>
      <c r="R385" t="s">
        <v>165</v>
      </c>
      <c r="S385" t="s">
        <v>119</v>
      </c>
      <c r="T385" t="s">
        <v>164</v>
      </c>
      <c r="U385" t="s">
        <v>118</v>
      </c>
      <c r="V385" t="s">
        <v>2032</v>
      </c>
      <c r="W385" t="s">
        <v>2033</v>
      </c>
      <c r="X385" s="51" t="str">
        <f t="shared" si="5"/>
        <v>3</v>
      </c>
      <c r="Y385" s="51" t="str">
        <f>IF(T385="","",IF(AND(T385&lt;&gt;'Tabelas auxiliares'!$B$236,T385&lt;&gt;'Tabelas auxiliares'!$B$237),"FOLHA DE PESSOAL",IF(X385='Tabelas auxiliares'!$A$237,"CUSTEIO",IF(X385='Tabelas auxiliares'!$A$236,"INVESTIMENTO","ERRO - VERIFICAR"))))</f>
        <v>CUSTEIO</v>
      </c>
      <c r="Z385" s="44">
        <v>1299.96</v>
      </c>
      <c r="AA385" s="44">
        <v>1299.96</v>
      </c>
    </row>
    <row r="386" spans="1:29" x14ac:dyDescent="0.25">
      <c r="A386" t="s">
        <v>540</v>
      </c>
      <c r="B386" s="72" t="s">
        <v>327</v>
      </c>
      <c r="C386" s="72" t="s">
        <v>541</v>
      </c>
      <c r="D386" t="s">
        <v>88</v>
      </c>
      <c r="E386" t="s">
        <v>117</v>
      </c>
      <c r="F386" s="51" t="str">
        <f>IFERROR(VLOOKUP(D386,'Tabelas auxiliares'!$A$3:$B$61,2,FALSE),"")</f>
        <v>SUGEPE - SUPERINTENDÊNCIA DE GESTÃO DE PESSOAS</v>
      </c>
      <c r="G386" s="51" t="str">
        <f>IFERROR(VLOOKUP($B386,'Tabelas auxiliares'!$A$65:$C$102,2,FALSE),"")</f>
        <v>Materiais de consumo e serviços não acadêmicos</v>
      </c>
      <c r="H386" s="51" t="str">
        <f>IFERROR(VLOOKUP($B386,'Tabelas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6" t="s">
        <v>2264</v>
      </c>
      <c r="J386" t="s">
        <v>2265</v>
      </c>
      <c r="K386" t="s">
        <v>2266</v>
      </c>
      <c r="L386" t="s">
        <v>2267</v>
      </c>
      <c r="M386" t="s">
        <v>2268</v>
      </c>
      <c r="N386" t="s">
        <v>166</v>
      </c>
      <c r="O386" t="s">
        <v>167</v>
      </c>
      <c r="P386" t="s">
        <v>200</v>
      </c>
      <c r="Q386" t="s">
        <v>168</v>
      </c>
      <c r="R386" t="s">
        <v>165</v>
      </c>
      <c r="S386" t="s">
        <v>119</v>
      </c>
      <c r="T386" t="s">
        <v>164</v>
      </c>
      <c r="U386" t="s">
        <v>118</v>
      </c>
      <c r="V386" t="s">
        <v>2252</v>
      </c>
      <c r="W386" t="s">
        <v>2253</v>
      </c>
      <c r="X386" s="51" t="str">
        <f t="shared" si="5"/>
        <v>3</v>
      </c>
      <c r="Y386" s="51" t="str">
        <f>IF(T386="","",IF(AND(T386&lt;&gt;'Tabelas auxiliares'!$B$236,T386&lt;&gt;'Tabelas auxiliares'!$B$237),"FOLHA DE PESSOAL",IF(X386='Tabelas auxiliares'!$A$237,"CUSTEIO",IF(X386='Tabelas auxiliares'!$A$236,"INVESTIMENTO","ERRO - VERIFICAR"))))</f>
        <v>CUSTEIO</v>
      </c>
      <c r="Z386" s="44">
        <v>4441</v>
      </c>
      <c r="AA386" s="44">
        <v>4441</v>
      </c>
    </row>
    <row r="387" spans="1:29" x14ac:dyDescent="0.25">
      <c r="A387" t="s">
        <v>540</v>
      </c>
      <c r="B387" s="72" t="s">
        <v>327</v>
      </c>
      <c r="C387" s="72" t="s">
        <v>541</v>
      </c>
      <c r="D387" t="s">
        <v>88</v>
      </c>
      <c r="E387" t="s">
        <v>117</v>
      </c>
      <c r="F387" s="51" t="str">
        <f>IFERROR(VLOOKUP(D387,'Tabelas auxiliares'!$A$3:$B$61,2,FALSE),"")</f>
        <v>SUGEPE - SUPERINTENDÊNCIA DE GESTÃO DE PESSOAS</v>
      </c>
      <c r="G387" s="51" t="str">
        <f>IFERROR(VLOOKUP($B387,'Tabelas auxiliares'!$A$65:$C$102,2,FALSE),"")</f>
        <v>Materiais de consumo e serviços não acadêmicos</v>
      </c>
      <c r="H387" s="51" t="str">
        <f>IFERROR(VLOOKUP($B387,'Tabelas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7" t="s">
        <v>2269</v>
      </c>
      <c r="J387" t="s">
        <v>2265</v>
      </c>
      <c r="K387" t="s">
        <v>2270</v>
      </c>
      <c r="L387" t="s">
        <v>2267</v>
      </c>
      <c r="M387" t="s">
        <v>2271</v>
      </c>
      <c r="N387" t="s">
        <v>166</v>
      </c>
      <c r="O387" t="s">
        <v>167</v>
      </c>
      <c r="P387" t="s">
        <v>200</v>
      </c>
      <c r="Q387" t="s">
        <v>168</v>
      </c>
      <c r="R387" t="s">
        <v>165</v>
      </c>
      <c r="S387" t="s">
        <v>119</v>
      </c>
      <c r="T387" t="s">
        <v>164</v>
      </c>
      <c r="U387" t="s">
        <v>118</v>
      </c>
      <c r="V387" t="s">
        <v>2252</v>
      </c>
      <c r="W387" t="s">
        <v>2253</v>
      </c>
      <c r="X387" s="51" t="str">
        <f t="shared" si="5"/>
        <v>3</v>
      </c>
      <c r="Y387" s="51" t="str">
        <f>IF(T387="","",IF(AND(T387&lt;&gt;'Tabelas auxiliares'!$B$236,T387&lt;&gt;'Tabelas auxiliares'!$B$237),"FOLHA DE PESSOAL",IF(X387='Tabelas auxiliares'!$A$237,"CUSTEIO",IF(X387='Tabelas auxiliares'!$A$236,"INVESTIMENTO","ERRO - VERIFICAR"))))</f>
        <v>CUSTEIO</v>
      </c>
      <c r="Z387" s="44">
        <v>1520</v>
      </c>
      <c r="AA387" s="44">
        <v>1520</v>
      </c>
    </row>
    <row r="388" spans="1:29" x14ac:dyDescent="0.25">
      <c r="A388" t="s">
        <v>540</v>
      </c>
      <c r="B388" s="72" t="s">
        <v>327</v>
      </c>
      <c r="C388" s="72" t="s">
        <v>541</v>
      </c>
      <c r="D388" t="s">
        <v>88</v>
      </c>
      <c r="E388" t="s">
        <v>117</v>
      </c>
      <c r="F388" s="51" t="str">
        <f>IFERROR(VLOOKUP(D388,'Tabelas auxiliares'!$A$3:$B$61,2,FALSE),"")</f>
        <v>SUGEPE - SUPERINTENDÊNCIA DE GESTÃO DE PESSOAS</v>
      </c>
      <c r="G388" s="51" t="str">
        <f>IFERROR(VLOOKUP($B388,'Tabelas auxiliares'!$A$65:$C$102,2,FALSE),"")</f>
        <v>Materiais de consumo e serviços não acadêmicos</v>
      </c>
      <c r="H388" s="51" t="str">
        <f>IFERROR(VLOOKUP($B388,'Tabelas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8" t="s">
        <v>2272</v>
      </c>
      <c r="J388" t="s">
        <v>2273</v>
      </c>
      <c r="K388" t="s">
        <v>2274</v>
      </c>
      <c r="L388" t="s">
        <v>2275</v>
      </c>
      <c r="M388" t="s">
        <v>2276</v>
      </c>
      <c r="N388" t="s">
        <v>166</v>
      </c>
      <c r="O388" t="s">
        <v>167</v>
      </c>
      <c r="P388" t="s">
        <v>200</v>
      </c>
      <c r="Q388" t="s">
        <v>168</v>
      </c>
      <c r="R388" t="s">
        <v>165</v>
      </c>
      <c r="S388" t="s">
        <v>119</v>
      </c>
      <c r="T388" t="s">
        <v>164</v>
      </c>
      <c r="U388" t="s">
        <v>118</v>
      </c>
      <c r="V388" t="s">
        <v>2110</v>
      </c>
      <c r="W388" t="s">
        <v>2111</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44">
        <v>3783</v>
      </c>
      <c r="AA388" s="44">
        <v>3783</v>
      </c>
    </row>
    <row r="389" spans="1:29" x14ac:dyDescent="0.25">
      <c r="A389" t="s">
        <v>540</v>
      </c>
      <c r="B389" s="72" t="s">
        <v>327</v>
      </c>
      <c r="C389" s="72" t="s">
        <v>541</v>
      </c>
      <c r="D389" t="s">
        <v>88</v>
      </c>
      <c r="E389" t="s">
        <v>117</v>
      </c>
      <c r="F389" s="51" t="str">
        <f>IFERROR(VLOOKUP(D389,'Tabelas auxiliares'!$A$3:$B$61,2,FALSE),"")</f>
        <v>SUGEPE - SUPERINTENDÊNCIA DE GESTÃO DE PESSOAS</v>
      </c>
      <c r="G389" s="51" t="str">
        <f>IFERROR(VLOOKUP($B389,'Tabelas auxiliares'!$A$65:$C$102,2,FALSE),"")</f>
        <v>Materiais de consumo e serviços não acadêmicos</v>
      </c>
      <c r="H389" s="51" t="str">
        <f>IFERROR(VLOOKUP($B389,'Tabelas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9" t="s">
        <v>2272</v>
      </c>
      <c r="J389" t="s">
        <v>2273</v>
      </c>
      <c r="K389" t="s">
        <v>2277</v>
      </c>
      <c r="L389" t="s">
        <v>2275</v>
      </c>
      <c r="M389" t="s">
        <v>2276</v>
      </c>
      <c r="N389" t="s">
        <v>166</v>
      </c>
      <c r="O389" t="s">
        <v>167</v>
      </c>
      <c r="P389" t="s">
        <v>200</v>
      </c>
      <c r="Q389" t="s">
        <v>168</v>
      </c>
      <c r="R389" t="s">
        <v>165</v>
      </c>
      <c r="S389" t="s">
        <v>119</v>
      </c>
      <c r="T389" t="s">
        <v>164</v>
      </c>
      <c r="U389" t="s">
        <v>118</v>
      </c>
      <c r="V389" t="s">
        <v>1008</v>
      </c>
      <c r="W389" t="s">
        <v>1009</v>
      </c>
      <c r="X389" s="51" t="str">
        <f t="shared" si="6"/>
        <v>3</v>
      </c>
      <c r="Y389" s="51" t="str">
        <f>IF(T389="","",IF(AND(T389&lt;&gt;'Tabelas auxiliares'!$B$236,T389&lt;&gt;'Tabelas auxiliares'!$B$237),"FOLHA DE PESSOAL",IF(X389='Tabelas auxiliares'!$A$237,"CUSTEIO",IF(X389='Tabelas auxiliares'!$A$236,"INVESTIMENTO","ERRO - VERIFICAR"))))</f>
        <v>CUSTEIO</v>
      </c>
      <c r="Z389" s="44">
        <v>3160</v>
      </c>
      <c r="AA389" s="44">
        <v>3160</v>
      </c>
    </row>
    <row r="390" spans="1:29" x14ac:dyDescent="0.25">
      <c r="A390" t="s">
        <v>540</v>
      </c>
      <c r="B390" s="72" t="s">
        <v>327</v>
      </c>
      <c r="C390" s="72" t="s">
        <v>541</v>
      </c>
      <c r="D390" t="s">
        <v>88</v>
      </c>
      <c r="E390" t="s">
        <v>117</v>
      </c>
      <c r="F390" s="51" t="str">
        <f>IFERROR(VLOOKUP(D390,'Tabelas auxiliares'!$A$3:$B$61,2,FALSE),"")</f>
        <v>SUGEPE - SUPERINTENDÊNCIA DE GESTÃO DE PESSOAS</v>
      </c>
      <c r="G390" s="51" t="str">
        <f>IFERROR(VLOOKUP($B390,'Tabelas auxiliares'!$A$65:$C$102,2,FALSE),"")</f>
        <v>Materiais de consumo e serviços não acadêmicos</v>
      </c>
      <c r="H390" s="51" t="str">
        <f>IFERROR(VLOOKUP($B390,'Tabelas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0" t="s">
        <v>1596</v>
      </c>
      <c r="J390" t="s">
        <v>2278</v>
      </c>
      <c r="K390" t="s">
        <v>2279</v>
      </c>
      <c r="L390" t="s">
        <v>2280</v>
      </c>
      <c r="M390" t="s">
        <v>2281</v>
      </c>
      <c r="N390" t="s">
        <v>166</v>
      </c>
      <c r="O390" t="s">
        <v>167</v>
      </c>
      <c r="P390" t="s">
        <v>200</v>
      </c>
      <c r="Q390" t="s">
        <v>168</v>
      </c>
      <c r="R390" t="s">
        <v>165</v>
      </c>
      <c r="S390" t="s">
        <v>119</v>
      </c>
      <c r="T390" t="s">
        <v>164</v>
      </c>
      <c r="U390" t="s">
        <v>118</v>
      </c>
      <c r="V390" t="s">
        <v>2252</v>
      </c>
      <c r="W390" t="s">
        <v>2253</v>
      </c>
      <c r="X390" s="51" t="str">
        <f t="shared" si="6"/>
        <v>3</v>
      </c>
      <c r="Y390" s="51" t="str">
        <f>IF(T390="","",IF(AND(T390&lt;&gt;'Tabelas auxiliares'!$B$236,T390&lt;&gt;'Tabelas auxiliares'!$B$237),"FOLHA DE PESSOAL",IF(X390='Tabelas auxiliares'!$A$237,"CUSTEIO",IF(X390='Tabelas auxiliares'!$A$236,"INVESTIMENTO","ERRO - VERIFICAR"))))</f>
        <v>CUSTEIO</v>
      </c>
      <c r="Z390" s="44">
        <v>27596.799999999999</v>
      </c>
      <c r="AA390" s="44">
        <v>27596.799999999999</v>
      </c>
    </row>
    <row r="391" spans="1:29" x14ac:dyDescent="0.25">
      <c r="A391" t="s">
        <v>540</v>
      </c>
      <c r="B391" s="72" t="s">
        <v>327</v>
      </c>
      <c r="C391" s="72" t="s">
        <v>541</v>
      </c>
      <c r="D391" t="s">
        <v>88</v>
      </c>
      <c r="E391" t="s">
        <v>117</v>
      </c>
      <c r="F391" s="51" t="str">
        <f>IFERROR(VLOOKUP(D391,'Tabelas auxiliares'!$A$3:$B$61,2,FALSE),"")</f>
        <v>SUGEPE - SUPERINTENDÊNCIA DE GESTÃO DE PESSOAS</v>
      </c>
      <c r="G391" s="51" t="str">
        <f>IFERROR(VLOOKUP($B391,'Tabelas auxiliares'!$A$65:$C$102,2,FALSE),"")</f>
        <v>Materiais de consumo e serviços não acadêmicos</v>
      </c>
      <c r="H391" s="51" t="str">
        <f>IFERROR(VLOOKUP($B391,'Tabelas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1" t="s">
        <v>2282</v>
      </c>
      <c r="J391" t="s">
        <v>2278</v>
      </c>
      <c r="K391" t="s">
        <v>2283</v>
      </c>
      <c r="L391" t="s">
        <v>2280</v>
      </c>
      <c r="M391" t="s">
        <v>2284</v>
      </c>
      <c r="N391" t="s">
        <v>166</v>
      </c>
      <c r="O391" t="s">
        <v>167</v>
      </c>
      <c r="P391" t="s">
        <v>200</v>
      </c>
      <c r="Q391" t="s">
        <v>168</v>
      </c>
      <c r="R391" t="s">
        <v>165</v>
      </c>
      <c r="S391" t="s">
        <v>119</v>
      </c>
      <c r="T391" t="s">
        <v>164</v>
      </c>
      <c r="U391" t="s">
        <v>118</v>
      </c>
      <c r="V391" t="s">
        <v>2252</v>
      </c>
      <c r="W391" t="s">
        <v>2253</v>
      </c>
      <c r="X391" s="51" t="str">
        <f t="shared" si="6"/>
        <v>3</v>
      </c>
      <c r="Y391" s="51" t="str">
        <f>IF(T391="","",IF(AND(T391&lt;&gt;'Tabelas auxiliares'!$B$236,T391&lt;&gt;'Tabelas auxiliares'!$B$237),"FOLHA DE PESSOAL",IF(X391='Tabelas auxiliares'!$A$237,"CUSTEIO",IF(X391='Tabelas auxiliares'!$A$236,"INVESTIMENTO","ERRO - VERIFICAR"))))</f>
        <v>CUSTEIO</v>
      </c>
      <c r="Z391" s="44">
        <v>2800</v>
      </c>
      <c r="AA391" s="44">
        <v>2800</v>
      </c>
    </row>
    <row r="392" spans="1:29" x14ac:dyDescent="0.25">
      <c r="A392" t="s">
        <v>540</v>
      </c>
      <c r="B392" s="72" t="s">
        <v>327</v>
      </c>
      <c r="C392" s="72" t="s">
        <v>541</v>
      </c>
      <c r="D392" t="s">
        <v>88</v>
      </c>
      <c r="E392" t="s">
        <v>117</v>
      </c>
      <c r="F392" s="51" t="str">
        <f>IFERROR(VLOOKUP(D392,'Tabelas auxiliares'!$A$3:$B$61,2,FALSE),"")</f>
        <v>SUGEPE - SUPERINTENDÊNCIA DE GESTÃO DE PESSOAS</v>
      </c>
      <c r="G392" s="51" t="str">
        <f>IFERROR(VLOOKUP($B392,'Tabelas auxiliares'!$A$65:$C$102,2,FALSE),"")</f>
        <v>Materiais de consumo e serviços não acadêmicos</v>
      </c>
      <c r="H392" s="51" t="str">
        <f>IFERROR(VLOOKUP($B392,'Tabelas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2" t="s">
        <v>2285</v>
      </c>
      <c r="J392" t="s">
        <v>2286</v>
      </c>
      <c r="K392" t="s">
        <v>2287</v>
      </c>
      <c r="L392" t="s">
        <v>2288</v>
      </c>
      <c r="M392" t="s">
        <v>2289</v>
      </c>
      <c r="N392" t="s">
        <v>166</v>
      </c>
      <c r="O392" t="s">
        <v>167</v>
      </c>
      <c r="P392" t="s">
        <v>200</v>
      </c>
      <c r="Q392" t="s">
        <v>168</v>
      </c>
      <c r="R392" t="s">
        <v>165</v>
      </c>
      <c r="S392" t="s">
        <v>119</v>
      </c>
      <c r="T392" t="s">
        <v>164</v>
      </c>
      <c r="U392" t="s">
        <v>118</v>
      </c>
      <c r="V392" t="s">
        <v>2259</v>
      </c>
      <c r="W392" t="s">
        <v>2260</v>
      </c>
      <c r="X392" s="51" t="str">
        <f t="shared" si="6"/>
        <v>3</v>
      </c>
      <c r="Y392" s="51" t="str">
        <f>IF(T392="","",IF(AND(T392&lt;&gt;'Tabelas auxiliares'!$B$236,T392&lt;&gt;'Tabelas auxiliares'!$B$237),"FOLHA DE PESSOAL",IF(X392='Tabelas auxiliares'!$A$237,"CUSTEIO",IF(X392='Tabelas auxiliares'!$A$236,"INVESTIMENTO","ERRO - VERIFICAR"))))</f>
        <v>CUSTEIO</v>
      </c>
      <c r="Z392" s="44">
        <v>630</v>
      </c>
      <c r="AA392" s="44">
        <v>630</v>
      </c>
    </row>
    <row r="393" spans="1:29" x14ac:dyDescent="0.25">
      <c r="A393" t="s">
        <v>540</v>
      </c>
      <c r="B393" s="72" t="s">
        <v>327</v>
      </c>
      <c r="C393" s="72" t="s">
        <v>541</v>
      </c>
      <c r="D393" t="s">
        <v>88</v>
      </c>
      <c r="E393" t="s">
        <v>117</v>
      </c>
      <c r="F393" s="51" t="str">
        <f>IFERROR(VLOOKUP(D393,'Tabelas auxiliares'!$A$3:$B$61,2,FALSE),"")</f>
        <v>SUGEPE - SUPERINTENDÊNCIA DE GESTÃO DE PESSOAS</v>
      </c>
      <c r="G393" s="51" t="str">
        <f>IFERROR(VLOOKUP($B393,'Tabelas auxiliares'!$A$65:$C$102,2,FALSE),"")</f>
        <v>Materiais de consumo e serviços não acadêmicos</v>
      </c>
      <c r="H393" s="51" t="str">
        <f>IFERROR(VLOOKUP($B393,'Tabelas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3" t="s">
        <v>1122</v>
      </c>
      <c r="J393" t="s">
        <v>2278</v>
      </c>
      <c r="K393" t="s">
        <v>2290</v>
      </c>
      <c r="L393" t="s">
        <v>2291</v>
      </c>
      <c r="M393" t="s">
        <v>2281</v>
      </c>
      <c r="N393" t="s">
        <v>166</v>
      </c>
      <c r="O393" t="s">
        <v>167</v>
      </c>
      <c r="P393" t="s">
        <v>200</v>
      </c>
      <c r="Q393" t="s">
        <v>168</v>
      </c>
      <c r="R393" t="s">
        <v>165</v>
      </c>
      <c r="S393" t="s">
        <v>119</v>
      </c>
      <c r="T393" t="s">
        <v>164</v>
      </c>
      <c r="U393" t="s">
        <v>118</v>
      </c>
      <c r="V393" t="s">
        <v>2252</v>
      </c>
      <c r="W393" t="s">
        <v>2253</v>
      </c>
      <c r="X393" s="51" t="str">
        <f t="shared" si="6"/>
        <v>3</v>
      </c>
      <c r="Y393" s="51" t="str">
        <f>IF(T393="","",IF(AND(T393&lt;&gt;'Tabelas auxiliares'!$B$236,T393&lt;&gt;'Tabelas auxiliares'!$B$237),"FOLHA DE PESSOAL",IF(X393='Tabelas auxiliares'!$A$237,"CUSTEIO",IF(X393='Tabelas auxiliares'!$A$236,"INVESTIMENTO","ERRO - VERIFICAR"))))</f>
        <v>CUSTEIO</v>
      </c>
      <c r="Z393" s="44">
        <v>34236.080000000002</v>
      </c>
      <c r="AA393" s="44">
        <v>34236.080000000002</v>
      </c>
    </row>
    <row r="394" spans="1:29" x14ac:dyDescent="0.25">
      <c r="A394" t="s">
        <v>540</v>
      </c>
      <c r="B394" s="72" t="s">
        <v>330</v>
      </c>
      <c r="C394" s="72" t="s">
        <v>541</v>
      </c>
      <c r="D394" t="s">
        <v>35</v>
      </c>
      <c r="E394" t="s">
        <v>117</v>
      </c>
      <c r="F394" s="51" t="str">
        <f>IFERROR(VLOOKUP(D394,'Tabelas auxiliares'!$A$3:$B$61,2,FALSE),"")</f>
        <v>PU - PREFEITURA UNIVERSITÁRIA</v>
      </c>
      <c r="G394" s="51" t="str">
        <f>IFERROR(VLOOKUP($B394,'Tabelas auxiliares'!$A$65:$C$102,2,FALSE),"")</f>
        <v>Manutenção</v>
      </c>
      <c r="H394" s="51" t="str">
        <f>IFERROR(VLOOKUP($B394,'Tabelas auxiliares'!$A$65:$C$102,3,FALSE),"")</f>
        <v>ALMOXARIFADO / AR CONDICIONADO / COMBATE INCÊNDIO / CORTINAS / ELEVADORES / GERADORES DE ENERGIA / HIDRÁULICA / IMÓVEIS / INSTALAÇÕES ELÉTRICAS  / JARDINAGEM / MANUTENÇÃO PREDIAL / DESINSETIZAÇÃO / CHAVEIRO / INVENTÁRIO PATRIMONIAL</v>
      </c>
      <c r="I394" t="s">
        <v>2292</v>
      </c>
      <c r="J394" t="s">
        <v>2293</v>
      </c>
      <c r="K394" t="s">
        <v>2294</v>
      </c>
      <c r="L394" t="s">
        <v>2295</v>
      </c>
      <c r="M394" t="s">
        <v>2296</v>
      </c>
      <c r="N394" t="s">
        <v>166</v>
      </c>
      <c r="O394" t="s">
        <v>167</v>
      </c>
      <c r="P394" t="s">
        <v>200</v>
      </c>
      <c r="Q394" t="s">
        <v>168</v>
      </c>
      <c r="R394" t="s">
        <v>165</v>
      </c>
      <c r="S394" t="s">
        <v>119</v>
      </c>
      <c r="T394" t="s">
        <v>164</v>
      </c>
      <c r="U394" t="s">
        <v>118</v>
      </c>
      <c r="V394" t="s">
        <v>1014</v>
      </c>
      <c r="W394" t="s">
        <v>1015</v>
      </c>
      <c r="X394" s="51" t="str">
        <f t="shared" si="6"/>
        <v>3</v>
      </c>
      <c r="Y394" s="51" t="str">
        <f>IF(T394="","",IF(AND(T394&lt;&gt;'Tabelas auxiliares'!$B$236,T394&lt;&gt;'Tabelas auxiliares'!$B$237),"FOLHA DE PESSOAL",IF(X394='Tabelas auxiliares'!$A$237,"CUSTEIO",IF(X394='Tabelas auxiliares'!$A$236,"INVESTIMENTO","ERRO - VERIFICAR"))))</f>
        <v>CUSTEIO</v>
      </c>
      <c r="Z394" s="44">
        <v>97881.54</v>
      </c>
      <c r="AA394" s="44">
        <v>97881.54</v>
      </c>
    </row>
    <row r="395" spans="1:29" x14ac:dyDescent="0.25">
      <c r="A395" t="s">
        <v>540</v>
      </c>
      <c r="B395" s="72" t="s">
        <v>330</v>
      </c>
      <c r="C395" s="72" t="s">
        <v>541</v>
      </c>
      <c r="D395" t="s">
        <v>35</v>
      </c>
      <c r="E395" t="s">
        <v>117</v>
      </c>
      <c r="F395" s="51" t="str">
        <f>IFERROR(VLOOKUP(D395,'Tabelas auxiliares'!$A$3:$B$61,2,FALSE),"")</f>
        <v>PU - PREFEITURA UNIVERSITÁRIA</v>
      </c>
      <c r="G395" s="51" t="str">
        <f>IFERROR(VLOOKUP($B395,'Tabelas auxiliares'!$A$65:$C$102,2,FALSE),"")</f>
        <v>Manutenção</v>
      </c>
      <c r="H395" s="51" t="str">
        <f>IFERROR(VLOOKUP($B395,'Tabelas auxiliares'!$A$65:$C$102,3,FALSE),"")</f>
        <v>ALMOXARIFADO / AR CONDICIONADO / COMBATE INCÊNDIO / CORTINAS / ELEVADORES / GERADORES DE ENERGIA / HIDRÁULICA / IMÓVEIS / INSTALAÇÕES ELÉTRICAS  / JARDINAGEM / MANUTENÇÃO PREDIAL / DESINSETIZAÇÃO / CHAVEIRO / INVENTÁRIO PATRIMONIAL</v>
      </c>
      <c r="I395" t="s">
        <v>2297</v>
      </c>
      <c r="J395" t="s">
        <v>2298</v>
      </c>
      <c r="K395" t="s">
        <v>2299</v>
      </c>
      <c r="L395" t="s">
        <v>2300</v>
      </c>
      <c r="M395" t="s">
        <v>2301</v>
      </c>
      <c r="N395" t="s">
        <v>166</v>
      </c>
      <c r="O395" t="s">
        <v>167</v>
      </c>
      <c r="P395" t="s">
        <v>200</v>
      </c>
      <c r="Q395" t="s">
        <v>168</v>
      </c>
      <c r="R395" t="s">
        <v>165</v>
      </c>
      <c r="S395" t="s">
        <v>119</v>
      </c>
      <c r="T395" t="s">
        <v>164</v>
      </c>
      <c r="U395" t="s">
        <v>118</v>
      </c>
      <c r="V395" t="s">
        <v>1014</v>
      </c>
      <c r="W395" t="s">
        <v>1015</v>
      </c>
      <c r="X395" s="51" t="str">
        <f t="shared" si="6"/>
        <v>3</v>
      </c>
      <c r="Y395" s="51" t="str">
        <f>IF(T395="","",IF(AND(T395&lt;&gt;'Tabelas auxiliares'!$B$236,T395&lt;&gt;'Tabelas auxiliares'!$B$237),"FOLHA DE PESSOAL",IF(X395='Tabelas auxiliares'!$A$237,"CUSTEIO",IF(X395='Tabelas auxiliares'!$A$236,"INVESTIMENTO","ERRO - VERIFICAR"))))</f>
        <v>CUSTEIO</v>
      </c>
      <c r="Z395" s="44">
        <v>6857.96</v>
      </c>
      <c r="AA395" s="44">
        <v>6857.96</v>
      </c>
    </row>
    <row r="396" spans="1:29" x14ac:dyDescent="0.25">
      <c r="A396" t="s">
        <v>540</v>
      </c>
      <c r="B396" s="72" t="s">
        <v>330</v>
      </c>
      <c r="C396" s="72" t="s">
        <v>541</v>
      </c>
      <c r="D396" t="s">
        <v>35</v>
      </c>
      <c r="E396" t="s">
        <v>117</v>
      </c>
      <c r="F396" s="51" t="str">
        <f>IFERROR(VLOOKUP(D396,'Tabelas auxiliares'!$A$3:$B$61,2,FALSE),"")</f>
        <v>PU - PREFEITURA UNIVERSITÁRIA</v>
      </c>
      <c r="G396" s="51" t="str">
        <f>IFERROR(VLOOKUP($B396,'Tabelas auxiliares'!$A$65:$C$102,2,FALSE),"")</f>
        <v>Manutenção</v>
      </c>
      <c r="H396" s="51" t="str">
        <f>IFERROR(VLOOKUP($B396,'Tabelas auxiliares'!$A$65:$C$102,3,FALSE),"")</f>
        <v>ALMOXARIFADO / AR CONDICIONADO / COMBATE INCÊNDIO / CORTINAS / ELEVADORES / GERADORES DE ENERGIA / HIDRÁULICA / IMÓVEIS / INSTALAÇÕES ELÉTRICAS  / JARDINAGEM / MANUTENÇÃO PREDIAL / DESINSETIZAÇÃO / CHAVEIRO / INVENTÁRIO PATRIMONIAL</v>
      </c>
      <c r="I396" t="s">
        <v>2302</v>
      </c>
      <c r="J396" t="s">
        <v>2303</v>
      </c>
      <c r="K396" t="s">
        <v>2304</v>
      </c>
      <c r="L396" t="s">
        <v>2305</v>
      </c>
      <c r="M396" t="s">
        <v>2306</v>
      </c>
      <c r="N396" t="s">
        <v>166</v>
      </c>
      <c r="O396" t="s">
        <v>167</v>
      </c>
      <c r="P396" t="s">
        <v>200</v>
      </c>
      <c r="Q396" t="s">
        <v>168</v>
      </c>
      <c r="R396" t="s">
        <v>165</v>
      </c>
      <c r="S396" t="s">
        <v>119</v>
      </c>
      <c r="T396" t="s">
        <v>164</v>
      </c>
      <c r="U396" t="s">
        <v>118</v>
      </c>
      <c r="V396" t="s">
        <v>1008</v>
      </c>
      <c r="W396" t="s">
        <v>1009</v>
      </c>
      <c r="X396" s="51" t="str">
        <f t="shared" si="6"/>
        <v>3</v>
      </c>
      <c r="Y396" s="51" t="str">
        <f>IF(T396="","",IF(AND(T396&lt;&gt;'Tabelas auxiliares'!$B$236,T396&lt;&gt;'Tabelas auxiliares'!$B$237),"FOLHA DE PESSOAL",IF(X396='Tabelas auxiliares'!$A$237,"CUSTEIO",IF(X396='Tabelas auxiliares'!$A$236,"INVESTIMENTO","ERRO - VERIFICAR"))))</f>
        <v>CUSTEIO</v>
      </c>
      <c r="Z396" s="44">
        <v>4729.75</v>
      </c>
      <c r="AA396" s="44">
        <v>4729.75</v>
      </c>
    </row>
    <row r="397" spans="1:29" x14ac:dyDescent="0.25">
      <c r="A397" t="s">
        <v>540</v>
      </c>
      <c r="B397" s="72" t="s">
        <v>330</v>
      </c>
      <c r="C397" s="72" t="s">
        <v>541</v>
      </c>
      <c r="D397" t="s">
        <v>35</v>
      </c>
      <c r="E397" t="s">
        <v>117</v>
      </c>
      <c r="F397" s="51" t="str">
        <f>IFERROR(VLOOKUP(D397,'Tabelas auxiliares'!$A$3:$B$61,2,FALSE),"")</f>
        <v>PU - PREFEITURA UNIVERSITÁRIA</v>
      </c>
      <c r="G397" s="51" t="str">
        <f>IFERROR(VLOOKUP($B397,'Tabelas auxiliares'!$A$65:$C$102,2,FALSE),"")</f>
        <v>Manutenção</v>
      </c>
      <c r="H397" s="51" t="str">
        <f>IFERROR(VLOOKUP($B397,'Tabelas auxiliares'!$A$65:$C$102,3,FALSE),"")</f>
        <v>ALMOXARIFADO / AR CONDICIONADO / COMBATE INCÊNDIO / CORTINAS / ELEVADORES / GERADORES DE ENERGIA / HIDRÁULICA / IMÓVEIS / INSTALAÇÕES ELÉTRICAS  / JARDINAGEM / MANUTENÇÃO PREDIAL / DESINSETIZAÇÃO / CHAVEIRO / INVENTÁRIO PATRIMONIAL</v>
      </c>
      <c r="I397" t="s">
        <v>2307</v>
      </c>
      <c r="J397" t="s">
        <v>806</v>
      </c>
      <c r="K397" t="s">
        <v>2308</v>
      </c>
      <c r="L397" t="s">
        <v>808</v>
      </c>
      <c r="M397" t="s">
        <v>2309</v>
      </c>
      <c r="N397" t="s">
        <v>166</v>
      </c>
      <c r="O397" t="s">
        <v>167</v>
      </c>
      <c r="P397" t="s">
        <v>200</v>
      </c>
      <c r="Q397" t="s">
        <v>168</v>
      </c>
      <c r="R397" t="s">
        <v>165</v>
      </c>
      <c r="S397" t="s">
        <v>119</v>
      </c>
      <c r="T397" t="s">
        <v>164</v>
      </c>
      <c r="U397" t="s">
        <v>118</v>
      </c>
      <c r="V397" t="s">
        <v>1008</v>
      </c>
      <c r="W397" t="s">
        <v>1009</v>
      </c>
      <c r="X397" s="51" t="str">
        <f t="shared" si="6"/>
        <v>3</v>
      </c>
      <c r="Y397" s="51" t="str">
        <f>IF(T397="","",IF(AND(T397&lt;&gt;'Tabelas auxiliares'!$B$236,T397&lt;&gt;'Tabelas auxiliares'!$B$237),"FOLHA DE PESSOAL",IF(X397='Tabelas auxiliares'!$A$237,"CUSTEIO",IF(X397='Tabelas auxiliares'!$A$236,"INVESTIMENTO","ERRO - VERIFICAR"))))</f>
        <v>CUSTEIO</v>
      </c>
      <c r="Z397" s="44">
        <v>20799.830000000002</v>
      </c>
      <c r="AA397" s="44">
        <v>16930.830000000002</v>
      </c>
      <c r="AB397" s="44">
        <v>226.33</v>
      </c>
      <c r="AC397" s="44">
        <v>3642.67</v>
      </c>
    </row>
    <row r="398" spans="1:29" x14ac:dyDescent="0.25">
      <c r="A398" t="s">
        <v>540</v>
      </c>
      <c r="B398" s="72" t="s">
        <v>330</v>
      </c>
      <c r="C398" s="72" t="s">
        <v>541</v>
      </c>
      <c r="D398" t="s">
        <v>35</v>
      </c>
      <c r="E398" t="s">
        <v>117</v>
      </c>
      <c r="F398" s="51" t="str">
        <f>IFERROR(VLOOKUP(D398,'Tabelas auxiliares'!$A$3:$B$61,2,FALSE),"")</f>
        <v>PU - PREFEITURA UNIVERSITÁRIA</v>
      </c>
      <c r="G398" s="51" t="str">
        <f>IFERROR(VLOOKUP($B398,'Tabelas auxiliares'!$A$65:$C$102,2,FALSE),"")</f>
        <v>Manutenção</v>
      </c>
      <c r="H398" s="51" t="str">
        <f>IFERROR(VLOOKUP($B398,'Tabelas auxiliares'!$A$65:$C$102,3,FALSE),"")</f>
        <v>ALMOXARIFADO / AR CONDICIONADO / COMBATE INCÊNDIO / CORTINAS / ELEVADORES / GERADORES DE ENERGIA / HIDRÁULICA / IMÓVEIS / INSTALAÇÕES ELÉTRICAS  / JARDINAGEM / MANUTENÇÃO PREDIAL / DESINSETIZAÇÃO / CHAVEIRO / INVENTÁRIO PATRIMONIAL</v>
      </c>
      <c r="I398" t="s">
        <v>2310</v>
      </c>
      <c r="J398" t="s">
        <v>2243</v>
      </c>
      <c r="K398" t="s">
        <v>2311</v>
      </c>
      <c r="L398" t="s">
        <v>2312</v>
      </c>
      <c r="M398" t="s">
        <v>2246</v>
      </c>
      <c r="N398" t="s">
        <v>166</v>
      </c>
      <c r="O398" t="s">
        <v>167</v>
      </c>
      <c r="P398" t="s">
        <v>200</v>
      </c>
      <c r="Q398" t="s">
        <v>168</v>
      </c>
      <c r="R398" t="s">
        <v>165</v>
      </c>
      <c r="S398" t="s">
        <v>119</v>
      </c>
      <c r="T398" t="s">
        <v>164</v>
      </c>
      <c r="U398" t="s">
        <v>118</v>
      </c>
      <c r="V398" t="s">
        <v>998</v>
      </c>
      <c r="W398" t="s">
        <v>999</v>
      </c>
      <c r="X398" s="51" t="str">
        <f t="shared" si="6"/>
        <v>3</v>
      </c>
      <c r="Y398" s="51" t="str">
        <f>IF(T398="","",IF(AND(T398&lt;&gt;'Tabelas auxiliares'!$B$236,T398&lt;&gt;'Tabelas auxiliares'!$B$237),"FOLHA DE PESSOAL",IF(X398='Tabelas auxiliares'!$A$237,"CUSTEIO",IF(X398='Tabelas auxiliares'!$A$236,"INVESTIMENTO","ERRO - VERIFICAR"))))</f>
        <v>CUSTEIO</v>
      </c>
      <c r="Z398" s="44">
        <v>10260.67</v>
      </c>
      <c r="AA398" s="44">
        <v>10260.67</v>
      </c>
    </row>
    <row r="399" spans="1:29" x14ac:dyDescent="0.25">
      <c r="A399" t="s">
        <v>540</v>
      </c>
      <c r="B399" s="72" t="s">
        <v>330</v>
      </c>
      <c r="C399" s="72" t="s">
        <v>541</v>
      </c>
      <c r="D399" t="s">
        <v>35</v>
      </c>
      <c r="E399" t="s">
        <v>117</v>
      </c>
      <c r="F399" s="51" t="str">
        <f>IFERROR(VLOOKUP(D399,'Tabelas auxiliares'!$A$3:$B$61,2,FALSE),"")</f>
        <v>PU - PREFEITURA UNIVERSITÁRIA</v>
      </c>
      <c r="G399" s="51" t="str">
        <f>IFERROR(VLOOKUP($B399,'Tabelas auxiliares'!$A$65:$C$102,2,FALSE),"")</f>
        <v>Manutenção</v>
      </c>
      <c r="H399" s="51" t="str">
        <f>IFERROR(VLOOKUP($B399,'Tabelas auxiliares'!$A$65:$C$102,3,FALSE),"")</f>
        <v>ALMOXARIFADO / AR CONDICIONADO / COMBATE INCÊNDIO / CORTINAS / ELEVADORES / GERADORES DE ENERGIA / HIDRÁULICA / IMÓVEIS / INSTALAÇÕES ELÉTRICAS  / JARDINAGEM / MANUTENÇÃO PREDIAL / DESINSETIZAÇÃO / CHAVEIRO / INVENTÁRIO PATRIMONIAL</v>
      </c>
      <c r="I399" t="s">
        <v>2313</v>
      </c>
      <c r="J399" t="s">
        <v>1010</v>
      </c>
      <c r="K399" t="s">
        <v>2314</v>
      </c>
      <c r="L399" t="s">
        <v>2315</v>
      </c>
      <c r="M399" t="s">
        <v>1013</v>
      </c>
      <c r="N399" t="s">
        <v>166</v>
      </c>
      <c r="O399" t="s">
        <v>167</v>
      </c>
      <c r="P399" t="s">
        <v>200</v>
      </c>
      <c r="Q399" t="s">
        <v>168</v>
      </c>
      <c r="R399" t="s">
        <v>165</v>
      </c>
      <c r="S399" t="s">
        <v>119</v>
      </c>
      <c r="T399" t="s">
        <v>164</v>
      </c>
      <c r="U399" t="s">
        <v>118</v>
      </c>
      <c r="V399" t="s">
        <v>1014</v>
      </c>
      <c r="W399" t="s">
        <v>1015</v>
      </c>
      <c r="X399" s="51" t="str">
        <f t="shared" si="6"/>
        <v>3</v>
      </c>
      <c r="Y399" s="51" t="str">
        <f>IF(T399="","",IF(AND(T399&lt;&gt;'Tabelas auxiliares'!$B$236,T399&lt;&gt;'Tabelas auxiliares'!$B$237),"FOLHA DE PESSOAL",IF(X399='Tabelas auxiliares'!$A$237,"CUSTEIO",IF(X399='Tabelas auxiliares'!$A$236,"INVESTIMENTO","ERRO - VERIFICAR"))))</f>
        <v>CUSTEIO</v>
      </c>
      <c r="Z399" s="44">
        <v>5203.42</v>
      </c>
      <c r="AA399" s="44">
        <v>5203.42</v>
      </c>
    </row>
    <row r="400" spans="1:29" x14ac:dyDescent="0.25">
      <c r="A400" t="s">
        <v>540</v>
      </c>
      <c r="B400" s="72" t="s">
        <v>330</v>
      </c>
      <c r="C400" s="72" t="s">
        <v>541</v>
      </c>
      <c r="D400" t="s">
        <v>35</v>
      </c>
      <c r="E400" t="s">
        <v>117</v>
      </c>
      <c r="F400" s="51" t="str">
        <f>IFERROR(VLOOKUP(D400,'Tabelas auxiliares'!$A$3:$B$61,2,FALSE),"")</f>
        <v>PU - PREFEITURA UNIVERSITÁRIA</v>
      </c>
      <c r="G400" s="51" t="str">
        <f>IFERROR(VLOOKUP($B400,'Tabelas auxiliares'!$A$65:$C$102,2,FALSE),"")</f>
        <v>Manutenção</v>
      </c>
      <c r="H400" s="51" t="str">
        <f>IFERROR(VLOOKUP($B400,'Tabelas auxiliares'!$A$65:$C$102,3,FALSE),"")</f>
        <v>ALMOXARIFADO / AR CONDICIONADO / COMBATE INCÊNDIO / CORTINAS / ELEVADORES / GERADORES DE ENERGIA / HIDRÁULICA / IMÓVEIS / INSTALAÇÕES ELÉTRICAS  / JARDINAGEM / MANUTENÇÃO PREDIAL / DESINSETIZAÇÃO / CHAVEIRO / INVENTÁRIO PATRIMONIAL</v>
      </c>
      <c r="I400" t="s">
        <v>545</v>
      </c>
      <c r="J400" t="s">
        <v>1000</v>
      </c>
      <c r="K400" t="s">
        <v>2316</v>
      </c>
      <c r="L400" t="s">
        <v>1002</v>
      </c>
      <c r="M400" t="s">
        <v>1003</v>
      </c>
      <c r="N400" t="s">
        <v>166</v>
      </c>
      <c r="O400" t="s">
        <v>167</v>
      </c>
      <c r="P400" t="s">
        <v>200</v>
      </c>
      <c r="Q400" t="s">
        <v>168</v>
      </c>
      <c r="R400" t="s">
        <v>165</v>
      </c>
      <c r="S400" t="s">
        <v>119</v>
      </c>
      <c r="T400" t="s">
        <v>164</v>
      </c>
      <c r="U400" t="s">
        <v>118</v>
      </c>
      <c r="V400" t="s">
        <v>466</v>
      </c>
      <c r="W400" t="s">
        <v>447</v>
      </c>
      <c r="X400" s="51" t="str">
        <f t="shared" si="6"/>
        <v>3</v>
      </c>
      <c r="Y400" s="51" t="str">
        <f>IF(T400="","",IF(AND(T400&lt;&gt;'Tabelas auxiliares'!$B$236,T400&lt;&gt;'Tabelas auxiliares'!$B$237),"FOLHA DE PESSOAL",IF(X400='Tabelas auxiliares'!$A$237,"CUSTEIO",IF(X400='Tabelas auxiliares'!$A$236,"INVESTIMENTO","ERRO - VERIFICAR"))))</f>
        <v>CUSTEIO</v>
      </c>
      <c r="Z400" s="44">
        <v>49722.31</v>
      </c>
      <c r="AA400" s="44">
        <v>20590.560000000001</v>
      </c>
      <c r="AB400" s="44">
        <v>6444.81</v>
      </c>
      <c r="AC400" s="44">
        <v>22686.94</v>
      </c>
    </row>
    <row r="401" spans="1:29" x14ac:dyDescent="0.25">
      <c r="A401" t="s">
        <v>540</v>
      </c>
      <c r="B401" s="72" t="s">
        <v>330</v>
      </c>
      <c r="C401" s="72" t="s">
        <v>541</v>
      </c>
      <c r="D401" t="s">
        <v>35</v>
      </c>
      <c r="E401" t="s">
        <v>117</v>
      </c>
      <c r="F401" s="51" t="str">
        <f>IFERROR(VLOOKUP(D401,'Tabelas auxiliares'!$A$3:$B$61,2,FALSE),"")</f>
        <v>PU - PREFEITURA UNIVERSITÁRIA</v>
      </c>
      <c r="G401" s="51" t="str">
        <f>IFERROR(VLOOKUP($B401,'Tabelas auxiliares'!$A$65:$C$102,2,FALSE),"")</f>
        <v>Manutenção</v>
      </c>
      <c r="H401" s="51" t="str">
        <f>IFERROR(VLOOKUP($B401,'Tabelas auxiliares'!$A$65:$C$102,3,FALSE),"")</f>
        <v>ALMOXARIFADO / AR CONDICIONADO / COMBATE INCÊNDIO / CORTINAS / ELEVADORES / GERADORES DE ENERGIA / HIDRÁULICA / IMÓVEIS / INSTALAÇÕES ELÉTRICAS  / JARDINAGEM / MANUTENÇÃO PREDIAL / DESINSETIZAÇÃO / CHAVEIRO / INVENTÁRIO PATRIMONIAL</v>
      </c>
      <c r="I401" t="s">
        <v>2317</v>
      </c>
      <c r="J401" t="s">
        <v>2243</v>
      </c>
      <c r="K401" t="s">
        <v>2318</v>
      </c>
      <c r="L401" t="s">
        <v>2245</v>
      </c>
      <c r="M401" t="s">
        <v>2246</v>
      </c>
      <c r="N401" t="s">
        <v>166</v>
      </c>
      <c r="O401" t="s">
        <v>167</v>
      </c>
      <c r="P401" t="s">
        <v>200</v>
      </c>
      <c r="Q401" t="s">
        <v>168</v>
      </c>
      <c r="R401" t="s">
        <v>165</v>
      </c>
      <c r="S401" t="s">
        <v>119</v>
      </c>
      <c r="T401" t="s">
        <v>164</v>
      </c>
      <c r="U401" t="s">
        <v>118</v>
      </c>
      <c r="V401" t="s">
        <v>998</v>
      </c>
      <c r="W401" t="s">
        <v>999</v>
      </c>
      <c r="X401" s="51" t="str">
        <f t="shared" si="6"/>
        <v>3</v>
      </c>
      <c r="Y401" s="51" t="str">
        <f>IF(T401="","",IF(AND(T401&lt;&gt;'Tabelas auxiliares'!$B$236,T401&lt;&gt;'Tabelas auxiliares'!$B$237),"FOLHA DE PESSOAL",IF(X401='Tabelas auxiliares'!$A$237,"CUSTEIO",IF(X401='Tabelas auxiliares'!$A$236,"INVESTIMENTO","ERRO - VERIFICAR"))))</f>
        <v>CUSTEIO</v>
      </c>
      <c r="Z401" s="44">
        <v>2826.01</v>
      </c>
      <c r="AA401" s="44">
        <v>2826.01</v>
      </c>
    </row>
    <row r="402" spans="1:29" x14ac:dyDescent="0.25">
      <c r="A402" t="s">
        <v>540</v>
      </c>
      <c r="B402" s="72" t="s">
        <v>330</v>
      </c>
      <c r="C402" s="72" t="s">
        <v>541</v>
      </c>
      <c r="D402" t="s">
        <v>35</v>
      </c>
      <c r="E402" t="s">
        <v>117</v>
      </c>
      <c r="F402" s="51" t="str">
        <f>IFERROR(VLOOKUP(D402,'Tabelas auxiliares'!$A$3:$B$61,2,FALSE),"")</f>
        <v>PU - PREFEITURA UNIVERSITÁRIA</v>
      </c>
      <c r="G402" s="51" t="str">
        <f>IFERROR(VLOOKUP($B402,'Tabelas auxiliares'!$A$65:$C$102,2,FALSE),"")</f>
        <v>Manutenção</v>
      </c>
      <c r="H402" s="51" t="str">
        <f>IFERROR(VLOOKUP($B402,'Tabelas auxiliares'!$A$65:$C$102,3,FALSE),"")</f>
        <v>ALMOXARIFADO / AR CONDICIONADO / COMBATE INCÊNDIO / CORTINAS / ELEVADORES / GERADORES DE ENERGIA / HIDRÁULICA / IMÓVEIS / INSTALAÇÕES ELÉTRICAS  / JARDINAGEM / MANUTENÇÃO PREDIAL / DESINSETIZAÇÃO / CHAVEIRO / INVENTÁRIO PATRIMONIAL</v>
      </c>
      <c r="I402" t="s">
        <v>1428</v>
      </c>
      <c r="J402" t="s">
        <v>1022</v>
      </c>
      <c r="K402" t="s">
        <v>2319</v>
      </c>
      <c r="L402" t="s">
        <v>2320</v>
      </c>
      <c r="M402" t="s">
        <v>2321</v>
      </c>
      <c r="N402" t="s">
        <v>166</v>
      </c>
      <c r="O402" t="s">
        <v>167</v>
      </c>
      <c r="P402" t="s">
        <v>200</v>
      </c>
      <c r="Q402" t="s">
        <v>168</v>
      </c>
      <c r="R402" t="s">
        <v>165</v>
      </c>
      <c r="S402" t="s">
        <v>119</v>
      </c>
      <c r="T402" t="s">
        <v>164</v>
      </c>
      <c r="U402" t="s">
        <v>118</v>
      </c>
      <c r="V402" t="s">
        <v>1014</v>
      </c>
      <c r="W402" t="s">
        <v>1015</v>
      </c>
      <c r="X402" s="51" t="str">
        <f t="shared" si="6"/>
        <v>3</v>
      </c>
      <c r="Y402" s="51" t="str">
        <f>IF(T402="","",IF(AND(T402&lt;&gt;'Tabelas auxiliares'!$B$236,T402&lt;&gt;'Tabelas auxiliares'!$B$237),"FOLHA DE PESSOAL",IF(X402='Tabelas auxiliares'!$A$237,"CUSTEIO",IF(X402='Tabelas auxiliares'!$A$236,"INVESTIMENTO","ERRO - VERIFICAR"))))</f>
        <v>CUSTEIO</v>
      </c>
      <c r="Z402" s="44">
        <v>110000</v>
      </c>
      <c r="AA402" s="44">
        <v>110000</v>
      </c>
    </row>
    <row r="403" spans="1:29" x14ac:dyDescent="0.25">
      <c r="A403" t="s">
        <v>540</v>
      </c>
      <c r="B403" s="72" t="s">
        <v>330</v>
      </c>
      <c r="C403" s="72" t="s">
        <v>541</v>
      </c>
      <c r="D403" t="s">
        <v>35</v>
      </c>
      <c r="E403" t="s">
        <v>117</v>
      </c>
      <c r="F403" s="51" t="str">
        <f>IFERROR(VLOOKUP(D403,'Tabelas auxiliares'!$A$3:$B$61,2,FALSE),"")</f>
        <v>PU - PREFEITURA UNIVERSITÁRIA</v>
      </c>
      <c r="G403" s="51" t="str">
        <f>IFERROR(VLOOKUP($B403,'Tabelas auxiliares'!$A$65:$C$102,2,FALSE),"")</f>
        <v>Manutenção</v>
      </c>
      <c r="H403" s="51" t="str">
        <f>IFERROR(VLOOKUP($B403,'Tabelas auxiliares'!$A$65:$C$102,3,FALSE),"")</f>
        <v>ALMOXARIFADO / AR CONDICIONADO / COMBATE INCÊNDIO / CORTINAS / ELEVADORES / GERADORES DE ENERGIA / HIDRÁULICA / IMÓVEIS / INSTALAÇÕES ELÉTRICAS  / JARDINAGEM / MANUTENÇÃO PREDIAL / DESINSETIZAÇÃO / CHAVEIRO / INVENTÁRIO PATRIMONIAL</v>
      </c>
      <c r="I403" t="s">
        <v>1428</v>
      </c>
      <c r="J403" t="s">
        <v>1022</v>
      </c>
      <c r="K403" t="s">
        <v>2322</v>
      </c>
      <c r="L403" t="s">
        <v>2320</v>
      </c>
      <c r="M403" t="s">
        <v>2321</v>
      </c>
      <c r="N403" t="s">
        <v>166</v>
      </c>
      <c r="O403" t="s">
        <v>167</v>
      </c>
      <c r="P403" t="s">
        <v>200</v>
      </c>
      <c r="Q403" t="s">
        <v>168</v>
      </c>
      <c r="R403" t="s">
        <v>165</v>
      </c>
      <c r="S403" t="s">
        <v>543</v>
      </c>
      <c r="T403" t="s">
        <v>164</v>
      </c>
      <c r="U403" t="s">
        <v>118</v>
      </c>
      <c r="V403" t="s">
        <v>1014</v>
      </c>
      <c r="W403" t="s">
        <v>1015</v>
      </c>
      <c r="X403" s="51" t="str">
        <f t="shared" si="6"/>
        <v>3</v>
      </c>
      <c r="Y403" s="51" t="str">
        <f>IF(T403="","",IF(AND(T403&lt;&gt;'Tabelas auxiliares'!$B$236,T403&lt;&gt;'Tabelas auxiliares'!$B$237),"FOLHA DE PESSOAL",IF(X403='Tabelas auxiliares'!$A$237,"CUSTEIO",IF(X403='Tabelas auxiliares'!$A$236,"INVESTIMENTO","ERRO - VERIFICAR"))))</f>
        <v>CUSTEIO</v>
      </c>
      <c r="Z403" s="44">
        <v>200000</v>
      </c>
      <c r="AA403" s="44">
        <v>192967.13</v>
      </c>
      <c r="AC403" s="44">
        <v>7032.87</v>
      </c>
    </row>
    <row r="404" spans="1:29" x14ac:dyDescent="0.25">
      <c r="A404" t="s">
        <v>540</v>
      </c>
      <c r="B404" s="72" t="s">
        <v>330</v>
      </c>
      <c r="C404" s="72" t="s">
        <v>541</v>
      </c>
      <c r="D404" t="s">
        <v>35</v>
      </c>
      <c r="E404" t="s">
        <v>117</v>
      </c>
      <c r="F404" s="51" t="str">
        <f>IFERROR(VLOOKUP(D404,'Tabelas auxiliares'!$A$3:$B$61,2,FALSE),"")</f>
        <v>PU - PREFEITURA UNIVERSITÁRIA</v>
      </c>
      <c r="G404" s="51" t="str">
        <f>IFERROR(VLOOKUP($B404,'Tabelas auxiliares'!$A$65:$C$102,2,FALSE),"")</f>
        <v>Manutenção</v>
      </c>
      <c r="H404" s="51" t="str">
        <f>IFERROR(VLOOKUP($B404,'Tabelas auxiliares'!$A$65:$C$102,3,FALSE),"")</f>
        <v>ALMOXARIFADO / AR CONDICIONADO / COMBATE INCÊNDIO / CORTINAS / ELEVADORES / GERADORES DE ENERGIA / HIDRÁULICA / IMÓVEIS / INSTALAÇÕES ELÉTRICAS  / JARDINAGEM / MANUTENÇÃO PREDIAL / DESINSETIZAÇÃO / CHAVEIRO / INVENTÁRIO PATRIMONIAL</v>
      </c>
      <c r="I404" t="s">
        <v>558</v>
      </c>
      <c r="J404" t="s">
        <v>2323</v>
      </c>
      <c r="K404" t="s">
        <v>2324</v>
      </c>
      <c r="L404" t="s">
        <v>2325</v>
      </c>
      <c r="M404" t="s">
        <v>2326</v>
      </c>
      <c r="N404" t="s">
        <v>166</v>
      </c>
      <c r="O404" t="s">
        <v>167</v>
      </c>
      <c r="P404" t="s">
        <v>200</v>
      </c>
      <c r="Q404" t="s">
        <v>168</v>
      </c>
      <c r="R404" t="s">
        <v>165</v>
      </c>
      <c r="S404" t="s">
        <v>543</v>
      </c>
      <c r="T404" t="s">
        <v>164</v>
      </c>
      <c r="U404" t="s">
        <v>118</v>
      </c>
      <c r="V404" t="s">
        <v>1949</v>
      </c>
      <c r="W404" t="s">
        <v>1950</v>
      </c>
      <c r="X404" s="51" t="str">
        <f t="shared" si="6"/>
        <v>3</v>
      </c>
      <c r="Y404" s="51" t="str">
        <f>IF(T404="","",IF(AND(T404&lt;&gt;'Tabelas auxiliares'!$B$236,T404&lt;&gt;'Tabelas auxiliares'!$B$237),"FOLHA DE PESSOAL",IF(X404='Tabelas auxiliares'!$A$237,"CUSTEIO",IF(X404='Tabelas auxiliares'!$A$236,"INVESTIMENTO","ERRO - VERIFICAR"))))</f>
        <v>CUSTEIO</v>
      </c>
      <c r="Z404" s="44">
        <v>26469.16</v>
      </c>
      <c r="AA404" s="44">
        <v>17990.91</v>
      </c>
      <c r="AB404" s="44">
        <v>8478.25</v>
      </c>
    </row>
    <row r="405" spans="1:29" x14ac:dyDescent="0.25">
      <c r="A405" t="s">
        <v>540</v>
      </c>
      <c r="B405" s="72" t="s">
        <v>330</v>
      </c>
      <c r="C405" s="72" t="s">
        <v>541</v>
      </c>
      <c r="D405" t="s">
        <v>35</v>
      </c>
      <c r="E405" t="s">
        <v>117</v>
      </c>
      <c r="F405" s="51" t="str">
        <f>IFERROR(VLOOKUP(D405,'Tabelas auxiliares'!$A$3:$B$61,2,FALSE),"")</f>
        <v>PU - PREFEITURA UNIVERSITÁRIA</v>
      </c>
      <c r="G405" s="51" t="str">
        <f>IFERROR(VLOOKUP($B405,'Tabelas auxiliares'!$A$65:$C$102,2,FALSE),"")</f>
        <v>Manutenção</v>
      </c>
      <c r="H405" s="51" t="str">
        <f>IFERROR(VLOOKUP($B405,'Tabelas auxiliares'!$A$65:$C$102,3,FALSE),"")</f>
        <v>ALMOXARIFADO / AR CONDICIONADO / COMBATE INCÊNDIO / CORTINAS / ELEVADORES / GERADORES DE ENERGIA / HIDRÁULICA / IMÓVEIS / INSTALAÇÕES ELÉTRICAS  / JARDINAGEM / MANUTENÇÃO PREDIAL / DESINSETIZAÇÃO / CHAVEIRO / INVENTÁRIO PATRIMONIAL</v>
      </c>
      <c r="I405" t="s">
        <v>2161</v>
      </c>
      <c r="J405" t="s">
        <v>2327</v>
      </c>
      <c r="K405" t="s">
        <v>2328</v>
      </c>
      <c r="L405" t="s">
        <v>2329</v>
      </c>
      <c r="M405" t="s">
        <v>2330</v>
      </c>
      <c r="N405" t="s">
        <v>166</v>
      </c>
      <c r="O405" t="s">
        <v>167</v>
      </c>
      <c r="P405" t="s">
        <v>200</v>
      </c>
      <c r="Q405" t="s">
        <v>168</v>
      </c>
      <c r="R405" t="s">
        <v>165</v>
      </c>
      <c r="S405" t="s">
        <v>543</v>
      </c>
      <c r="T405" t="s">
        <v>164</v>
      </c>
      <c r="U405" t="s">
        <v>118</v>
      </c>
      <c r="V405" t="s">
        <v>1014</v>
      </c>
      <c r="W405" t="s">
        <v>1015</v>
      </c>
      <c r="X405" s="51" t="str">
        <f t="shared" si="6"/>
        <v>3</v>
      </c>
      <c r="Y405" s="51" t="str">
        <f>IF(T405="","",IF(AND(T405&lt;&gt;'Tabelas auxiliares'!$B$236,T405&lt;&gt;'Tabelas auxiliares'!$B$237),"FOLHA DE PESSOAL",IF(X405='Tabelas auxiliares'!$A$237,"CUSTEIO",IF(X405='Tabelas auxiliares'!$A$236,"INVESTIMENTO","ERRO - VERIFICAR"))))</f>
        <v>CUSTEIO</v>
      </c>
      <c r="Z405" s="44">
        <v>31027.09</v>
      </c>
      <c r="AA405" s="44">
        <v>27831.279999999999</v>
      </c>
      <c r="AC405" s="44">
        <v>3195.81</v>
      </c>
    </row>
    <row r="406" spans="1:29" x14ac:dyDescent="0.25">
      <c r="A406" t="s">
        <v>540</v>
      </c>
      <c r="B406" s="72" t="s">
        <v>330</v>
      </c>
      <c r="C406" s="72" t="s">
        <v>541</v>
      </c>
      <c r="D406" t="s">
        <v>35</v>
      </c>
      <c r="E406" t="s">
        <v>117</v>
      </c>
      <c r="F406" s="51" t="str">
        <f>IFERROR(VLOOKUP(D406,'Tabelas auxiliares'!$A$3:$B$61,2,FALSE),"")</f>
        <v>PU - PREFEITURA UNIVERSITÁRIA</v>
      </c>
      <c r="G406" s="51" t="str">
        <f>IFERROR(VLOOKUP($B406,'Tabelas auxiliares'!$A$65:$C$102,2,FALSE),"")</f>
        <v>Manutenção</v>
      </c>
      <c r="H406" s="51" t="str">
        <f>IFERROR(VLOOKUP($B406,'Tabelas auxiliares'!$A$65:$C$102,3,FALSE),"")</f>
        <v>ALMOXARIFADO / AR CONDICIONADO / COMBATE INCÊNDIO / CORTINAS / ELEVADORES / GERADORES DE ENERGIA / HIDRÁULICA / IMÓVEIS / INSTALAÇÕES ELÉTRICAS  / JARDINAGEM / MANUTENÇÃO PREDIAL / DESINSETIZAÇÃO / CHAVEIRO / INVENTÁRIO PATRIMONIAL</v>
      </c>
      <c r="I406" t="s">
        <v>1122</v>
      </c>
      <c r="J406" t="s">
        <v>1004</v>
      </c>
      <c r="K406" t="s">
        <v>2331</v>
      </c>
      <c r="L406" t="s">
        <v>2332</v>
      </c>
      <c r="M406" t="s">
        <v>1007</v>
      </c>
      <c r="N406" t="s">
        <v>166</v>
      </c>
      <c r="O406" t="s">
        <v>167</v>
      </c>
      <c r="P406" t="s">
        <v>200</v>
      </c>
      <c r="Q406" t="s">
        <v>168</v>
      </c>
      <c r="R406" t="s">
        <v>165</v>
      </c>
      <c r="S406" t="s">
        <v>119</v>
      </c>
      <c r="T406" t="s">
        <v>164</v>
      </c>
      <c r="U406" t="s">
        <v>118</v>
      </c>
      <c r="V406" t="s">
        <v>1008</v>
      </c>
      <c r="W406" t="s">
        <v>1009</v>
      </c>
      <c r="X406" s="51" t="str">
        <f t="shared" si="6"/>
        <v>3</v>
      </c>
      <c r="Y406" s="51" t="str">
        <f>IF(T406="","",IF(AND(T406&lt;&gt;'Tabelas auxiliares'!$B$236,T406&lt;&gt;'Tabelas auxiliares'!$B$237),"FOLHA DE PESSOAL",IF(X406='Tabelas auxiliares'!$A$237,"CUSTEIO",IF(X406='Tabelas auxiliares'!$A$236,"INVESTIMENTO","ERRO - VERIFICAR"))))</f>
        <v>CUSTEIO</v>
      </c>
      <c r="Z406" s="44">
        <v>168037.71</v>
      </c>
      <c r="AA406" s="44">
        <v>146088.07</v>
      </c>
      <c r="AB406" s="44">
        <v>19637.34</v>
      </c>
      <c r="AC406" s="44">
        <v>2312.3000000000002</v>
      </c>
    </row>
    <row r="407" spans="1:29" x14ac:dyDescent="0.25">
      <c r="A407" t="s">
        <v>540</v>
      </c>
      <c r="B407" s="72" t="s">
        <v>330</v>
      </c>
      <c r="C407" s="72" t="s">
        <v>541</v>
      </c>
      <c r="D407" t="s">
        <v>35</v>
      </c>
      <c r="E407" t="s">
        <v>117</v>
      </c>
      <c r="F407" s="51" t="str">
        <f>IFERROR(VLOOKUP(D407,'Tabelas auxiliares'!$A$3:$B$61,2,FALSE),"")</f>
        <v>PU - PREFEITURA UNIVERSITÁRIA</v>
      </c>
      <c r="G407" s="51" t="str">
        <f>IFERROR(VLOOKUP($B407,'Tabelas auxiliares'!$A$65:$C$102,2,FALSE),"")</f>
        <v>Manutenção</v>
      </c>
      <c r="H407" s="51" t="str">
        <f>IFERROR(VLOOKUP($B407,'Tabelas auxiliares'!$A$65:$C$102,3,FALSE),"")</f>
        <v>ALMOXARIFADO / AR CONDICIONADO / COMBATE INCÊNDIO / CORTINAS / ELEVADORES / GERADORES DE ENERGIA / HIDRÁULICA / IMÓVEIS / INSTALAÇÕES ELÉTRICAS  / JARDINAGEM / MANUTENÇÃO PREDIAL / DESINSETIZAÇÃO / CHAVEIRO / INVENTÁRIO PATRIMONIAL</v>
      </c>
      <c r="I407" t="s">
        <v>1786</v>
      </c>
      <c r="J407" t="s">
        <v>2333</v>
      </c>
      <c r="K407" t="s">
        <v>2334</v>
      </c>
      <c r="L407" t="s">
        <v>2335</v>
      </c>
      <c r="M407" t="s">
        <v>2336</v>
      </c>
      <c r="N407" t="s">
        <v>166</v>
      </c>
      <c r="O407" t="s">
        <v>167</v>
      </c>
      <c r="P407" t="s">
        <v>200</v>
      </c>
      <c r="Q407" t="s">
        <v>168</v>
      </c>
      <c r="R407" t="s">
        <v>165</v>
      </c>
      <c r="S407" t="s">
        <v>543</v>
      </c>
      <c r="T407" t="s">
        <v>164</v>
      </c>
      <c r="U407" t="s">
        <v>118</v>
      </c>
      <c r="V407" t="s">
        <v>466</v>
      </c>
      <c r="W407" t="s">
        <v>447</v>
      </c>
      <c r="X407" s="51" t="str">
        <f t="shared" si="6"/>
        <v>3</v>
      </c>
      <c r="Y407" s="51" t="str">
        <f>IF(T407="","",IF(AND(T407&lt;&gt;'Tabelas auxiliares'!$B$236,T407&lt;&gt;'Tabelas auxiliares'!$B$237),"FOLHA DE PESSOAL",IF(X407='Tabelas auxiliares'!$A$237,"CUSTEIO",IF(X407='Tabelas auxiliares'!$A$236,"INVESTIMENTO","ERRO - VERIFICAR"))))</f>
        <v>CUSTEIO</v>
      </c>
      <c r="Z407" s="44">
        <v>24823.85</v>
      </c>
      <c r="AA407" s="44">
        <v>6187.87</v>
      </c>
      <c r="AB407" s="44">
        <v>3811.06</v>
      </c>
      <c r="AC407" s="44">
        <v>14824.92</v>
      </c>
    </row>
    <row r="408" spans="1:29" x14ac:dyDescent="0.25">
      <c r="A408" t="s">
        <v>540</v>
      </c>
      <c r="B408" s="72" t="s">
        <v>330</v>
      </c>
      <c r="C408" s="72" t="s">
        <v>541</v>
      </c>
      <c r="D408" t="s">
        <v>35</v>
      </c>
      <c r="E408" t="s">
        <v>117</v>
      </c>
      <c r="F408" s="51" t="str">
        <f>IFERROR(VLOOKUP(D408,'Tabelas auxiliares'!$A$3:$B$61,2,FALSE),"")</f>
        <v>PU - PREFEITURA UNIVERSITÁRIA</v>
      </c>
      <c r="G408" s="51" t="str">
        <f>IFERROR(VLOOKUP($B408,'Tabelas auxiliares'!$A$65:$C$102,2,FALSE),"")</f>
        <v>Manutenção</v>
      </c>
      <c r="H408" s="51" t="str">
        <f>IFERROR(VLOOKUP($B408,'Tabelas auxiliares'!$A$65:$C$102,3,FALSE),"")</f>
        <v>ALMOXARIFADO / AR CONDICIONADO / COMBATE INCÊNDIO / CORTINAS / ELEVADORES / GERADORES DE ENERGIA / HIDRÁULICA / IMÓVEIS / INSTALAÇÕES ELÉTRICAS  / JARDINAGEM / MANUTENÇÃO PREDIAL / DESINSETIZAÇÃO / CHAVEIRO / INVENTÁRIO PATRIMONIAL</v>
      </c>
      <c r="I408" t="s">
        <v>1786</v>
      </c>
      <c r="J408" t="s">
        <v>1022</v>
      </c>
      <c r="K408" t="s">
        <v>2337</v>
      </c>
      <c r="L408" t="s">
        <v>2320</v>
      </c>
      <c r="M408" t="s">
        <v>2321</v>
      </c>
      <c r="N408" t="s">
        <v>166</v>
      </c>
      <c r="O408" t="s">
        <v>167</v>
      </c>
      <c r="P408" t="s">
        <v>200</v>
      </c>
      <c r="Q408" t="s">
        <v>168</v>
      </c>
      <c r="R408" t="s">
        <v>165</v>
      </c>
      <c r="S408" t="s">
        <v>119</v>
      </c>
      <c r="T408" t="s">
        <v>228</v>
      </c>
      <c r="U408" t="s">
        <v>2338</v>
      </c>
      <c r="V408" t="s">
        <v>1014</v>
      </c>
      <c r="W408" t="s">
        <v>1015</v>
      </c>
      <c r="X408" s="51" t="str">
        <f t="shared" si="6"/>
        <v>3</v>
      </c>
      <c r="Y408" s="51" t="str">
        <f>IF(T408="","",IF(AND(T408&lt;&gt;'Tabelas auxiliares'!$B$236,T408&lt;&gt;'Tabelas auxiliares'!$B$237),"FOLHA DE PESSOAL",IF(X408='Tabelas auxiliares'!$A$237,"CUSTEIO",IF(X408='Tabelas auxiliares'!$A$236,"INVESTIMENTO","ERRO - VERIFICAR"))))</f>
        <v>CUSTEIO</v>
      </c>
      <c r="Z408" s="44">
        <v>479666.28</v>
      </c>
      <c r="AA408" s="44">
        <v>479666.28</v>
      </c>
    </row>
    <row r="409" spans="1:29" x14ac:dyDescent="0.25">
      <c r="A409" t="s">
        <v>540</v>
      </c>
      <c r="B409" t="s">
        <v>330</v>
      </c>
      <c r="C409" t="s">
        <v>541</v>
      </c>
      <c r="D409" t="s">
        <v>35</v>
      </c>
      <c r="E409" t="s">
        <v>117</v>
      </c>
      <c r="F409" s="51" t="str">
        <f>IFERROR(VLOOKUP(D409,'Tabelas auxiliares'!$A$3:$B$61,2,FALSE),"")</f>
        <v>PU - PREFEITURA UNIVERSITÁRIA</v>
      </c>
      <c r="G409" s="51" t="str">
        <f>IFERROR(VLOOKUP($B409,'Tabelas auxiliares'!$A$65:$C$102,2,FALSE),"")</f>
        <v>Manutenção</v>
      </c>
      <c r="H409" s="51" t="str">
        <f>IFERROR(VLOOKUP($B409,'Tabelas auxiliares'!$A$65:$C$102,3,FALSE),"")</f>
        <v>ALMOXARIFADO / AR CONDICIONADO / COMBATE INCÊNDIO / CORTINAS / ELEVADORES / GERADORES DE ENERGIA / HIDRÁULICA / IMÓVEIS / INSTALAÇÕES ELÉTRICAS  / JARDINAGEM / MANUTENÇÃO PREDIAL / DESINSETIZAÇÃO / CHAVEIRO / INVENTÁRIO PATRIMONIAL</v>
      </c>
      <c r="I409" t="s">
        <v>2339</v>
      </c>
      <c r="J409" t="s">
        <v>1010</v>
      </c>
      <c r="K409" t="s">
        <v>2340</v>
      </c>
      <c r="L409" t="s">
        <v>1012</v>
      </c>
      <c r="M409" t="s">
        <v>1013</v>
      </c>
      <c r="N409" t="s">
        <v>166</v>
      </c>
      <c r="O409" t="s">
        <v>167</v>
      </c>
      <c r="P409" t="s">
        <v>200</v>
      </c>
      <c r="Q409" t="s">
        <v>168</v>
      </c>
      <c r="R409" t="s">
        <v>165</v>
      </c>
      <c r="S409" t="s">
        <v>543</v>
      </c>
      <c r="T409" t="s">
        <v>164</v>
      </c>
      <c r="U409" t="s">
        <v>118</v>
      </c>
      <c r="V409" t="s">
        <v>1014</v>
      </c>
      <c r="W409" t="s">
        <v>1015</v>
      </c>
      <c r="X409" s="51" t="str">
        <f t="shared" si="6"/>
        <v>3</v>
      </c>
      <c r="Y409" s="51" t="str">
        <f>IF(T409="","",IF(AND(T409&lt;&gt;'Tabelas auxiliares'!$B$236,T409&lt;&gt;'Tabelas auxiliares'!$B$237),"FOLHA DE PESSOAL",IF(X409='Tabelas auxiliares'!$A$237,"CUSTEIO",IF(X409='Tabelas auxiliares'!$A$236,"INVESTIMENTO","ERRO - VERIFICAR"))))</f>
        <v>CUSTEIO</v>
      </c>
      <c r="Z409" s="44">
        <v>26116.67</v>
      </c>
      <c r="AA409" s="44">
        <v>26116.67</v>
      </c>
    </row>
    <row r="410" spans="1:29" x14ac:dyDescent="0.25">
      <c r="A410" t="s">
        <v>540</v>
      </c>
      <c r="B410" t="s">
        <v>330</v>
      </c>
      <c r="C410" t="s">
        <v>541</v>
      </c>
      <c r="D410" t="s">
        <v>35</v>
      </c>
      <c r="E410" t="s">
        <v>117</v>
      </c>
      <c r="F410" s="51" t="str">
        <f>IFERROR(VLOOKUP(D410,'Tabelas auxiliares'!$A$3:$B$61,2,FALSE),"")</f>
        <v>PU - PREFEITURA UNIVERSITÁRIA</v>
      </c>
      <c r="G410" s="51" t="str">
        <f>IFERROR(VLOOKUP($B410,'Tabelas auxiliares'!$A$65:$C$102,2,FALSE),"")</f>
        <v>Manutenção</v>
      </c>
      <c r="H410" s="51" t="str">
        <f>IFERROR(VLOOKUP($B410,'Tabelas auxiliares'!$A$65:$C$102,3,FALSE),"")</f>
        <v>ALMOXARIFADO / AR CONDICIONADO / COMBATE INCÊNDIO / CORTINAS / ELEVADORES / GERADORES DE ENERGIA / HIDRÁULICA / IMÓVEIS / INSTALAÇÕES ELÉTRICAS  / JARDINAGEM / MANUTENÇÃO PREDIAL / DESINSETIZAÇÃO / CHAVEIRO / INVENTÁRIO PATRIMONIAL</v>
      </c>
      <c r="I410" t="s">
        <v>1116</v>
      </c>
      <c r="J410" t="s">
        <v>1000</v>
      </c>
      <c r="K410" t="s">
        <v>2341</v>
      </c>
      <c r="L410" t="s">
        <v>1002</v>
      </c>
      <c r="M410" t="s">
        <v>1003</v>
      </c>
      <c r="N410" t="s">
        <v>166</v>
      </c>
      <c r="O410" t="s">
        <v>167</v>
      </c>
      <c r="P410" t="s">
        <v>200</v>
      </c>
      <c r="Q410" t="s">
        <v>168</v>
      </c>
      <c r="R410" t="s">
        <v>165</v>
      </c>
      <c r="S410" t="s">
        <v>119</v>
      </c>
      <c r="T410" t="s">
        <v>164</v>
      </c>
      <c r="U410" t="s">
        <v>118</v>
      </c>
      <c r="V410" t="s">
        <v>466</v>
      </c>
      <c r="W410" t="s">
        <v>447</v>
      </c>
      <c r="X410" s="51" t="str">
        <f t="shared" si="6"/>
        <v>3</v>
      </c>
      <c r="Y410" s="51" t="str">
        <f>IF(T410="","",IF(AND(T410&lt;&gt;'Tabelas auxiliares'!$B$236,T410&lt;&gt;'Tabelas auxiliares'!$B$237),"FOLHA DE PESSOAL",IF(X410='Tabelas auxiliares'!$A$237,"CUSTEIO",IF(X410='Tabelas auxiliares'!$A$236,"INVESTIMENTO","ERRO - VERIFICAR"))))</f>
        <v>CUSTEIO</v>
      </c>
      <c r="Z410" s="44">
        <v>15206.83</v>
      </c>
      <c r="AA410" s="44">
        <v>15206.83</v>
      </c>
    </row>
    <row r="411" spans="1:29" x14ac:dyDescent="0.25">
      <c r="A411" t="s">
        <v>540</v>
      </c>
      <c r="B411" t="s">
        <v>330</v>
      </c>
      <c r="C411" t="s">
        <v>541</v>
      </c>
      <c r="D411" t="s">
        <v>35</v>
      </c>
      <c r="E411" t="s">
        <v>117</v>
      </c>
      <c r="F411" s="51" t="str">
        <f>IFERROR(VLOOKUP(D411,'Tabelas auxiliares'!$A$3:$B$61,2,FALSE),"")</f>
        <v>PU - PREFEITURA UNIVERSITÁRIA</v>
      </c>
      <c r="G411" s="51" t="str">
        <f>IFERROR(VLOOKUP($B411,'Tabelas auxiliares'!$A$65:$C$102,2,FALSE),"")</f>
        <v>Manutenção</v>
      </c>
      <c r="H411" s="51" t="str">
        <f>IFERROR(VLOOKUP($B411,'Tabelas auxiliares'!$A$65:$C$102,3,FALSE),"")</f>
        <v>ALMOXARIFADO / AR CONDICIONADO / COMBATE INCÊNDIO / CORTINAS / ELEVADORES / GERADORES DE ENERGIA / HIDRÁULICA / IMÓVEIS / INSTALAÇÕES ELÉTRICAS  / JARDINAGEM / MANUTENÇÃO PREDIAL / DESINSETIZAÇÃO / CHAVEIRO / INVENTÁRIO PATRIMONIAL</v>
      </c>
      <c r="I411" t="s">
        <v>1274</v>
      </c>
      <c r="J411" t="s">
        <v>1022</v>
      </c>
      <c r="K411" t="s">
        <v>2342</v>
      </c>
      <c r="L411" t="s">
        <v>2320</v>
      </c>
      <c r="M411" t="s">
        <v>2321</v>
      </c>
      <c r="N411" t="s">
        <v>166</v>
      </c>
      <c r="O411" t="s">
        <v>167</v>
      </c>
      <c r="P411" t="s">
        <v>200</v>
      </c>
      <c r="Q411" t="s">
        <v>168</v>
      </c>
      <c r="R411" t="s">
        <v>165</v>
      </c>
      <c r="S411" t="s">
        <v>119</v>
      </c>
      <c r="T411" t="s">
        <v>164</v>
      </c>
      <c r="U411" t="s">
        <v>118</v>
      </c>
      <c r="V411" t="s">
        <v>1014</v>
      </c>
      <c r="W411" t="s">
        <v>1015</v>
      </c>
      <c r="X411" s="51" t="str">
        <f t="shared" si="6"/>
        <v>3</v>
      </c>
      <c r="Y411" s="51" t="str">
        <f>IF(T411="","",IF(AND(T411&lt;&gt;'Tabelas auxiliares'!$B$236,T411&lt;&gt;'Tabelas auxiliares'!$B$237),"FOLHA DE PESSOAL",IF(X411='Tabelas auxiliares'!$A$237,"CUSTEIO",IF(X411='Tabelas auxiliares'!$A$236,"INVESTIMENTO","ERRO - VERIFICAR"))))</f>
        <v>CUSTEIO</v>
      </c>
      <c r="Z411" s="44">
        <v>69095.72</v>
      </c>
      <c r="AA411" s="44">
        <v>69095.72</v>
      </c>
    </row>
    <row r="412" spans="1:29" x14ac:dyDescent="0.25">
      <c r="A412" t="s">
        <v>540</v>
      </c>
      <c r="B412" t="s">
        <v>330</v>
      </c>
      <c r="C412" t="s">
        <v>541</v>
      </c>
      <c r="D412" t="s">
        <v>45</v>
      </c>
      <c r="E412" t="s">
        <v>117</v>
      </c>
      <c r="F412" s="51" t="str">
        <f>IFERROR(VLOOKUP(D412,'Tabelas auxiliares'!$A$3:$B$61,2,FALSE),"")</f>
        <v>CMCC - CENTRO DE MATEMÁTICA, COMPUTAÇÃO E COGNIÇÃO</v>
      </c>
      <c r="G412" s="51" t="str">
        <f>IFERROR(VLOOKUP($B412,'Tabelas auxiliares'!$A$65:$C$102,2,FALSE),"")</f>
        <v>Manutenção</v>
      </c>
      <c r="H412" s="51" t="str">
        <f>IFERROR(VLOOKUP($B412,'Tabelas auxiliares'!$A$65:$C$102,3,FALSE),"")</f>
        <v>ALMOXARIFADO / AR CONDICIONADO / COMBATE INCÊNDIO / CORTINAS / ELEVADORES / GERADORES DE ENERGIA / HIDRÁULICA / IMÓVEIS / INSTALAÇÕES ELÉTRICAS  / JARDINAGEM / MANUTENÇÃO PREDIAL / DESINSETIZAÇÃO / CHAVEIRO / INVENTÁRIO PATRIMONIAL</v>
      </c>
      <c r="I412" t="s">
        <v>1541</v>
      </c>
      <c r="J412" t="s">
        <v>2343</v>
      </c>
      <c r="K412" t="s">
        <v>2344</v>
      </c>
      <c r="L412" t="s">
        <v>2345</v>
      </c>
      <c r="M412" t="s">
        <v>2346</v>
      </c>
      <c r="N412" t="s">
        <v>166</v>
      </c>
      <c r="O412" t="s">
        <v>167</v>
      </c>
      <c r="P412" t="s">
        <v>200</v>
      </c>
      <c r="Q412" t="s">
        <v>168</v>
      </c>
      <c r="R412" t="s">
        <v>165</v>
      </c>
      <c r="S412" t="s">
        <v>119</v>
      </c>
      <c r="T412" t="s">
        <v>164</v>
      </c>
      <c r="U412" t="s">
        <v>118</v>
      </c>
      <c r="V412" t="s">
        <v>1773</v>
      </c>
      <c r="W412" t="s">
        <v>1774</v>
      </c>
      <c r="X412" s="51" t="str">
        <f t="shared" si="6"/>
        <v>3</v>
      </c>
      <c r="Y412" s="51" t="str">
        <f>IF(T412="","",IF(AND(T412&lt;&gt;'Tabelas auxiliares'!$B$236,T412&lt;&gt;'Tabelas auxiliares'!$B$237),"FOLHA DE PESSOAL",IF(X412='Tabelas auxiliares'!$A$237,"CUSTEIO",IF(X412='Tabelas auxiliares'!$A$236,"INVESTIMENTO","ERRO - VERIFICAR"))))</f>
        <v>CUSTEIO</v>
      </c>
      <c r="Z412" s="44">
        <v>9300</v>
      </c>
      <c r="AA412" s="44">
        <v>9300</v>
      </c>
    </row>
    <row r="413" spans="1:29" x14ac:dyDescent="0.25">
      <c r="A413" t="s">
        <v>540</v>
      </c>
      <c r="B413" t="s">
        <v>330</v>
      </c>
      <c r="C413" t="s">
        <v>541</v>
      </c>
      <c r="D413" t="s">
        <v>45</v>
      </c>
      <c r="E413" t="s">
        <v>117</v>
      </c>
      <c r="F413" s="51" t="str">
        <f>IFERROR(VLOOKUP(D413,'Tabelas auxiliares'!$A$3:$B$61,2,FALSE),"")</f>
        <v>CMCC - CENTRO DE MATEMÁTICA, COMPUTAÇÃO E COGNIÇÃO</v>
      </c>
      <c r="G413" s="51" t="str">
        <f>IFERROR(VLOOKUP($B413,'Tabelas auxiliares'!$A$65:$C$102,2,FALSE),"")</f>
        <v>Manutenção</v>
      </c>
      <c r="H413" s="51" t="str">
        <f>IFERROR(VLOOKUP($B413,'Tabelas auxiliares'!$A$65:$C$102,3,FALSE),"")</f>
        <v>ALMOXARIFADO / AR CONDICIONADO / COMBATE INCÊNDIO / CORTINAS / ELEVADORES / GERADORES DE ENERGIA / HIDRÁULICA / IMÓVEIS / INSTALAÇÕES ELÉTRICAS  / JARDINAGEM / MANUTENÇÃO PREDIAL / DESINSETIZAÇÃO / CHAVEIRO / INVENTÁRIO PATRIMONIAL</v>
      </c>
      <c r="I413" t="s">
        <v>1541</v>
      </c>
      <c r="J413" t="s">
        <v>2343</v>
      </c>
      <c r="K413" t="s">
        <v>2347</v>
      </c>
      <c r="L413" t="s">
        <v>2345</v>
      </c>
      <c r="M413" t="s">
        <v>2346</v>
      </c>
      <c r="N413" t="s">
        <v>166</v>
      </c>
      <c r="O413" t="s">
        <v>167</v>
      </c>
      <c r="P413" t="s">
        <v>200</v>
      </c>
      <c r="Q413" t="s">
        <v>168</v>
      </c>
      <c r="R413" t="s">
        <v>165</v>
      </c>
      <c r="S413" t="s">
        <v>119</v>
      </c>
      <c r="T413" t="s">
        <v>164</v>
      </c>
      <c r="U413" t="s">
        <v>118</v>
      </c>
      <c r="V413" t="s">
        <v>1008</v>
      </c>
      <c r="W413" t="s">
        <v>1009</v>
      </c>
      <c r="X413" s="51" t="str">
        <f t="shared" si="6"/>
        <v>3</v>
      </c>
      <c r="Y413" s="51" t="str">
        <f>IF(T413="","",IF(AND(T413&lt;&gt;'Tabelas auxiliares'!$B$236,T413&lt;&gt;'Tabelas auxiliares'!$B$237),"FOLHA DE PESSOAL",IF(X413='Tabelas auxiliares'!$A$237,"CUSTEIO",IF(X413='Tabelas auxiliares'!$A$236,"INVESTIMENTO","ERRO - VERIFICAR"))))</f>
        <v>CUSTEIO</v>
      </c>
      <c r="Z413" s="44">
        <v>1070</v>
      </c>
      <c r="AA413" s="44">
        <v>1070</v>
      </c>
    </row>
    <row r="414" spans="1:29" x14ac:dyDescent="0.25">
      <c r="A414" t="s">
        <v>540</v>
      </c>
      <c r="B414" t="s">
        <v>330</v>
      </c>
      <c r="C414" t="s">
        <v>541</v>
      </c>
      <c r="D414" t="s">
        <v>88</v>
      </c>
      <c r="E414" t="s">
        <v>117</v>
      </c>
      <c r="F414" s="51" t="str">
        <f>IFERROR(VLOOKUP(D414,'Tabelas auxiliares'!$A$3:$B$61,2,FALSE),"")</f>
        <v>SUGEPE - SUPERINTENDÊNCIA DE GESTÃO DE PESSOAS</v>
      </c>
      <c r="G414" s="51" t="str">
        <f>IFERROR(VLOOKUP($B414,'Tabelas auxiliares'!$A$65:$C$102,2,FALSE),"")</f>
        <v>Manutenção</v>
      </c>
      <c r="H414" s="51" t="str">
        <f>IFERROR(VLOOKUP($B414,'Tabelas auxiliares'!$A$65:$C$102,3,FALSE),"")</f>
        <v>ALMOXARIFADO / AR CONDICIONADO / COMBATE INCÊNDIO / CORTINAS / ELEVADORES / GERADORES DE ENERGIA / HIDRÁULICA / IMÓVEIS / INSTALAÇÕES ELÉTRICAS  / JARDINAGEM / MANUTENÇÃO PREDIAL / DESINSETIZAÇÃO / CHAVEIRO / INVENTÁRIO PATRIMONIAL</v>
      </c>
      <c r="I414" t="s">
        <v>2348</v>
      </c>
      <c r="J414" t="s">
        <v>2349</v>
      </c>
      <c r="K414" t="s">
        <v>2350</v>
      </c>
      <c r="L414" t="s">
        <v>2351</v>
      </c>
      <c r="M414" t="s">
        <v>2352</v>
      </c>
      <c r="N414" t="s">
        <v>166</v>
      </c>
      <c r="O414" t="s">
        <v>167</v>
      </c>
      <c r="P414" t="s">
        <v>200</v>
      </c>
      <c r="Q414" t="s">
        <v>168</v>
      </c>
      <c r="R414" t="s">
        <v>165</v>
      </c>
      <c r="S414" t="s">
        <v>119</v>
      </c>
      <c r="T414" t="s">
        <v>164</v>
      </c>
      <c r="U414" t="s">
        <v>118</v>
      </c>
      <c r="V414" t="s">
        <v>2110</v>
      </c>
      <c r="W414" t="s">
        <v>2111</v>
      </c>
      <c r="X414" s="51" t="str">
        <f t="shared" si="6"/>
        <v>3</v>
      </c>
      <c r="Y414" s="51" t="str">
        <f>IF(T414="","",IF(AND(T414&lt;&gt;'Tabelas auxiliares'!$B$236,T414&lt;&gt;'Tabelas auxiliares'!$B$237),"FOLHA DE PESSOAL",IF(X414='Tabelas auxiliares'!$A$237,"CUSTEIO",IF(X414='Tabelas auxiliares'!$A$236,"INVESTIMENTO","ERRO - VERIFICAR"))))</f>
        <v>CUSTEIO</v>
      </c>
      <c r="Z414" s="44">
        <v>2671.42</v>
      </c>
      <c r="AA414" s="44">
        <v>2671.42</v>
      </c>
    </row>
    <row r="415" spans="1:29" x14ac:dyDescent="0.25">
      <c r="A415" t="s">
        <v>540</v>
      </c>
      <c r="B415" t="s">
        <v>330</v>
      </c>
      <c r="C415" t="s">
        <v>541</v>
      </c>
      <c r="D415" t="s">
        <v>88</v>
      </c>
      <c r="E415" t="s">
        <v>117</v>
      </c>
      <c r="F415" s="51" t="str">
        <f>IFERROR(VLOOKUP(D415,'Tabelas auxiliares'!$A$3:$B$61,2,FALSE),"")</f>
        <v>SUGEPE - SUPERINTENDÊNCIA DE GESTÃO DE PESSOAS</v>
      </c>
      <c r="G415" s="51" t="str">
        <f>IFERROR(VLOOKUP($B415,'Tabelas auxiliares'!$A$65:$C$102,2,FALSE),"")</f>
        <v>Manutenção</v>
      </c>
      <c r="H415" s="51" t="str">
        <f>IFERROR(VLOOKUP($B415,'Tabelas auxiliares'!$A$65:$C$102,3,FALSE),"")</f>
        <v>ALMOXARIFADO / AR CONDICIONADO / COMBATE INCÊNDIO / CORTINAS / ELEVADORES / GERADORES DE ENERGIA / HIDRÁULICA / IMÓVEIS / INSTALAÇÕES ELÉTRICAS  / JARDINAGEM / MANUTENÇÃO PREDIAL / DESINSETIZAÇÃO / CHAVEIRO / INVENTÁRIO PATRIMONIAL</v>
      </c>
      <c r="I415" t="s">
        <v>2348</v>
      </c>
      <c r="J415" t="s">
        <v>2349</v>
      </c>
      <c r="K415" t="s">
        <v>2353</v>
      </c>
      <c r="L415" t="s">
        <v>2354</v>
      </c>
      <c r="M415" t="s">
        <v>2355</v>
      </c>
      <c r="N415" t="s">
        <v>166</v>
      </c>
      <c r="O415" t="s">
        <v>167</v>
      </c>
      <c r="P415" t="s">
        <v>200</v>
      </c>
      <c r="Q415" t="s">
        <v>168</v>
      </c>
      <c r="R415" t="s">
        <v>165</v>
      </c>
      <c r="S415" t="s">
        <v>119</v>
      </c>
      <c r="T415" t="s">
        <v>164</v>
      </c>
      <c r="U415" t="s">
        <v>118</v>
      </c>
      <c r="V415" t="s">
        <v>1008</v>
      </c>
      <c r="W415" t="s">
        <v>1009</v>
      </c>
      <c r="X415" s="51" t="str">
        <f t="shared" si="6"/>
        <v>3</v>
      </c>
      <c r="Y415" s="51" t="str">
        <f>IF(T415="","",IF(AND(T415&lt;&gt;'Tabelas auxiliares'!$B$236,T415&lt;&gt;'Tabelas auxiliares'!$B$237),"FOLHA DE PESSOAL",IF(X415='Tabelas auxiliares'!$A$237,"CUSTEIO",IF(X415='Tabelas auxiliares'!$A$236,"INVESTIMENTO","ERRO - VERIFICAR"))))</f>
        <v>CUSTEIO</v>
      </c>
      <c r="Z415" s="44">
        <v>992</v>
      </c>
      <c r="AA415" s="44">
        <v>992</v>
      </c>
    </row>
    <row r="416" spans="1:29" x14ac:dyDescent="0.25">
      <c r="A416" t="s">
        <v>540</v>
      </c>
      <c r="B416" t="s">
        <v>330</v>
      </c>
      <c r="C416" t="s">
        <v>541</v>
      </c>
      <c r="D416" t="s">
        <v>88</v>
      </c>
      <c r="E416" t="s">
        <v>117</v>
      </c>
      <c r="F416" s="51" t="str">
        <f>IFERROR(VLOOKUP(D416,'Tabelas auxiliares'!$A$3:$B$61,2,FALSE),"")</f>
        <v>SUGEPE - SUPERINTENDÊNCIA DE GESTÃO DE PESSOAS</v>
      </c>
      <c r="G416" s="51" t="str">
        <f>IFERROR(VLOOKUP($B416,'Tabelas auxiliares'!$A$65:$C$102,2,FALSE),"")</f>
        <v>Manutenção</v>
      </c>
      <c r="H416" s="51" t="str">
        <f>IFERROR(VLOOKUP($B416,'Tabelas auxiliares'!$A$65:$C$102,3,FALSE),"")</f>
        <v>ALMOXARIFADO / AR CONDICIONADO / COMBATE INCÊNDIO / CORTINAS / ELEVADORES / GERADORES DE ENERGIA / HIDRÁULICA / IMÓVEIS / INSTALAÇÕES ELÉTRICAS  / JARDINAGEM / MANUTENÇÃO PREDIAL / DESINSETIZAÇÃO / CHAVEIRO / INVENTÁRIO PATRIMONIAL</v>
      </c>
      <c r="I416" t="s">
        <v>2348</v>
      </c>
      <c r="J416" t="s">
        <v>2349</v>
      </c>
      <c r="K416" t="s">
        <v>2356</v>
      </c>
      <c r="L416" t="s">
        <v>2354</v>
      </c>
      <c r="M416" t="s">
        <v>2355</v>
      </c>
      <c r="N416" t="s">
        <v>166</v>
      </c>
      <c r="O416" t="s">
        <v>167</v>
      </c>
      <c r="P416" t="s">
        <v>200</v>
      </c>
      <c r="Q416" t="s">
        <v>168</v>
      </c>
      <c r="R416" t="s">
        <v>165</v>
      </c>
      <c r="S416" t="s">
        <v>119</v>
      </c>
      <c r="T416" t="s">
        <v>164</v>
      </c>
      <c r="U416" t="s">
        <v>118</v>
      </c>
      <c r="V416" t="s">
        <v>2110</v>
      </c>
      <c r="W416" t="s">
        <v>2111</v>
      </c>
      <c r="X416" s="51" t="str">
        <f t="shared" si="6"/>
        <v>3</v>
      </c>
      <c r="Y416" s="51" t="str">
        <f>IF(T416="","",IF(AND(T416&lt;&gt;'Tabelas auxiliares'!$B$236,T416&lt;&gt;'Tabelas auxiliares'!$B$237),"FOLHA DE PESSOAL",IF(X416='Tabelas auxiliares'!$A$237,"CUSTEIO",IF(X416='Tabelas auxiliares'!$A$236,"INVESTIMENTO","ERRO - VERIFICAR"))))</f>
        <v>CUSTEIO</v>
      </c>
      <c r="Z416" s="44">
        <v>341</v>
      </c>
      <c r="AA416" s="44">
        <v>341</v>
      </c>
    </row>
    <row r="417" spans="1:29" x14ac:dyDescent="0.25">
      <c r="A417" t="s">
        <v>540</v>
      </c>
      <c r="B417" t="s">
        <v>330</v>
      </c>
      <c r="C417" t="s">
        <v>541</v>
      </c>
      <c r="D417" t="s">
        <v>88</v>
      </c>
      <c r="E417" t="s">
        <v>117</v>
      </c>
      <c r="F417" s="51" t="str">
        <f>IFERROR(VLOOKUP(D417,'Tabelas auxiliares'!$A$3:$B$61,2,FALSE),"")</f>
        <v>SUGEPE - SUPERINTENDÊNCIA DE GESTÃO DE PESSOAS</v>
      </c>
      <c r="G417" s="51" t="str">
        <f>IFERROR(VLOOKUP($B417,'Tabelas auxiliares'!$A$65:$C$102,2,FALSE),"")</f>
        <v>Manutenção</v>
      </c>
      <c r="H417" s="51" t="str">
        <f>IFERROR(VLOOKUP($B417,'Tabelas auxiliares'!$A$65:$C$102,3,FALSE),"")</f>
        <v>ALMOXARIFADO / AR CONDICIONADO / COMBATE INCÊNDIO / CORTINAS / ELEVADORES / GERADORES DE ENERGIA / HIDRÁULICA / IMÓVEIS / INSTALAÇÕES ELÉTRICAS  / JARDINAGEM / MANUTENÇÃO PREDIAL / DESINSETIZAÇÃO / CHAVEIRO / INVENTÁRIO PATRIMONIAL</v>
      </c>
      <c r="I417" t="s">
        <v>2357</v>
      </c>
      <c r="J417" t="s">
        <v>2358</v>
      </c>
      <c r="K417" t="s">
        <v>2359</v>
      </c>
      <c r="L417" t="s">
        <v>2360</v>
      </c>
      <c r="M417" t="s">
        <v>2355</v>
      </c>
      <c r="N417" t="s">
        <v>166</v>
      </c>
      <c r="O417" t="s">
        <v>167</v>
      </c>
      <c r="P417" t="s">
        <v>200</v>
      </c>
      <c r="Q417" t="s">
        <v>168</v>
      </c>
      <c r="R417" t="s">
        <v>165</v>
      </c>
      <c r="S417" t="s">
        <v>543</v>
      </c>
      <c r="T417" t="s">
        <v>164</v>
      </c>
      <c r="U417" t="s">
        <v>118</v>
      </c>
      <c r="V417" t="s">
        <v>2110</v>
      </c>
      <c r="W417" t="s">
        <v>2111</v>
      </c>
      <c r="X417" s="51" t="str">
        <f t="shared" si="6"/>
        <v>3</v>
      </c>
      <c r="Y417" s="51" t="str">
        <f>IF(T417="","",IF(AND(T417&lt;&gt;'Tabelas auxiliares'!$B$236,T417&lt;&gt;'Tabelas auxiliares'!$B$237),"FOLHA DE PESSOAL",IF(X417='Tabelas auxiliares'!$A$237,"CUSTEIO",IF(X417='Tabelas auxiliares'!$A$236,"INVESTIMENTO","ERRO - VERIFICAR"))))</f>
        <v>CUSTEIO</v>
      </c>
      <c r="Z417" s="44">
        <v>10589</v>
      </c>
      <c r="AA417" s="44">
        <v>10589</v>
      </c>
    </row>
    <row r="418" spans="1:29" x14ac:dyDescent="0.25">
      <c r="A418" t="s">
        <v>540</v>
      </c>
      <c r="B418" t="s">
        <v>333</v>
      </c>
      <c r="C418" t="s">
        <v>1094</v>
      </c>
      <c r="D418" t="s">
        <v>225</v>
      </c>
      <c r="E418" t="s">
        <v>117</v>
      </c>
      <c r="F418" s="51" t="str">
        <f>IFERROR(VLOOKUP(D418,'Tabelas auxiliares'!$A$3:$B$61,2,FALSE),"")</f>
        <v>SPO - OBRAS SÃO BERNARDO DO CAMPO</v>
      </c>
      <c r="G418" s="51" t="str">
        <f>IFERROR(VLOOKUP($B418,'Tabelas auxiliares'!$A$65:$C$102,2,FALSE),"")</f>
        <v>Obras e instalações - Construções</v>
      </c>
      <c r="H418" s="51" t="str">
        <f>IFERROR(VLOOKUP($B418,'Tabelas auxiliares'!$A$65:$C$102,3,FALSE),"")</f>
        <v>SERVICOS TECNICOS EM ENGENHARIA / EXECUCAO DAS OBRAS / ELABORACAO DOS ESTUDOS PRELIMINARES, PROJETOS BASICOS E EXECUTIVOS / CONSTRUÇÃO / SUPERVISÃO DE OBRAS</v>
      </c>
      <c r="I418" t="s">
        <v>1549</v>
      </c>
      <c r="J418" t="s">
        <v>2361</v>
      </c>
      <c r="K418" t="s">
        <v>2362</v>
      </c>
      <c r="L418" t="s">
        <v>2363</v>
      </c>
      <c r="M418" t="s">
        <v>2364</v>
      </c>
      <c r="N418" t="s">
        <v>838</v>
      </c>
      <c r="O418" t="s">
        <v>167</v>
      </c>
      <c r="P418" t="s">
        <v>839</v>
      </c>
      <c r="Q418" t="s">
        <v>168</v>
      </c>
      <c r="R418" t="s">
        <v>165</v>
      </c>
      <c r="S418" t="s">
        <v>543</v>
      </c>
      <c r="T418" t="s">
        <v>164</v>
      </c>
      <c r="U418" t="s">
        <v>1315</v>
      </c>
      <c r="V418" t="s">
        <v>2365</v>
      </c>
      <c r="W418" t="s">
        <v>2366</v>
      </c>
      <c r="X418" s="51" t="str">
        <f t="shared" si="6"/>
        <v>4</v>
      </c>
      <c r="Y418" s="51" t="str">
        <f>IF(T418="","",IF(AND(T418&lt;&gt;'Tabelas auxiliares'!$B$236,T418&lt;&gt;'Tabelas auxiliares'!$B$237),"FOLHA DE PESSOAL",IF(X418='Tabelas auxiliares'!$A$237,"CUSTEIO",IF(X418='Tabelas auxiliares'!$A$236,"INVESTIMENTO","ERRO - VERIFICAR"))))</f>
        <v>INVESTIMENTO</v>
      </c>
      <c r="Z418" s="44">
        <v>100383.15</v>
      </c>
      <c r="AA418" s="44">
        <v>100383.15</v>
      </c>
    </row>
    <row r="419" spans="1:29" x14ac:dyDescent="0.25">
      <c r="A419" t="s">
        <v>540</v>
      </c>
      <c r="B419" t="s">
        <v>335</v>
      </c>
      <c r="C419" t="s">
        <v>1095</v>
      </c>
      <c r="D419" t="s">
        <v>225</v>
      </c>
      <c r="E419" t="s">
        <v>117</v>
      </c>
      <c r="F419" s="51" t="str">
        <f>IFERROR(VLOOKUP(D419,'Tabelas auxiliares'!$A$3:$B$61,2,FALSE),"")</f>
        <v>SPO - OBRAS SÃO BERNARDO DO CAMPO</v>
      </c>
      <c r="G419" s="51" t="str">
        <f>IFERROR(VLOOKUP($B419,'Tabelas auxiliares'!$A$65:$C$102,2,FALSE),"")</f>
        <v>Obras e instalações - Adequações e reformas</v>
      </c>
      <c r="H419" s="51" t="str">
        <f>IFERROR(VLOOKUP($B419,'Tabelas auxiliares'!$A$65:$C$102,3,FALSE),"")</f>
        <v>REFORMA E ADEQUAÇÃO</v>
      </c>
      <c r="I419" t="s">
        <v>1105</v>
      </c>
      <c r="J419" t="s">
        <v>2367</v>
      </c>
      <c r="K419" t="s">
        <v>2368</v>
      </c>
      <c r="L419" t="s">
        <v>2369</v>
      </c>
      <c r="M419" t="s">
        <v>2370</v>
      </c>
      <c r="N419" t="s">
        <v>838</v>
      </c>
      <c r="O419" t="s">
        <v>167</v>
      </c>
      <c r="P419" t="s">
        <v>839</v>
      </c>
      <c r="Q419" t="s">
        <v>168</v>
      </c>
      <c r="R419" t="s">
        <v>165</v>
      </c>
      <c r="S419" t="s">
        <v>543</v>
      </c>
      <c r="T419" t="s">
        <v>164</v>
      </c>
      <c r="U419" t="s">
        <v>1315</v>
      </c>
      <c r="V419" t="s">
        <v>2365</v>
      </c>
      <c r="W419" t="s">
        <v>2366</v>
      </c>
      <c r="X419" s="51" t="str">
        <f t="shared" si="6"/>
        <v>4</v>
      </c>
      <c r="Y419" s="51" t="str">
        <f>IF(T419="","",IF(AND(T419&lt;&gt;'Tabelas auxiliares'!$B$236,T419&lt;&gt;'Tabelas auxiliares'!$B$237),"FOLHA DE PESSOAL",IF(X419='Tabelas auxiliares'!$A$237,"CUSTEIO",IF(X419='Tabelas auxiliares'!$A$236,"INVESTIMENTO","ERRO - VERIFICAR"))))</f>
        <v>INVESTIMENTO</v>
      </c>
      <c r="Z419" s="44">
        <v>204565.39</v>
      </c>
      <c r="AA419" s="44">
        <v>204565.39</v>
      </c>
    </row>
    <row r="420" spans="1:29" x14ac:dyDescent="0.25">
      <c r="A420" t="s">
        <v>540</v>
      </c>
      <c r="B420" t="s">
        <v>337</v>
      </c>
      <c r="C420" t="s">
        <v>541</v>
      </c>
      <c r="D420" t="s">
        <v>35</v>
      </c>
      <c r="E420" t="s">
        <v>117</v>
      </c>
      <c r="F420" s="51" t="str">
        <f>IFERROR(VLOOKUP(D420,'Tabelas auxiliares'!$A$3:$B$61,2,FALSE),"")</f>
        <v>PU - PREFEITURA UNIVERSITÁRIA</v>
      </c>
      <c r="G420" s="51" t="str">
        <f>IFERROR(VLOOKUP($B420,'Tabelas auxiliares'!$A$65:$C$102,2,FALSE),"")</f>
        <v>Recepção, portaria e zeladoria</v>
      </c>
      <c r="H420" s="51" t="str">
        <f>IFERROR(VLOOKUP($B420,'Tabelas auxiliares'!$A$65:$C$102,3,FALSE),"")</f>
        <v>PORTARIA / RECEPÇÃO / ZELADORIA</v>
      </c>
      <c r="I420" t="s">
        <v>1185</v>
      </c>
      <c r="J420" t="s">
        <v>2371</v>
      </c>
      <c r="K420" t="s">
        <v>2372</v>
      </c>
      <c r="L420" t="s">
        <v>2373</v>
      </c>
      <c r="M420" t="s">
        <v>2374</v>
      </c>
      <c r="N420" t="s">
        <v>166</v>
      </c>
      <c r="O420" t="s">
        <v>167</v>
      </c>
      <c r="P420" t="s">
        <v>200</v>
      </c>
      <c r="Q420" t="s">
        <v>168</v>
      </c>
      <c r="R420" t="s">
        <v>165</v>
      </c>
      <c r="S420" t="s">
        <v>119</v>
      </c>
      <c r="T420" t="s">
        <v>164</v>
      </c>
      <c r="U420" t="s">
        <v>118</v>
      </c>
      <c r="V420" t="s">
        <v>466</v>
      </c>
      <c r="W420" t="s">
        <v>447</v>
      </c>
      <c r="X420" s="51" t="str">
        <f t="shared" si="6"/>
        <v>3</v>
      </c>
      <c r="Y420" s="51" t="str">
        <f>IF(T420="","",IF(AND(T420&lt;&gt;'Tabelas auxiliares'!$B$236,T420&lt;&gt;'Tabelas auxiliares'!$B$237),"FOLHA DE PESSOAL",IF(X420='Tabelas auxiliares'!$A$237,"CUSTEIO",IF(X420='Tabelas auxiliares'!$A$236,"INVESTIMENTO","ERRO - VERIFICAR"))))</f>
        <v>CUSTEIO</v>
      </c>
      <c r="Z420" s="44">
        <v>24165.29</v>
      </c>
      <c r="AA420" s="44">
        <v>24165.29</v>
      </c>
    </row>
    <row r="421" spans="1:29" x14ac:dyDescent="0.25">
      <c r="A421" t="s">
        <v>540</v>
      </c>
      <c r="B421" t="s">
        <v>337</v>
      </c>
      <c r="C421" t="s">
        <v>541</v>
      </c>
      <c r="D421" t="s">
        <v>35</v>
      </c>
      <c r="E421" t="s">
        <v>117</v>
      </c>
      <c r="F421" s="51" t="str">
        <f>IFERROR(VLOOKUP(D421,'Tabelas auxiliares'!$A$3:$B$61,2,FALSE),"")</f>
        <v>PU - PREFEITURA UNIVERSITÁRIA</v>
      </c>
      <c r="G421" s="51" t="str">
        <f>IFERROR(VLOOKUP($B421,'Tabelas auxiliares'!$A$65:$C$102,2,FALSE),"")</f>
        <v>Recepção, portaria e zeladoria</v>
      </c>
      <c r="H421" s="51" t="str">
        <f>IFERROR(VLOOKUP($B421,'Tabelas auxiliares'!$A$65:$C$102,3,FALSE),"")</f>
        <v>PORTARIA / RECEPÇÃO / ZELADORIA</v>
      </c>
      <c r="I421" t="s">
        <v>576</v>
      </c>
      <c r="J421" t="s">
        <v>1028</v>
      </c>
      <c r="K421" t="s">
        <v>2375</v>
      </c>
      <c r="L421" t="s">
        <v>2376</v>
      </c>
      <c r="M421" t="s">
        <v>1003</v>
      </c>
      <c r="N421" t="s">
        <v>166</v>
      </c>
      <c r="O421" t="s">
        <v>167</v>
      </c>
      <c r="P421" t="s">
        <v>200</v>
      </c>
      <c r="Q421" t="s">
        <v>168</v>
      </c>
      <c r="R421" t="s">
        <v>165</v>
      </c>
      <c r="S421" t="s">
        <v>543</v>
      </c>
      <c r="T421" t="s">
        <v>164</v>
      </c>
      <c r="U421" t="s">
        <v>118</v>
      </c>
      <c r="V421" t="s">
        <v>466</v>
      </c>
      <c r="W421" t="s">
        <v>447</v>
      </c>
      <c r="X421" s="51" t="str">
        <f t="shared" si="6"/>
        <v>3</v>
      </c>
      <c r="Y421" s="51" t="str">
        <f>IF(T421="","",IF(AND(T421&lt;&gt;'Tabelas auxiliares'!$B$236,T421&lt;&gt;'Tabelas auxiliares'!$B$237),"FOLHA DE PESSOAL",IF(X421='Tabelas auxiliares'!$A$237,"CUSTEIO",IF(X421='Tabelas auxiliares'!$A$236,"INVESTIMENTO","ERRO - VERIFICAR"))))</f>
        <v>CUSTEIO</v>
      </c>
      <c r="Z421" s="44">
        <v>35300.19</v>
      </c>
      <c r="AB421" s="44">
        <v>34562.79</v>
      </c>
      <c r="AC421" s="44">
        <v>737.4</v>
      </c>
    </row>
    <row r="422" spans="1:29" x14ac:dyDescent="0.25">
      <c r="A422" t="s">
        <v>540</v>
      </c>
      <c r="B422" t="s">
        <v>337</v>
      </c>
      <c r="C422" t="s">
        <v>541</v>
      </c>
      <c r="D422" t="s">
        <v>35</v>
      </c>
      <c r="E422" t="s">
        <v>117</v>
      </c>
      <c r="F422" s="51" t="str">
        <f>IFERROR(VLOOKUP(D422,'Tabelas auxiliares'!$A$3:$B$61,2,FALSE),"")</f>
        <v>PU - PREFEITURA UNIVERSITÁRIA</v>
      </c>
      <c r="G422" s="51" t="str">
        <f>IFERROR(VLOOKUP($B422,'Tabelas auxiliares'!$A$65:$C$102,2,FALSE),"")</f>
        <v>Recepção, portaria e zeladoria</v>
      </c>
      <c r="H422" s="51" t="str">
        <f>IFERROR(VLOOKUP($B422,'Tabelas auxiliares'!$A$65:$C$102,3,FALSE),"")</f>
        <v>PORTARIA / RECEPÇÃO / ZELADORIA</v>
      </c>
      <c r="I422" t="s">
        <v>1116</v>
      </c>
      <c r="J422" t="s">
        <v>1028</v>
      </c>
      <c r="K422" t="s">
        <v>2377</v>
      </c>
      <c r="L422" t="s">
        <v>2376</v>
      </c>
      <c r="M422" t="s">
        <v>1003</v>
      </c>
      <c r="N422" t="s">
        <v>166</v>
      </c>
      <c r="O422" t="s">
        <v>167</v>
      </c>
      <c r="P422" t="s">
        <v>200</v>
      </c>
      <c r="Q422" t="s">
        <v>168</v>
      </c>
      <c r="R422" t="s">
        <v>165</v>
      </c>
      <c r="S422" t="s">
        <v>1199</v>
      </c>
      <c r="T422" t="s">
        <v>164</v>
      </c>
      <c r="U422" t="s">
        <v>118</v>
      </c>
      <c r="V422" t="s">
        <v>466</v>
      </c>
      <c r="W422" t="s">
        <v>447</v>
      </c>
      <c r="X422" s="51" t="str">
        <f t="shared" si="6"/>
        <v>3</v>
      </c>
      <c r="Y422" s="51" t="str">
        <f>IF(T422="","",IF(AND(T422&lt;&gt;'Tabelas auxiliares'!$B$236,T422&lt;&gt;'Tabelas auxiliares'!$B$237),"FOLHA DE PESSOAL",IF(X422='Tabelas auxiliares'!$A$237,"CUSTEIO",IF(X422='Tabelas auxiliares'!$A$236,"INVESTIMENTO","ERRO - VERIFICAR"))))</f>
        <v>CUSTEIO</v>
      </c>
      <c r="Z422" s="44">
        <v>72025.759999999995</v>
      </c>
      <c r="AA422" s="44">
        <v>54163.42</v>
      </c>
      <c r="AB422" s="44">
        <v>17862.34</v>
      </c>
    </row>
    <row r="423" spans="1:29" x14ac:dyDescent="0.25">
      <c r="A423" t="s">
        <v>540</v>
      </c>
      <c r="B423" t="s">
        <v>337</v>
      </c>
      <c r="C423" t="s">
        <v>541</v>
      </c>
      <c r="D423" t="s">
        <v>69</v>
      </c>
      <c r="E423" t="s">
        <v>117</v>
      </c>
      <c r="F423" s="51" t="str">
        <f>IFERROR(VLOOKUP(D423,'Tabelas auxiliares'!$A$3:$B$61,2,FALSE),"")</f>
        <v>PROAP - PNAES</v>
      </c>
      <c r="G423" s="51" t="str">
        <f>IFERROR(VLOOKUP($B423,'Tabelas auxiliares'!$A$65:$C$102,2,FALSE),"")</f>
        <v>Recepção, portaria e zeladoria</v>
      </c>
      <c r="H423" s="51" t="str">
        <f>IFERROR(VLOOKUP($B423,'Tabelas auxiliares'!$A$65:$C$102,3,FALSE),"")</f>
        <v>PORTARIA / RECEPÇÃO / ZELADORIA</v>
      </c>
      <c r="I423" t="s">
        <v>1264</v>
      </c>
      <c r="J423" t="s">
        <v>2378</v>
      </c>
      <c r="K423" t="s">
        <v>2379</v>
      </c>
      <c r="L423" t="s">
        <v>2380</v>
      </c>
      <c r="M423" t="s">
        <v>2381</v>
      </c>
      <c r="N423" t="s">
        <v>166</v>
      </c>
      <c r="O423" t="s">
        <v>167</v>
      </c>
      <c r="P423" t="s">
        <v>200</v>
      </c>
      <c r="Q423" t="s">
        <v>168</v>
      </c>
      <c r="R423" t="s">
        <v>165</v>
      </c>
      <c r="S423" t="s">
        <v>1199</v>
      </c>
      <c r="T423" t="s">
        <v>164</v>
      </c>
      <c r="U423" t="s">
        <v>118</v>
      </c>
      <c r="V423" t="s">
        <v>466</v>
      </c>
      <c r="W423" t="s">
        <v>447</v>
      </c>
      <c r="X423" s="51" t="str">
        <f t="shared" si="6"/>
        <v>3</v>
      </c>
      <c r="Y423" s="51" t="str">
        <f>IF(T423="","",IF(AND(T423&lt;&gt;'Tabelas auxiliares'!$B$236,T423&lt;&gt;'Tabelas auxiliares'!$B$237),"FOLHA DE PESSOAL",IF(X423='Tabelas auxiliares'!$A$237,"CUSTEIO",IF(X423='Tabelas auxiliares'!$A$236,"INVESTIMENTO","ERRO - VERIFICAR"))))</f>
        <v>CUSTEIO</v>
      </c>
      <c r="Z423" s="44">
        <v>1645.67</v>
      </c>
      <c r="AA423" s="44">
        <v>1645.67</v>
      </c>
    </row>
    <row r="424" spans="1:29" x14ac:dyDescent="0.25">
      <c r="A424" t="s">
        <v>540</v>
      </c>
      <c r="B424" t="s">
        <v>337</v>
      </c>
      <c r="C424" t="s">
        <v>541</v>
      </c>
      <c r="D424" t="s">
        <v>69</v>
      </c>
      <c r="E424" t="s">
        <v>117</v>
      </c>
      <c r="F424" s="51" t="str">
        <f>IFERROR(VLOOKUP(D424,'Tabelas auxiliares'!$A$3:$B$61,2,FALSE),"")</f>
        <v>PROAP - PNAES</v>
      </c>
      <c r="G424" s="51" t="str">
        <f>IFERROR(VLOOKUP($B424,'Tabelas auxiliares'!$A$65:$C$102,2,FALSE),"")</f>
        <v>Recepção, portaria e zeladoria</v>
      </c>
      <c r="H424" s="51" t="str">
        <f>IFERROR(VLOOKUP($B424,'Tabelas auxiliares'!$A$65:$C$102,3,FALSE),"")</f>
        <v>PORTARIA / RECEPÇÃO / ZELADORIA</v>
      </c>
      <c r="I424" t="s">
        <v>1837</v>
      </c>
      <c r="J424" t="s">
        <v>1031</v>
      </c>
      <c r="K424" t="s">
        <v>2382</v>
      </c>
      <c r="L424" t="s">
        <v>2383</v>
      </c>
      <c r="M424" t="s">
        <v>2384</v>
      </c>
      <c r="N424" t="s">
        <v>166</v>
      </c>
      <c r="O424" t="s">
        <v>167</v>
      </c>
      <c r="P424" t="s">
        <v>200</v>
      </c>
      <c r="Q424" t="s">
        <v>168</v>
      </c>
      <c r="R424" t="s">
        <v>165</v>
      </c>
      <c r="S424" t="s">
        <v>119</v>
      </c>
      <c r="T424" t="s">
        <v>164</v>
      </c>
      <c r="U424" t="s">
        <v>118</v>
      </c>
      <c r="V424" t="s">
        <v>466</v>
      </c>
      <c r="W424" t="s">
        <v>447</v>
      </c>
      <c r="X424" s="51" t="str">
        <f t="shared" si="6"/>
        <v>3</v>
      </c>
      <c r="Y424" s="51" t="str">
        <f>IF(T424="","",IF(AND(T424&lt;&gt;'Tabelas auxiliares'!$B$236,T424&lt;&gt;'Tabelas auxiliares'!$B$237),"FOLHA DE PESSOAL",IF(X424='Tabelas auxiliares'!$A$237,"CUSTEIO",IF(X424='Tabelas auxiliares'!$A$236,"INVESTIMENTO","ERRO - VERIFICAR"))))</f>
        <v>CUSTEIO</v>
      </c>
      <c r="Z424" s="44">
        <v>1.1299999999999999</v>
      </c>
      <c r="AA424" s="44">
        <v>1.1299999999999999</v>
      </c>
    </row>
    <row r="425" spans="1:29" x14ac:dyDescent="0.25">
      <c r="A425" t="s">
        <v>540</v>
      </c>
      <c r="B425" t="s">
        <v>337</v>
      </c>
      <c r="C425" t="s">
        <v>541</v>
      </c>
      <c r="D425" t="s">
        <v>67</v>
      </c>
      <c r="E425" t="s">
        <v>117</v>
      </c>
      <c r="F425" s="51" t="str">
        <f>IFERROR(VLOOKUP(D425,'Tabelas auxiliares'!$A$3:$B$61,2,FALSE),"")</f>
        <v>PROAP - PRÓ-REITORIA DE POLÍTICAS AFIRMATIVAS</v>
      </c>
      <c r="G425" s="51" t="str">
        <f>IFERROR(VLOOKUP($B425,'Tabelas auxiliares'!$A$65:$C$102,2,FALSE),"")</f>
        <v>Recepção, portaria e zeladoria</v>
      </c>
      <c r="H425" s="51" t="str">
        <f>IFERROR(VLOOKUP($B425,'Tabelas auxiliares'!$A$65:$C$102,3,FALSE),"")</f>
        <v>PORTARIA / RECEPÇÃO / ZELADORIA</v>
      </c>
      <c r="I425" t="s">
        <v>2385</v>
      </c>
      <c r="J425" t="s">
        <v>1031</v>
      </c>
      <c r="K425" t="s">
        <v>2386</v>
      </c>
      <c r="L425" t="s">
        <v>2383</v>
      </c>
      <c r="M425" t="s">
        <v>2384</v>
      </c>
      <c r="N425" t="s">
        <v>166</v>
      </c>
      <c r="O425" t="s">
        <v>167</v>
      </c>
      <c r="P425" t="s">
        <v>200</v>
      </c>
      <c r="Q425" t="s">
        <v>168</v>
      </c>
      <c r="R425" t="s">
        <v>165</v>
      </c>
      <c r="S425" t="s">
        <v>543</v>
      </c>
      <c r="T425" t="s">
        <v>164</v>
      </c>
      <c r="U425" t="s">
        <v>118</v>
      </c>
      <c r="V425" t="s">
        <v>466</v>
      </c>
      <c r="W425" t="s">
        <v>447</v>
      </c>
      <c r="X425" s="51" t="str">
        <f t="shared" si="6"/>
        <v>3</v>
      </c>
      <c r="Y425" s="51" t="str">
        <f>IF(T425="","",IF(AND(T425&lt;&gt;'Tabelas auxiliares'!$B$236,T425&lt;&gt;'Tabelas auxiliares'!$B$237),"FOLHA DE PESSOAL",IF(X425='Tabelas auxiliares'!$A$237,"CUSTEIO",IF(X425='Tabelas auxiliares'!$A$236,"INVESTIMENTO","ERRO - VERIFICAR"))))</f>
        <v>CUSTEIO</v>
      </c>
      <c r="Z425" s="44">
        <v>210741.83</v>
      </c>
      <c r="AA425" s="44">
        <v>210741.83</v>
      </c>
    </row>
    <row r="426" spans="1:29" x14ac:dyDescent="0.25">
      <c r="A426" t="s">
        <v>540</v>
      </c>
      <c r="B426" t="s">
        <v>337</v>
      </c>
      <c r="C426" t="s">
        <v>541</v>
      </c>
      <c r="D426" t="s">
        <v>67</v>
      </c>
      <c r="E426" t="s">
        <v>117</v>
      </c>
      <c r="F426" s="51" t="str">
        <f>IFERROR(VLOOKUP(D426,'Tabelas auxiliares'!$A$3:$B$61,2,FALSE),"")</f>
        <v>PROAP - PRÓ-REITORIA DE POLÍTICAS AFIRMATIVAS</v>
      </c>
      <c r="G426" s="51" t="str">
        <f>IFERROR(VLOOKUP($B426,'Tabelas auxiliares'!$A$65:$C$102,2,FALSE),"")</f>
        <v>Recepção, portaria e zeladoria</v>
      </c>
      <c r="H426" s="51" t="str">
        <f>IFERROR(VLOOKUP($B426,'Tabelas auxiliares'!$A$65:$C$102,3,FALSE),"")</f>
        <v>PORTARIA / RECEPÇÃO / ZELADORIA</v>
      </c>
      <c r="I426" t="s">
        <v>2385</v>
      </c>
      <c r="J426" t="s">
        <v>1031</v>
      </c>
      <c r="K426" t="s">
        <v>2387</v>
      </c>
      <c r="L426" t="s">
        <v>2383</v>
      </c>
      <c r="M426" t="s">
        <v>2384</v>
      </c>
      <c r="N426" t="s">
        <v>166</v>
      </c>
      <c r="O426" t="s">
        <v>167</v>
      </c>
      <c r="P426" t="s">
        <v>200</v>
      </c>
      <c r="Q426" t="s">
        <v>168</v>
      </c>
      <c r="R426" t="s">
        <v>165</v>
      </c>
      <c r="S426" t="s">
        <v>119</v>
      </c>
      <c r="T426" t="s">
        <v>164</v>
      </c>
      <c r="U426" t="s">
        <v>118</v>
      </c>
      <c r="V426" t="s">
        <v>466</v>
      </c>
      <c r="W426" t="s">
        <v>447</v>
      </c>
      <c r="X426" s="51" t="str">
        <f t="shared" si="6"/>
        <v>3</v>
      </c>
      <c r="Y426" s="51" t="str">
        <f>IF(T426="","",IF(AND(T426&lt;&gt;'Tabelas auxiliares'!$B$236,T426&lt;&gt;'Tabelas auxiliares'!$B$237),"FOLHA DE PESSOAL",IF(X426='Tabelas auxiliares'!$A$237,"CUSTEIO",IF(X426='Tabelas auxiliares'!$A$236,"INVESTIMENTO","ERRO - VERIFICAR"))))</f>
        <v>CUSTEIO</v>
      </c>
      <c r="Z426" s="44">
        <v>40512.660000000003</v>
      </c>
      <c r="AA426" s="44">
        <v>40512.660000000003</v>
      </c>
    </row>
    <row r="427" spans="1:29" x14ac:dyDescent="0.25">
      <c r="A427" t="s">
        <v>540</v>
      </c>
      <c r="B427" t="s">
        <v>337</v>
      </c>
      <c r="C427" t="s">
        <v>541</v>
      </c>
      <c r="D427" t="s">
        <v>67</v>
      </c>
      <c r="E427" t="s">
        <v>117</v>
      </c>
      <c r="F427" s="51" t="str">
        <f>IFERROR(VLOOKUP(D427,'Tabelas auxiliares'!$A$3:$B$61,2,FALSE),"")</f>
        <v>PROAP - PRÓ-REITORIA DE POLÍTICAS AFIRMATIVAS</v>
      </c>
      <c r="G427" s="51" t="str">
        <f>IFERROR(VLOOKUP($B427,'Tabelas auxiliares'!$A$65:$C$102,2,FALSE),"")</f>
        <v>Recepção, portaria e zeladoria</v>
      </c>
      <c r="H427" s="51" t="str">
        <f>IFERROR(VLOOKUP($B427,'Tabelas auxiliares'!$A$65:$C$102,3,FALSE),"")</f>
        <v>PORTARIA / RECEPÇÃO / ZELADORIA</v>
      </c>
      <c r="I427" t="s">
        <v>1122</v>
      </c>
      <c r="J427" t="s">
        <v>1031</v>
      </c>
      <c r="K427" t="s">
        <v>2388</v>
      </c>
      <c r="L427" t="s">
        <v>2383</v>
      </c>
      <c r="M427" t="s">
        <v>2384</v>
      </c>
      <c r="N427" t="s">
        <v>166</v>
      </c>
      <c r="O427" t="s">
        <v>167</v>
      </c>
      <c r="P427" t="s">
        <v>200</v>
      </c>
      <c r="Q427" t="s">
        <v>168</v>
      </c>
      <c r="R427" t="s">
        <v>165</v>
      </c>
      <c r="S427" t="s">
        <v>543</v>
      </c>
      <c r="T427" t="s">
        <v>164</v>
      </c>
      <c r="U427" t="s">
        <v>118</v>
      </c>
      <c r="V427" t="s">
        <v>466</v>
      </c>
      <c r="W427" t="s">
        <v>447</v>
      </c>
      <c r="X427" s="51" t="str">
        <f t="shared" si="6"/>
        <v>3</v>
      </c>
      <c r="Y427" s="51" t="str">
        <f>IF(T427="","",IF(AND(T427&lt;&gt;'Tabelas auxiliares'!$B$236,T427&lt;&gt;'Tabelas auxiliares'!$B$237),"FOLHA DE PESSOAL",IF(X427='Tabelas auxiliares'!$A$237,"CUSTEIO",IF(X427='Tabelas auxiliares'!$A$236,"INVESTIMENTO","ERRO - VERIFICAR"))))</f>
        <v>CUSTEIO</v>
      </c>
      <c r="Z427" s="44">
        <v>169444.53</v>
      </c>
      <c r="AA427" s="44">
        <v>167100.31</v>
      </c>
      <c r="AC427" s="44">
        <v>2344.2199999999998</v>
      </c>
    </row>
    <row r="428" spans="1:29" x14ac:dyDescent="0.25">
      <c r="A428" t="s">
        <v>540</v>
      </c>
      <c r="B428" t="s">
        <v>340</v>
      </c>
      <c r="C428" t="s">
        <v>541</v>
      </c>
      <c r="D428" t="s">
        <v>69</v>
      </c>
      <c r="E428" t="s">
        <v>117</v>
      </c>
      <c r="F428" s="51" t="str">
        <f>IFERROR(VLOOKUP(D428,'Tabelas auxiliares'!$A$3:$B$61,2,FALSE),"")</f>
        <v>PROAP - PNAES</v>
      </c>
      <c r="G428" s="51" t="str">
        <f>IFERROR(VLOOKUP($B428,'Tabelas auxiliares'!$A$65:$C$102,2,FALSE),"")</f>
        <v>Segurança e vigilância</v>
      </c>
      <c r="H428" s="51" t="str">
        <f>IFERROR(VLOOKUP($B428,'Tabelas auxiliares'!$A$65:$C$102,3,FALSE),"")</f>
        <v>SISTEMA DE SEGURANÇA / VIGILÂNCIA</v>
      </c>
      <c r="I428" t="s">
        <v>2389</v>
      </c>
      <c r="J428" t="s">
        <v>2390</v>
      </c>
      <c r="K428" t="s">
        <v>2391</v>
      </c>
      <c r="L428" t="s">
        <v>2392</v>
      </c>
      <c r="M428" t="s">
        <v>2393</v>
      </c>
      <c r="N428" t="s">
        <v>166</v>
      </c>
      <c r="O428" t="s">
        <v>167</v>
      </c>
      <c r="P428" t="s">
        <v>200</v>
      </c>
      <c r="Q428" t="s">
        <v>168</v>
      </c>
      <c r="R428" t="s">
        <v>165</v>
      </c>
      <c r="S428" t="s">
        <v>119</v>
      </c>
      <c r="T428" t="s">
        <v>164</v>
      </c>
      <c r="U428" t="s">
        <v>118</v>
      </c>
      <c r="V428" t="s">
        <v>2394</v>
      </c>
      <c r="W428" t="s">
        <v>2395</v>
      </c>
      <c r="X428" s="51" t="str">
        <f t="shared" si="6"/>
        <v>3</v>
      </c>
      <c r="Y428" s="51" t="str">
        <f>IF(T428="","",IF(AND(T428&lt;&gt;'Tabelas auxiliares'!$B$236,T428&lt;&gt;'Tabelas auxiliares'!$B$237),"FOLHA DE PESSOAL",IF(X428='Tabelas auxiliares'!$A$237,"CUSTEIO",IF(X428='Tabelas auxiliares'!$A$236,"INVESTIMENTO","ERRO - VERIFICAR"))))</f>
        <v>CUSTEIO</v>
      </c>
      <c r="Z428" s="44">
        <v>22214.29</v>
      </c>
      <c r="AA428" s="44">
        <v>22214.29</v>
      </c>
    </row>
    <row r="429" spans="1:29" x14ac:dyDescent="0.25">
      <c r="A429" t="s">
        <v>540</v>
      </c>
      <c r="B429" t="s">
        <v>340</v>
      </c>
      <c r="C429" t="s">
        <v>541</v>
      </c>
      <c r="D429" t="s">
        <v>69</v>
      </c>
      <c r="E429" t="s">
        <v>117</v>
      </c>
      <c r="F429" s="51" t="str">
        <f>IFERROR(VLOOKUP(D429,'Tabelas auxiliares'!$A$3:$B$61,2,FALSE),"")</f>
        <v>PROAP - PNAES</v>
      </c>
      <c r="G429" s="51" t="str">
        <f>IFERROR(VLOOKUP($B429,'Tabelas auxiliares'!$A$65:$C$102,2,FALSE),"")</f>
        <v>Segurança e vigilância</v>
      </c>
      <c r="H429" s="51" t="str">
        <f>IFERROR(VLOOKUP($B429,'Tabelas auxiliares'!$A$65:$C$102,3,FALSE),"")</f>
        <v>SISTEMA DE SEGURANÇA / VIGILÂNCIA</v>
      </c>
      <c r="I429" t="s">
        <v>1475</v>
      </c>
      <c r="J429" t="s">
        <v>2396</v>
      </c>
      <c r="K429" t="s">
        <v>2397</v>
      </c>
      <c r="L429" t="s">
        <v>2398</v>
      </c>
      <c r="M429" t="s">
        <v>2399</v>
      </c>
      <c r="N429" t="s">
        <v>166</v>
      </c>
      <c r="O429" t="s">
        <v>167</v>
      </c>
      <c r="P429" t="s">
        <v>200</v>
      </c>
      <c r="Q429" t="s">
        <v>168</v>
      </c>
      <c r="R429" t="s">
        <v>165</v>
      </c>
      <c r="S429" t="s">
        <v>119</v>
      </c>
      <c r="T429" t="s">
        <v>164</v>
      </c>
      <c r="U429" t="s">
        <v>118</v>
      </c>
      <c r="V429" t="s">
        <v>2394</v>
      </c>
      <c r="W429" t="s">
        <v>2395</v>
      </c>
      <c r="X429" s="51" t="str">
        <f t="shared" si="6"/>
        <v>3</v>
      </c>
      <c r="Y429" s="51" t="str">
        <f>IF(T429="","",IF(AND(T429&lt;&gt;'Tabelas auxiliares'!$B$236,T429&lt;&gt;'Tabelas auxiliares'!$B$237),"FOLHA DE PESSOAL",IF(X429='Tabelas auxiliares'!$A$237,"CUSTEIO",IF(X429='Tabelas auxiliares'!$A$236,"INVESTIMENTO","ERRO - VERIFICAR"))))</f>
        <v>CUSTEIO</v>
      </c>
      <c r="Z429" s="44">
        <v>273124.84000000003</v>
      </c>
      <c r="AA429" s="44">
        <v>273124.84000000003</v>
      </c>
    </row>
    <row r="430" spans="1:29" x14ac:dyDescent="0.25">
      <c r="A430" t="s">
        <v>540</v>
      </c>
      <c r="B430" t="s">
        <v>340</v>
      </c>
      <c r="C430" t="s">
        <v>541</v>
      </c>
      <c r="D430" t="s">
        <v>69</v>
      </c>
      <c r="E430" t="s">
        <v>117</v>
      </c>
      <c r="F430" s="51" t="str">
        <f>IFERROR(VLOOKUP(D430,'Tabelas auxiliares'!$A$3:$B$61,2,FALSE),"")</f>
        <v>PROAP - PNAES</v>
      </c>
      <c r="G430" s="51" t="str">
        <f>IFERROR(VLOOKUP($B430,'Tabelas auxiliares'!$A$65:$C$102,2,FALSE),"")</f>
        <v>Segurança e vigilância</v>
      </c>
      <c r="H430" s="51" t="str">
        <f>IFERROR(VLOOKUP($B430,'Tabelas auxiliares'!$A$65:$C$102,3,FALSE),"")</f>
        <v>SISTEMA DE SEGURANÇA / VIGILÂNCIA</v>
      </c>
      <c r="I430" t="s">
        <v>2400</v>
      </c>
      <c r="J430" t="s">
        <v>2401</v>
      </c>
      <c r="K430" t="s">
        <v>2402</v>
      </c>
      <c r="L430" t="s">
        <v>2403</v>
      </c>
      <c r="M430" t="s">
        <v>2404</v>
      </c>
      <c r="N430" t="s">
        <v>166</v>
      </c>
      <c r="O430" t="s">
        <v>167</v>
      </c>
      <c r="P430" t="s">
        <v>200</v>
      </c>
      <c r="Q430" t="s">
        <v>168</v>
      </c>
      <c r="R430" t="s">
        <v>165</v>
      </c>
      <c r="S430" t="s">
        <v>119</v>
      </c>
      <c r="T430" t="s">
        <v>164</v>
      </c>
      <c r="U430" t="s">
        <v>118</v>
      </c>
      <c r="V430" t="s">
        <v>2394</v>
      </c>
      <c r="W430" t="s">
        <v>2395</v>
      </c>
      <c r="X430" s="51" t="str">
        <f t="shared" si="6"/>
        <v>3</v>
      </c>
      <c r="Y430" s="51" t="str">
        <f>IF(T430="","",IF(AND(T430&lt;&gt;'Tabelas auxiliares'!$B$236,T430&lt;&gt;'Tabelas auxiliares'!$B$237),"FOLHA DE PESSOAL",IF(X430='Tabelas auxiliares'!$A$237,"CUSTEIO",IF(X430='Tabelas auxiliares'!$A$236,"INVESTIMENTO","ERRO - VERIFICAR"))))</f>
        <v>CUSTEIO</v>
      </c>
      <c r="Z430" s="44">
        <v>148865.38</v>
      </c>
      <c r="AA430" s="44">
        <v>148865.38</v>
      </c>
    </row>
    <row r="431" spans="1:29" x14ac:dyDescent="0.25">
      <c r="A431" t="s">
        <v>540</v>
      </c>
      <c r="B431" t="s">
        <v>340</v>
      </c>
      <c r="C431" t="s">
        <v>541</v>
      </c>
      <c r="D431" t="s">
        <v>67</v>
      </c>
      <c r="E431" t="s">
        <v>117</v>
      </c>
      <c r="F431" s="51" t="str">
        <f>IFERROR(VLOOKUP(D431,'Tabelas auxiliares'!$A$3:$B$61,2,FALSE),"")</f>
        <v>PROAP - PRÓ-REITORIA DE POLÍTICAS AFIRMATIVAS</v>
      </c>
      <c r="G431" s="51" t="str">
        <f>IFERROR(VLOOKUP($B431,'Tabelas auxiliares'!$A$65:$C$102,2,FALSE),"")</f>
        <v>Segurança e vigilância</v>
      </c>
      <c r="H431" s="51" t="str">
        <f>IFERROR(VLOOKUP($B431,'Tabelas auxiliares'!$A$65:$C$102,3,FALSE),"")</f>
        <v>SISTEMA DE SEGURANÇA / VIGILÂNCIA</v>
      </c>
      <c r="I431" t="s">
        <v>1346</v>
      </c>
      <c r="J431" t="s">
        <v>1025</v>
      </c>
      <c r="K431" t="s">
        <v>2405</v>
      </c>
      <c r="L431" t="s">
        <v>2406</v>
      </c>
      <c r="M431" t="s">
        <v>2399</v>
      </c>
      <c r="N431" t="s">
        <v>166</v>
      </c>
      <c r="O431" t="s">
        <v>167</v>
      </c>
      <c r="P431" t="s">
        <v>200</v>
      </c>
      <c r="Q431" t="s">
        <v>168</v>
      </c>
      <c r="R431" t="s">
        <v>165</v>
      </c>
      <c r="S431" t="s">
        <v>119</v>
      </c>
      <c r="T431" t="s">
        <v>164</v>
      </c>
      <c r="U431" t="s">
        <v>118</v>
      </c>
      <c r="V431" t="s">
        <v>2394</v>
      </c>
      <c r="W431" t="s">
        <v>2395</v>
      </c>
      <c r="X431" s="51" t="str">
        <f t="shared" si="6"/>
        <v>3</v>
      </c>
      <c r="Y431" s="51" t="str">
        <f>IF(T431="","",IF(AND(T431&lt;&gt;'Tabelas auxiliares'!$B$236,T431&lt;&gt;'Tabelas auxiliares'!$B$237),"FOLHA DE PESSOAL",IF(X431='Tabelas auxiliares'!$A$237,"CUSTEIO",IF(X431='Tabelas auxiliares'!$A$236,"INVESTIMENTO","ERRO - VERIFICAR"))))</f>
        <v>CUSTEIO</v>
      </c>
      <c r="Z431" s="44">
        <v>613819.81000000006</v>
      </c>
      <c r="AA431" s="44">
        <v>608874.48</v>
      </c>
      <c r="AC431" s="44">
        <v>4945.33</v>
      </c>
    </row>
    <row r="432" spans="1:29" x14ac:dyDescent="0.25">
      <c r="A432" t="s">
        <v>540</v>
      </c>
      <c r="B432" t="s">
        <v>343</v>
      </c>
      <c r="C432" t="s">
        <v>541</v>
      </c>
      <c r="D432" t="s">
        <v>41</v>
      </c>
      <c r="E432" t="s">
        <v>117</v>
      </c>
      <c r="F432" s="51" t="str">
        <f>IFERROR(VLOOKUP(D432,'Tabelas auxiliares'!$A$3:$B$61,2,FALSE),"")</f>
        <v>CECS - CENTRO DE ENG., MODELAGEM E CIÊNCIAS SOCIAIS APLICADAS</v>
      </c>
      <c r="G432" s="51" t="str">
        <f>IFERROR(VLOOKUP($B432,'Tabelas auxiliares'!$A$65:$C$102,2,FALSE),"")</f>
        <v>Tecnologia da informação e comunicação</v>
      </c>
      <c r="H432" s="51" t="str">
        <f>IFERROR(VLOOKUP($B432,'Tabelas auxiliares'!$A$65:$C$102,3,FALSE),"")</f>
        <v>TELEFONIA / TI</v>
      </c>
      <c r="I432" t="s">
        <v>2407</v>
      </c>
      <c r="J432" t="s">
        <v>2408</v>
      </c>
      <c r="K432" t="s">
        <v>2409</v>
      </c>
      <c r="L432" t="s">
        <v>2410</v>
      </c>
      <c r="M432" t="s">
        <v>2411</v>
      </c>
      <c r="N432" t="s">
        <v>166</v>
      </c>
      <c r="O432" t="s">
        <v>167</v>
      </c>
      <c r="P432" t="s">
        <v>200</v>
      </c>
      <c r="Q432" t="s">
        <v>168</v>
      </c>
      <c r="R432" t="s">
        <v>165</v>
      </c>
      <c r="S432" t="s">
        <v>119</v>
      </c>
      <c r="T432" t="s">
        <v>164</v>
      </c>
      <c r="U432" t="s">
        <v>118</v>
      </c>
      <c r="V432" t="s">
        <v>2412</v>
      </c>
      <c r="W432" t="s">
        <v>2413</v>
      </c>
      <c r="X432" s="51" t="str">
        <f t="shared" si="6"/>
        <v>3</v>
      </c>
      <c r="Y432" s="51" t="str">
        <f>IF(T432="","",IF(AND(T432&lt;&gt;'Tabelas auxiliares'!$B$236,T432&lt;&gt;'Tabelas auxiliares'!$B$237),"FOLHA DE PESSOAL",IF(X432='Tabelas auxiliares'!$A$237,"CUSTEIO",IF(X432='Tabelas auxiliares'!$A$236,"INVESTIMENTO","ERRO - VERIFICAR"))))</f>
        <v>CUSTEIO</v>
      </c>
      <c r="Z432" s="44">
        <v>18739.63</v>
      </c>
      <c r="AB432" s="44">
        <v>18739.63</v>
      </c>
    </row>
    <row r="433" spans="1:29" x14ac:dyDescent="0.25">
      <c r="A433" t="s">
        <v>540</v>
      </c>
      <c r="B433" t="s">
        <v>343</v>
      </c>
      <c r="C433" t="s">
        <v>541</v>
      </c>
      <c r="D433" t="s">
        <v>49</v>
      </c>
      <c r="E433" t="s">
        <v>117</v>
      </c>
      <c r="F433" s="51" t="str">
        <f>IFERROR(VLOOKUP(D433,'Tabelas auxiliares'!$A$3:$B$61,2,FALSE),"")</f>
        <v>CCNH - CENTRO DE CIÊNCIAS NATURAIS E HUMANAS</v>
      </c>
      <c r="G433" s="51" t="str">
        <f>IFERROR(VLOOKUP($B433,'Tabelas auxiliares'!$A$65:$C$102,2,FALSE),"")</f>
        <v>Tecnologia da informação e comunicação</v>
      </c>
      <c r="H433" s="51" t="str">
        <f>IFERROR(VLOOKUP($B433,'Tabelas auxiliares'!$A$65:$C$102,3,FALSE),"")</f>
        <v>TELEFONIA / TI</v>
      </c>
      <c r="I433" t="s">
        <v>1116</v>
      </c>
      <c r="J433" t="s">
        <v>2414</v>
      </c>
      <c r="K433" t="s">
        <v>2415</v>
      </c>
      <c r="L433" t="s">
        <v>2416</v>
      </c>
      <c r="M433" t="s">
        <v>2417</v>
      </c>
      <c r="N433" t="s">
        <v>838</v>
      </c>
      <c r="O433" t="s">
        <v>167</v>
      </c>
      <c r="P433" t="s">
        <v>839</v>
      </c>
      <c r="Q433" t="s">
        <v>168</v>
      </c>
      <c r="R433" t="s">
        <v>165</v>
      </c>
      <c r="S433" t="s">
        <v>119</v>
      </c>
      <c r="T433" t="s">
        <v>164</v>
      </c>
      <c r="U433" t="s">
        <v>1315</v>
      </c>
      <c r="V433" t="s">
        <v>2418</v>
      </c>
      <c r="W433" t="s">
        <v>2419</v>
      </c>
      <c r="X433" s="51" t="str">
        <f t="shared" si="6"/>
        <v>4</v>
      </c>
      <c r="Y433" s="51" t="str">
        <f>IF(T433="","",IF(AND(T433&lt;&gt;'Tabelas auxiliares'!$B$236,T433&lt;&gt;'Tabelas auxiliares'!$B$237),"FOLHA DE PESSOAL",IF(X433='Tabelas auxiliares'!$A$237,"CUSTEIO",IF(X433='Tabelas auxiliares'!$A$236,"INVESTIMENTO","ERRO - VERIFICAR"))))</f>
        <v>INVESTIMENTO</v>
      </c>
      <c r="Z433" s="44">
        <v>8899</v>
      </c>
      <c r="AB433" s="44">
        <v>8899</v>
      </c>
    </row>
    <row r="434" spans="1:29" x14ac:dyDescent="0.25">
      <c r="A434" t="s">
        <v>540</v>
      </c>
      <c r="B434" t="s">
        <v>343</v>
      </c>
      <c r="C434" t="s">
        <v>541</v>
      </c>
      <c r="D434" t="s">
        <v>61</v>
      </c>
      <c r="E434" t="s">
        <v>117</v>
      </c>
      <c r="F434" s="51" t="str">
        <f>IFERROR(VLOOKUP(D434,'Tabelas auxiliares'!$A$3:$B$61,2,FALSE),"")</f>
        <v>PROAD - PRÓ-REITORIA DE ADMINISTRAÇÃO</v>
      </c>
      <c r="G434" s="51" t="str">
        <f>IFERROR(VLOOKUP($B434,'Tabelas auxiliares'!$A$65:$C$102,2,FALSE),"")</f>
        <v>Tecnologia da informação e comunicação</v>
      </c>
      <c r="H434" s="51" t="str">
        <f>IFERROR(VLOOKUP($B434,'Tabelas auxiliares'!$A$65:$C$102,3,FALSE),"")</f>
        <v>TELEFONIA / TI</v>
      </c>
      <c r="I434" t="s">
        <v>554</v>
      </c>
      <c r="J434" t="s">
        <v>2420</v>
      </c>
      <c r="K434" t="s">
        <v>2421</v>
      </c>
      <c r="L434" t="s">
        <v>2422</v>
      </c>
      <c r="M434" t="s">
        <v>2423</v>
      </c>
      <c r="N434" t="s">
        <v>166</v>
      </c>
      <c r="O434" t="s">
        <v>167</v>
      </c>
      <c r="P434" t="s">
        <v>200</v>
      </c>
      <c r="Q434" t="s">
        <v>168</v>
      </c>
      <c r="R434" t="s">
        <v>165</v>
      </c>
      <c r="S434" t="s">
        <v>119</v>
      </c>
      <c r="T434" t="s">
        <v>164</v>
      </c>
      <c r="U434" t="s">
        <v>118</v>
      </c>
      <c r="V434" t="s">
        <v>2424</v>
      </c>
      <c r="W434" t="s">
        <v>2425</v>
      </c>
      <c r="X434" s="51" t="str">
        <f t="shared" si="6"/>
        <v>3</v>
      </c>
      <c r="Y434" s="51" t="str">
        <f>IF(T434="","",IF(AND(T434&lt;&gt;'Tabelas auxiliares'!$B$236,T434&lt;&gt;'Tabelas auxiliares'!$B$237),"FOLHA DE PESSOAL",IF(X434='Tabelas auxiliares'!$A$237,"CUSTEIO",IF(X434='Tabelas auxiliares'!$A$236,"INVESTIMENTO","ERRO - VERIFICAR"))))</f>
        <v>CUSTEIO</v>
      </c>
      <c r="Z434" s="44">
        <v>830.84</v>
      </c>
      <c r="AA434" s="44">
        <v>669.52</v>
      </c>
      <c r="AC434" s="44">
        <v>161.32</v>
      </c>
    </row>
    <row r="435" spans="1:29" x14ac:dyDescent="0.25">
      <c r="A435" t="s">
        <v>540</v>
      </c>
      <c r="B435" t="s">
        <v>343</v>
      </c>
      <c r="C435" t="s">
        <v>541</v>
      </c>
      <c r="D435" t="s">
        <v>61</v>
      </c>
      <c r="E435" t="s">
        <v>117</v>
      </c>
      <c r="F435" s="51" t="str">
        <f>IFERROR(VLOOKUP(D435,'Tabelas auxiliares'!$A$3:$B$61,2,FALSE),"")</f>
        <v>PROAD - PRÓ-REITORIA DE ADMINISTRAÇÃO</v>
      </c>
      <c r="G435" s="51" t="str">
        <f>IFERROR(VLOOKUP($B435,'Tabelas auxiliares'!$A$65:$C$102,2,FALSE),"")</f>
        <v>Tecnologia da informação e comunicação</v>
      </c>
      <c r="H435" s="51" t="str">
        <f>IFERROR(VLOOKUP($B435,'Tabelas auxiliares'!$A$65:$C$102,3,FALSE),"")</f>
        <v>TELEFONIA / TI</v>
      </c>
      <c r="I435" t="s">
        <v>2426</v>
      </c>
      <c r="J435" t="s">
        <v>2420</v>
      </c>
      <c r="K435" t="s">
        <v>2427</v>
      </c>
      <c r="L435" t="s">
        <v>2428</v>
      </c>
      <c r="M435" t="s">
        <v>2423</v>
      </c>
      <c r="N435" t="s">
        <v>166</v>
      </c>
      <c r="O435" t="s">
        <v>167</v>
      </c>
      <c r="P435" t="s">
        <v>200</v>
      </c>
      <c r="Q435" t="s">
        <v>168</v>
      </c>
      <c r="R435" t="s">
        <v>165</v>
      </c>
      <c r="S435" t="s">
        <v>119</v>
      </c>
      <c r="T435" t="s">
        <v>164</v>
      </c>
      <c r="U435" t="s">
        <v>118</v>
      </c>
      <c r="V435" t="s">
        <v>2424</v>
      </c>
      <c r="W435" t="s">
        <v>2425</v>
      </c>
      <c r="X435" s="51" t="str">
        <f t="shared" si="6"/>
        <v>3</v>
      </c>
      <c r="Y435" s="51" t="str">
        <f>IF(T435="","",IF(AND(T435&lt;&gt;'Tabelas auxiliares'!$B$236,T435&lt;&gt;'Tabelas auxiliares'!$B$237),"FOLHA DE PESSOAL",IF(X435='Tabelas auxiliares'!$A$237,"CUSTEIO",IF(X435='Tabelas auxiliares'!$A$236,"INVESTIMENTO","ERRO - VERIFICAR"))))</f>
        <v>CUSTEIO</v>
      </c>
      <c r="Z435" s="44">
        <v>843.2</v>
      </c>
      <c r="AA435" s="44">
        <v>843.2</v>
      </c>
    </row>
    <row r="436" spans="1:29" x14ac:dyDescent="0.25">
      <c r="A436" t="s">
        <v>540</v>
      </c>
      <c r="B436" t="s">
        <v>343</v>
      </c>
      <c r="C436" t="s">
        <v>541</v>
      </c>
      <c r="D436" t="s">
        <v>77</v>
      </c>
      <c r="E436" t="s">
        <v>117</v>
      </c>
      <c r="F436" s="51" t="str">
        <f>IFERROR(VLOOKUP(D436,'Tabelas auxiliares'!$A$3:$B$61,2,FALSE),"")</f>
        <v>NTI - NÚCLEO DE TECNOLOGIA DA INFORMAÇÃO</v>
      </c>
      <c r="G436" s="51" t="str">
        <f>IFERROR(VLOOKUP($B436,'Tabelas auxiliares'!$A$65:$C$102,2,FALSE),"")</f>
        <v>Tecnologia da informação e comunicação</v>
      </c>
      <c r="H436" s="51" t="str">
        <f>IFERROR(VLOOKUP($B436,'Tabelas auxiliares'!$A$65:$C$102,3,FALSE),"")</f>
        <v>TELEFONIA / TI</v>
      </c>
      <c r="I436" t="s">
        <v>1181</v>
      </c>
      <c r="J436" t="s">
        <v>2429</v>
      </c>
      <c r="K436" t="s">
        <v>2430</v>
      </c>
      <c r="L436" t="s">
        <v>2431</v>
      </c>
      <c r="M436" t="s">
        <v>2432</v>
      </c>
      <c r="N436" t="s">
        <v>166</v>
      </c>
      <c r="O436" t="s">
        <v>167</v>
      </c>
      <c r="P436" t="s">
        <v>200</v>
      </c>
      <c r="Q436" t="s">
        <v>168</v>
      </c>
      <c r="R436" t="s">
        <v>165</v>
      </c>
      <c r="S436" t="s">
        <v>119</v>
      </c>
      <c r="T436" t="s">
        <v>164</v>
      </c>
      <c r="U436" t="s">
        <v>118</v>
      </c>
      <c r="V436" t="s">
        <v>2433</v>
      </c>
      <c r="W436" t="s">
        <v>2434</v>
      </c>
      <c r="X436" s="51" t="str">
        <f t="shared" si="6"/>
        <v>3</v>
      </c>
      <c r="Y436" s="51" t="str">
        <f>IF(T436="","",IF(AND(T436&lt;&gt;'Tabelas auxiliares'!$B$236,T436&lt;&gt;'Tabelas auxiliares'!$B$237),"FOLHA DE PESSOAL",IF(X436='Tabelas auxiliares'!$A$237,"CUSTEIO",IF(X436='Tabelas auxiliares'!$A$236,"INVESTIMENTO","ERRO - VERIFICAR"))))</f>
        <v>CUSTEIO</v>
      </c>
      <c r="Z436" s="44">
        <v>13482.4</v>
      </c>
      <c r="AA436" s="44">
        <v>12560.41</v>
      </c>
      <c r="AB436" s="44">
        <v>92.1</v>
      </c>
      <c r="AC436" s="44">
        <v>829.89</v>
      </c>
    </row>
    <row r="437" spans="1:29" x14ac:dyDescent="0.25">
      <c r="A437" t="s">
        <v>540</v>
      </c>
      <c r="B437" t="s">
        <v>343</v>
      </c>
      <c r="C437" t="s">
        <v>541</v>
      </c>
      <c r="D437" t="s">
        <v>77</v>
      </c>
      <c r="E437" t="s">
        <v>117</v>
      </c>
      <c r="F437" s="51" t="str">
        <f>IFERROR(VLOOKUP(D437,'Tabelas auxiliares'!$A$3:$B$61,2,FALSE),"")</f>
        <v>NTI - NÚCLEO DE TECNOLOGIA DA INFORMAÇÃO</v>
      </c>
      <c r="G437" s="51" t="str">
        <f>IFERROR(VLOOKUP($B437,'Tabelas auxiliares'!$A$65:$C$102,2,FALSE),"")</f>
        <v>Tecnologia da informação e comunicação</v>
      </c>
      <c r="H437" s="51" t="str">
        <f>IFERROR(VLOOKUP($B437,'Tabelas auxiliares'!$A$65:$C$102,3,FALSE),"")</f>
        <v>TELEFONIA / TI</v>
      </c>
      <c r="I437" t="s">
        <v>2435</v>
      </c>
      <c r="J437" t="s">
        <v>2436</v>
      </c>
      <c r="K437" t="s">
        <v>2437</v>
      </c>
      <c r="L437" t="s">
        <v>2438</v>
      </c>
      <c r="M437" t="s">
        <v>2439</v>
      </c>
      <c r="N437" t="s">
        <v>166</v>
      </c>
      <c r="O437" t="s">
        <v>167</v>
      </c>
      <c r="P437" t="s">
        <v>200</v>
      </c>
      <c r="Q437" t="s">
        <v>168</v>
      </c>
      <c r="R437" t="s">
        <v>165</v>
      </c>
      <c r="S437" t="s">
        <v>119</v>
      </c>
      <c r="T437" t="s">
        <v>164</v>
      </c>
      <c r="U437" t="s">
        <v>118</v>
      </c>
      <c r="V437" t="s">
        <v>2440</v>
      </c>
      <c r="W437" t="s">
        <v>2441</v>
      </c>
      <c r="X437" s="51" t="str">
        <f t="shared" si="6"/>
        <v>3</v>
      </c>
      <c r="Y437" s="51" t="str">
        <f>IF(T437="","",IF(AND(T437&lt;&gt;'Tabelas auxiliares'!$B$236,T437&lt;&gt;'Tabelas auxiliares'!$B$237),"FOLHA DE PESSOAL",IF(X437='Tabelas auxiliares'!$A$237,"CUSTEIO",IF(X437='Tabelas auxiliares'!$A$236,"INVESTIMENTO","ERRO - VERIFICAR"))))</f>
        <v>CUSTEIO</v>
      </c>
      <c r="Z437" s="44">
        <v>62.46</v>
      </c>
      <c r="AA437" s="44">
        <v>62.46</v>
      </c>
    </row>
    <row r="438" spans="1:29" x14ac:dyDescent="0.25">
      <c r="A438" t="s">
        <v>540</v>
      </c>
      <c r="B438" t="s">
        <v>343</v>
      </c>
      <c r="C438" t="s">
        <v>541</v>
      </c>
      <c r="D438" t="s">
        <v>77</v>
      </c>
      <c r="E438" t="s">
        <v>117</v>
      </c>
      <c r="F438" s="51" t="str">
        <f>IFERROR(VLOOKUP(D438,'Tabelas auxiliares'!$A$3:$B$61,2,FALSE),"")</f>
        <v>NTI - NÚCLEO DE TECNOLOGIA DA INFORMAÇÃO</v>
      </c>
      <c r="G438" s="51" t="str">
        <f>IFERROR(VLOOKUP($B438,'Tabelas auxiliares'!$A$65:$C$102,2,FALSE),"")</f>
        <v>Tecnologia da informação e comunicação</v>
      </c>
      <c r="H438" s="51" t="str">
        <f>IFERROR(VLOOKUP($B438,'Tabelas auxiliares'!$A$65:$C$102,3,FALSE),"")</f>
        <v>TELEFONIA / TI</v>
      </c>
      <c r="I438" t="s">
        <v>1470</v>
      </c>
      <c r="J438" t="s">
        <v>2442</v>
      </c>
      <c r="K438" t="s">
        <v>2443</v>
      </c>
      <c r="L438" t="s">
        <v>2444</v>
      </c>
      <c r="M438" t="s">
        <v>2439</v>
      </c>
      <c r="N438" t="s">
        <v>166</v>
      </c>
      <c r="O438" t="s">
        <v>167</v>
      </c>
      <c r="P438" t="s">
        <v>200</v>
      </c>
      <c r="Q438" t="s">
        <v>168</v>
      </c>
      <c r="R438" t="s">
        <v>165</v>
      </c>
      <c r="S438" t="s">
        <v>119</v>
      </c>
      <c r="T438" t="s">
        <v>164</v>
      </c>
      <c r="U438" t="s">
        <v>118</v>
      </c>
      <c r="V438" t="s">
        <v>2445</v>
      </c>
      <c r="W438" t="s">
        <v>2446</v>
      </c>
      <c r="X438" s="51" t="str">
        <f t="shared" si="6"/>
        <v>3</v>
      </c>
      <c r="Y438" s="51" t="str">
        <f>IF(T438="","",IF(AND(T438&lt;&gt;'Tabelas auxiliares'!$B$236,T438&lt;&gt;'Tabelas auxiliares'!$B$237),"FOLHA DE PESSOAL",IF(X438='Tabelas auxiliares'!$A$237,"CUSTEIO",IF(X438='Tabelas auxiliares'!$A$236,"INVESTIMENTO","ERRO - VERIFICAR"))))</f>
        <v>CUSTEIO</v>
      </c>
      <c r="Z438" s="44">
        <v>1402.37</v>
      </c>
      <c r="AA438" s="44">
        <v>1402.37</v>
      </c>
    </row>
    <row r="439" spans="1:29" x14ac:dyDescent="0.25">
      <c r="A439" t="s">
        <v>540</v>
      </c>
      <c r="B439" t="s">
        <v>343</v>
      </c>
      <c r="C439" t="s">
        <v>541</v>
      </c>
      <c r="D439" t="s">
        <v>77</v>
      </c>
      <c r="E439" t="s">
        <v>117</v>
      </c>
      <c r="F439" s="51" t="str">
        <f>IFERROR(VLOOKUP(D439,'Tabelas auxiliares'!$A$3:$B$61,2,FALSE),"")</f>
        <v>NTI - NÚCLEO DE TECNOLOGIA DA INFORMAÇÃO</v>
      </c>
      <c r="G439" s="51" t="str">
        <f>IFERROR(VLOOKUP($B439,'Tabelas auxiliares'!$A$65:$C$102,2,FALSE),"")</f>
        <v>Tecnologia da informação e comunicação</v>
      </c>
      <c r="H439" s="51" t="str">
        <f>IFERROR(VLOOKUP($B439,'Tabelas auxiliares'!$A$65:$C$102,3,FALSE),"")</f>
        <v>TELEFONIA / TI</v>
      </c>
      <c r="I439" t="s">
        <v>2447</v>
      </c>
      <c r="J439" t="s">
        <v>2448</v>
      </c>
      <c r="K439" t="s">
        <v>2449</v>
      </c>
      <c r="L439" t="s">
        <v>2450</v>
      </c>
      <c r="M439" t="s">
        <v>2451</v>
      </c>
      <c r="N439" t="s">
        <v>166</v>
      </c>
      <c r="O439" t="s">
        <v>167</v>
      </c>
      <c r="P439" t="s">
        <v>200</v>
      </c>
      <c r="Q439" t="s">
        <v>168</v>
      </c>
      <c r="R439" t="s">
        <v>165</v>
      </c>
      <c r="S439" t="s">
        <v>119</v>
      </c>
      <c r="T439" t="s">
        <v>164</v>
      </c>
      <c r="U439" t="s">
        <v>118</v>
      </c>
      <c r="V439" t="s">
        <v>2433</v>
      </c>
      <c r="W439" t="s">
        <v>2434</v>
      </c>
      <c r="X439" s="51" t="str">
        <f t="shared" si="6"/>
        <v>3</v>
      </c>
      <c r="Y439" s="51" t="str">
        <f>IF(T439="","",IF(AND(T439&lt;&gt;'Tabelas auxiliares'!$B$236,T439&lt;&gt;'Tabelas auxiliares'!$B$237),"FOLHA DE PESSOAL",IF(X439='Tabelas auxiliares'!$A$237,"CUSTEIO",IF(X439='Tabelas auxiliares'!$A$236,"INVESTIMENTO","ERRO - VERIFICAR"))))</f>
        <v>CUSTEIO</v>
      </c>
      <c r="Z439" s="44">
        <v>6902.02</v>
      </c>
      <c r="AA439" s="44">
        <v>6902.02</v>
      </c>
    </row>
    <row r="440" spans="1:29" x14ac:dyDescent="0.25">
      <c r="A440" t="s">
        <v>540</v>
      </c>
      <c r="B440" t="s">
        <v>343</v>
      </c>
      <c r="C440" t="s">
        <v>541</v>
      </c>
      <c r="D440" t="s">
        <v>77</v>
      </c>
      <c r="E440" t="s">
        <v>117</v>
      </c>
      <c r="F440" s="51" t="str">
        <f>IFERROR(VLOOKUP(D440,'Tabelas auxiliares'!$A$3:$B$61,2,FALSE),"")</f>
        <v>NTI - NÚCLEO DE TECNOLOGIA DA INFORMAÇÃO</v>
      </c>
      <c r="G440" s="51" t="str">
        <f>IFERROR(VLOOKUP($B440,'Tabelas auxiliares'!$A$65:$C$102,2,FALSE),"")</f>
        <v>Tecnologia da informação e comunicação</v>
      </c>
      <c r="H440" s="51" t="str">
        <f>IFERROR(VLOOKUP($B440,'Tabelas auxiliares'!$A$65:$C$102,3,FALSE),"")</f>
        <v>TELEFONIA / TI</v>
      </c>
      <c r="I440" t="s">
        <v>2452</v>
      </c>
      <c r="J440" t="s">
        <v>2453</v>
      </c>
      <c r="K440" t="s">
        <v>2454</v>
      </c>
      <c r="L440" t="s">
        <v>2455</v>
      </c>
      <c r="M440" t="s">
        <v>2456</v>
      </c>
      <c r="N440" t="s">
        <v>166</v>
      </c>
      <c r="O440" t="s">
        <v>167</v>
      </c>
      <c r="P440" t="s">
        <v>200</v>
      </c>
      <c r="Q440" t="s">
        <v>168</v>
      </c>
      <c r="R440" t="s">
        <v>165</v>
      </c>
      <c r="S440" t="s">
        <v>119</v>
      </c>
      <c r="T440" t="s">
        <v>164</v>
      </c>
      <c r="U440" t="s">
        <v>118</v>
      </c>
      <c r="V440" t="s">
        <v>2457</v>
      </c>
      <c r="W440" t="s">
        <v>2458</v>
      </c>
      <c r="X440" s="51" t="str">
        <f t="shared" si="6"/>
        <v>3</v>
      </c>
      <c r="Y440" s="51" t="str">
        <f>IF(T440="","",IF(AND(T440&lt;&gt;'Tabelas auxiliares'!$B$236,T440&lt;&gt;'Tabelas auxiliares'!$B$237),"FOLHA DE PESSOAL",IF(X440='Tabelas auxiliares'!$A$237,"CUSTEIO",IF(X440='Tabelas auxiliares'!$A$236,"INVESTIMENTO","ERRO - VERIFICAR"))))</f>
        <v>CUSTEIO</v>
      </c>
      <c r="Z440" s="44">
        <v>979.98</v>
      </c>
      <c r="AB440" s="44">
        <v>218.47</v>
      </c>
      <c r="AC440" s="44">
        <v>761.51</v>
      </c>
    </row>
    <row r="441" spans="1:29" x14ac:dyDescent="0.25">
      <c r="A441" t="s">
        <v>540</v>
      </c>
      <c r="B441" t="s">
        <v>343</v>
      </c>
      <c r="C441" t="s">
        <v>541</v>
      </c>
      <c r="D441" t="s">
        <v>77</v>
      </c>
      <c r="E441" t="s">
        <v>117</v>
      </c>
      <c r="F441" s="51" t="str">
        <f>IFERROR(VLOOKUP(D441,'Tabelas auxiliares'!$A$3:$B$61,2,FALSE),"")</f>
        <v>NTI - NÚCLEO DE TECNOLOGIA DA INFORMAÇÃO</v>
      </c>
      <c r="G441" s="51" t="str">
        <f>IFERROR(VLOOKUP($B441,'Tabelas auxiliares'!$A$65:$C$102,2,FALSE),"")</f>
        <v>Tecnologia da informação e comunicação</v>
      </c>
      <c r="H441" s="51" t="str">
        <f>IFERROR(VLOOKUP($B441,'Tabelas auxiliares'!$A$65:$C$102,3,FALSE),"")</f>
        <v>TELEFONIA / TI</v>
      </c>
      <c r="I441" t="s">
        <v>2459</v>
      </c>
      <c r="J441" t="s">
        <v>2460</v>
      </c>
      <c r="K441" t="s">
        <v>2461</v>
      </c>
      <c r="L441" t="s">
        <v>2462</v>
      </c>
      <c r="M441" t="s">
        <v>2463</v>
      </c>
      <c r="N441" t="s">
        <v>166</v>
      </c>
      <c r="O441" t="s">
        <v>167</v>
      </c>
      <c r="P441" t="s">
        <v>200</v>
      </c>
      <c r="Q441" t="s">
        <v>168</v>
      </c>
      <c r="R441" t="s">
        <v>165</v>
      </c>
      <c r="S441" t="s">
        <v>119</v>
      </c>
      <c r="T441" t="s">
        <v>228</v>
      </c>
      <c r="U441" t="s">
        <v>2464</v>
      </c>
      <c r="V441" t="s">
        <v>2457</v>
      </c>
      <c r="W441" t="s">
        <v>2458</v>
      </c>
      <c r="X441" s="51" t="str">
        <f t="shared" si="6"/>
        <v>3</v>
      </c>
      <c r="Y441" s="51" t="str">
        <f>IF(T441="","",IF(AND(T441&lt;&gt;'Tabelas auxiliares'!$B$236,T441&lt;&gt;'Tabelas auxiliares'!$B$237),"FOLHA DE PESSOAL",IF(X441='Tabelas auxiliares'!$A$237,"CUSTEIO",IF(X441='Tabelas auxiliares'!$A$236,"INVESTIMENTO","ERRO - VERIFICAR"))))</f>
        <v>CUSTEIO</v>
      </c>
      <c r="Z441" s="44">
        <v>17314.71</v>
      </c>
      <c r="AA441" s="44">
        <v>17314.71</v>
      </c>
    </row>
    <row r="442" spans="1:29" x14ac:dyDescent="0.25">
      <c r="A442" t="s">
        <v>540</v>
      </c>
      <c r="B442" t="s">
        <v>343</v>
      </c>
      <c r="C442" t="s">
        <v>541</v>
      </c>
      <c r="D442" t="s">
        <v>77</v>
      </c>
      <c r="E442" t="s">
        <v>117</v>
      </c>
      <c r="F442" s="51" t="str">
        <f>IFERROR(VLOOKUP(D442,'Tabelas auxiliares'!$A$3:$B$61,2,FALSE),"")</f>
        <v>NTI - NÚCLEO DE TECNOLOGIA DA INFORMAÇÃO</v>
      </c>
      <c r="G442" s="51" t="str">
        <f>IFERROR(VLOOKUP($B442,'Tabelas auxiliares'!$A$65:$C$102,2,FALSE),"")</f>
        <v>Tecnologia da informação e comunicação</v>
      </c>
      <c r="H442" s="51" t="str">
        <f>IFERROR(VLOOKUP($B442,'Tabelas auxiliares'!$A$65:$C$102,3,FALSE),"")</f>
        <v>TELEFONIA / TI</v>
      </c>
      <c r="I442" t="s">
        <v>2465</v>
      </c>
      <c r="J442" t="s">
        <v>2466</v>
      </c>
      <c r="K442" t="s">
        <v>2467</v>
      </c>
      <c r="L442" t="s">
        <v>2468</v>
      </c>
      <c r="M442" t="s">
        <v>2469</v>
      </c>
      <c r="N442" t="s">
        <v>166</v>
      </c>
      <c r="O442" t="s">
        <v>167</v>
      </c>
      <c r="P442" t="s">
        <v>200</v>
      </c>
      <c r="Q442" t="s">
        <v>168</v>
      </c>
      <c r="R442" t="s">
        <v>165</v>
      </c>
      <c r="S442" t="s">
        <v>119</v>
      </c>
      <c r="T442" t="s">
        <v>164</v>
      </c>
      <c r="U442" t="s">
        <v>118</v>
      </c>
      <c r="V442" t="s">
        <v>2445</v>
      </c>
      <c r="W442" t="s">
        <v>2446</v>
      </c>
      <c r="X442" s="51" t="str">
        <f t="shared" si="6"/>
        <v>3</v>
      </c>
      <c r="Y442" s="51" t="str">
        <f>IF(T442="","",IF(AND(T442&lt;&gt;'Tabelas auxiliares'!$B$236,T442&lt;&gt;'Tabelas auxiliares'!$B$237),"FOLHA DE PESSOAL",IF(X442='Tabelas auxiliares'!$A$237,"CUSTEIO",IF(X442='Tabelas auxiliares'!$A$236,"INVESTIMENTO","ERRO - VERIFICAR"))))</f>
        <v>CUSTEIO</v>
      </c>
      <c r="Z442" s="44">
        <v>176.7</v>
      </c>
      <c r="AC442" s="44">
        <v>176.7</v>
      </c>
    </row>
    <row r="443" spans="1:29" x14ac:dyDescent="0.25">
      <c r="A443" t="s">
        <v>540</v>
      </c>
      <c r="B443" t="s">
        <v>343</v>
      </c>
      <c r="C443" t="s">
        <v>541</v>
      </c>
      <c r="D443" t="s">
        <v>77</v>
      </c>
      <c r="E443" t="s">
        <v>117</v>
      </c>
      <c r="F443" s="51" t="str">
        <f>IFERROR(VLOOKUP(D443,'Tabelas auxiliares'!$A$3:$B$61,2,FALSE),"")</f>
        <v>NTI - NÚCLEO DE TECNOLOGIA DA INFORMAÇÃO</v>
      </c>
      <c r="G443" s="51" t="str">
        <f>IFERROR(VLOOKUP($B443,'Tabelas auxiliares'!$A$65:$C$102,2,FALSE),"")</f>
        <v>Tecnologia da informação e comunicação</v>
      </c>
      <c r="H443" s="51" t="str">
        <f>IFERROR(VLOOKUP($B443,'Tabelas auxiliares'!$A$65:$C$102,3,FALSE),"")</f>
        <v>TELEFONIA / TI</v>
      </c>
      <c r="I443" t="s">
        <v>2465</v>
      </c>
      <c r="J443" t="s">
        <v>2470</v>
      </c>
      <c r="K443" t="s">
        <v>2471</v>
      </c>
      <c r="L443" t="s">
        <v>2472</v>
      </c>
      <c r="M443" t="s">
        <v>2473</v>
      </c>
      <c r="N443" t="s">
        <v>166</v>
      </c>
      <c r="O443" t="s">
        <v>167</v>
      </c>
      <c r="P443" t="s">
        <v>200</v>
      </c>
      <c r="Q443" t="s">
        <v>168</v>
      </c>
      <c r="R443" t="s">
        <v>165</v>
      </c>
      <c r="S443" t="s">
        <v>119</v>
      </c>
      <c r="T443" t="s">
        <v>228</v>
      </c>
      <c r="U443" t="s">
        <v>2464</v>
      </c>
      <c r="V443" t="s">
        <v>2433</v>
      </c>
      <c r="W443" t="s">
        <v>2434</v>
      </c>
      <c r="X443" s="51" t="str">
        <f t="shared" si="6"/>
        <v>3</v>
      </c>
      <c r="Y443" s="51" t="str">
        <f>IF(T443="","",IF(AND(T443&lt;&gt;'Tabelas auxiliares'!$B$236,T443&lt;&gt;'Tabelas auxiliares'!$B$237),"FOLHA DE PESSOAL",IF(X443='Tabelas auxiliares'!$A$237,"CUSTEIO",IF(X443='Tabelas auxiliares'!$A$236,"INVESTIMENTO","ERRO - VERIFICAR"))))</f>
        <v>CUSTEIO</v>
      </c>
      <c r="Z443" s="44">
        <v>31365.59</v>
      </c>
      <c r="AA443" s="44">
        <v>30146.91</v>
      </c>
      <c r="AB443" s="44">
        <v>1218.68</v>
      </c>
    </row>
    <row r="444" spans="1:29" x14ac:dyDescent="0.25">
      <c r="A444" t="s">
        <v>540</v>
      </c>
      <c r="B444" t="s">
        <v>343</v>
      </c>
      <c r="C444" t="s">
        <v>541</v>
      </c>
      <c r="D444" t="s">
        <v>77</v>
      </c>
      <c r="E444" t="s">
        <v>117</v>
      </c>
      <c r="F444" s="51" t="str">
        <f>IFERROR(VLOOKUP(D444,'Tabelas auxiliares'!$A$3:$B$61,2,FALSE),"")</f>
        <v>NTI - NÚCLEO DE TECNOLOGIA DA INFORMAÇÃO</v>
      </c>
      <c r="G444" s="51" t="str">
        <f>IFERROR(VLOOKUP($B444,'Tabelas auxiliares'!$A$65:$C$102,2,FALSE),"")</f>
        <v>Tecnologia da informação e comunicação</v>
      </c>
      <c r="H444" s="51" t="str">
        <f>IFERROR(VLOOKUP($B444,'Tabelas auxiliares'!$A$65:$C$102,3,FALSE),"")</f>
        <v>TELEFONIA / TI</v>
      </c>
      <c r="I444" t="s">
        <v>2474</v>
      </c>
      <c r="J444" t="s">
        <v>2475</v>
      </c>
      <c r="K444" t="s">
        <v>2476</v>
      </c>
      <c r="L444" t="s">
        <v>2477</v>
      </c>
      <c r="M444" t="s">
        <v>2478</v>
      </c>
      <c r="N444" t="s">
        <v>166</v>
      </c>
      <c r="O444" t="s">
        <v>167</v>
      </c>
      <c r="P444" t="s">
        <v>200</v>
      </c>
      <c r="Q444" t="s">
        <v>168</v>
      </c>
      <c r="R444" t="s">
        <v>165</v>
      </c>
      <c r="S444" t="s">
        <v>119</v>
      </c>
      <c r="T444" t="s">
        <v>164</v>
      </c>
      <c r="U444" t="s">
        <v>118</v>
      </c>
      <c r="V444" t="s">
        <v>2433</v>
      </c>
      <c r="W444" t="s">
        <v>2434</v>
      </c>
      <c r="X444" s="51" t="str">
        <f t="shared" si="6"/>
        <v>3</v>
      </c>
      <c r="Y444" s="51" t="str">
        <f>IF(T444="","",IF(AND(T444&lt;&gt;'Tabelas auxiliares'!$B$236,T444&lt;&gt;'Tabelas auxiliares'!$B$237),"FOLHA DE PESSOAL",IF(X444='Tabelas auxiliares'!$A$237,"CUSTEIO",IF(X444='Tabelas auxiliares'!$A$236,"INVESTIMENTO","ERRO - VERIFICAR"))))</f>
        <v>CUSTEIO</v>
      </c>
      <c r="Z444" s="44">
        <v>40532.800000000003</v>
      </c>
      <c r="AA444" s="44">
        <v>34064.800000000003</v>
      </c>
      <c r="AC444" s="44">
        <v>6468</v>
      </c>
    </row>
    <row r="445" spans="1:29" x14ac:dyDescent="0.25">
      <c r="A445" t="s">
        <v>540</v>
      </c>
      <c r="B445" t="s">
        <v>343</v>
      </c>
      <c r="C445" t="s">
        <v>541</v>
      </c>
      <c r="D445" t="s">
        <v>77</v>
      </c>
      <c r="E445" t="s">
        <v>117</v>
      </c>
      <c r="F445" s="51" t="str">
        <f>IFERROR(VLOOKUP(D445,'Tabelas auxiliares'!$A$3:$B$61,2,FALSE),"")</f>
        <v>NTI - NÚCLEO DE TECNOLOGIA DA INFORMAÇÃO</v>
      </c>
      <c r="G445" s="51" t="str">
        <f>IFERROR(VLOOKUP($B445,'Tabelas auxiliares'!$A$65:$C$102,2,FALSE),"")</f>
        <v>Tecnologia da informação e comunicação</v>
      </c>
      <c r="H445" s="51" t="str">
        <f>IFERROR(VLOOKUP($B445,'Tabelas auxiliares'!$A$65:$C$102,3,FALSE),"")</f>
        <v>TELEFONIA / TI</v>
      </c>
      <c r="I445" t="s">
        <v>565</v>
      </c>
      <c r="J445" t="s">
        <v>2436</v>
      </c>
      <c r="K445" t="s">
        <v>2479</v>
      </c>
      <c r="L445" t="s">
        <v>2438</v>
      </c>
      <c r="M445" t="s">
        <v>2439</v>
      </c>
      <c r="N445" t="s">
        <v>166</v>
      </c>
      <c r="O445" t="s">
        <v>167</v>
      </c>
      <c r="P445" t="s">
        <v>200</v>
      </c>
      <c r="Q445" t="s">
        <v>168</v>
      </c>
      <c r="R445" t="s">
        <v>165</v>
      </c>
      <c r="S445" t="s">
        <v>119</v>
      </c>
      <c r="T445" t="s">
        <v>164</v>
      </c>
      <c r="U445" t="s">
        <v>118</v>
      </c>
      <c r="V445" t="s">
        <v>2440</v>
      </c>
      <c r="W445" t="s">
        <v>2441</v>
      </c>
      <c r="X445" s="51" t="str">
        <f t="shared" si="6"/>
        <v>3</v>
      </c>
      <c r="Y445" s="51" t="str">
        <f>IF(T445="","",IF(AND(T445&lt;&gt;'Tabelas auxiliares'!$B$236,T445&lt;&gt;'Tabelas auxiliares'!$B$237),"FOLHA DE PESSOAL",IF(X445='Tabelas auxiliares'!$A$237,"CUSTEIO",IF(X445='Tabelas auxiliares'!$A$236,"INVESTIMENTO","ERRO - VERIFICAR"))))</f>
        <v>CUSTEIO</v>
      </c>
      <c r="Z445" s="44">
        <v>99</v>
      </c>
      <c r="AA445" s="44">
        <v>66</v>
      </c>
      <c r="AC445" s="44">
        <v>33</v>
      </c>
    </row>
    <row r="446" spans="1:29" x14ac:dyDescent="0.25">
      <c r="A446" t="s">
        <v>540</v>
      </c>
      <c r="B446" t="s">
        <v>343</v>
      </c>
      <c r="C446" t="s">
        <v>541</v>
      </c>
      <c r="D446" t="s">
        <v>77</v>
      </c>
      <c r="E446" t="s">
        <v>117</v>
      </c>
      <c r="F446" s="51" t="str">
        <f>IFERROR(VLOOKUP(D446,'Tabelas auxiliares'!$A$3:$B$61,2,FALSE),"")</f>
        <v>NTI - NÚCLEO DE TECNOLOGIA DA INFORMAÇÃO</v>
      </c>
      <c r="G446" s="51" t="str">
        <f>IFERROR(VLOOKUP($B446,'Tabelas auxiliares'!$A$65:$C$102,2,FALSE),"")</f>
        <v>Tecnologia da informação e comunicação</v>
      </c>
      <c r="H446" s="51" t="str">
        <f>IFERROR(VLOOKUP($B446,'Tabelas auxiliares'!$A$65:$C$102,3,FALSE),"")</f>
        <v>TELEFONIA / TI</v>
      </c>
      <c r="I446" t="s">
        <v>565</v>
      </c>
      <c r="J446" t="s">
        <v>2436</v>
      </c>
      <c r="K446" t="s">
        <v>2480</v>
      </c>
      <c r="L446" t="s">
        <v>2438</v>
      </c>
      <c r="M446" t="s">
        <v>2439</v>
      </c>
      <c r="N446" t="s">
        <v>166</v>
      </c>
      <c r="O446" t="s">
        <v>167</v>
      </c>
      <c r="P446" t="s">
        <v>200</v>
      </c>
      <c r="Q446" t="s">
        <v>168</v>
      </c>
      <c r="R446" t="s">
        <v>165</v>
      </c>
      <c r="S446" t="s">
        <v>119</v>
      </c>
      <c r="T446" t="s">
        <v>164</v>
      </c>
      <c r="U446" t="s">
        <v>118</v>
      </c>
      <c r="V446" t="s">
        <v>2445</v>
      </c>
      <c r="W446" t="s">
        <v>2446</v>
      </c>
      <c r="X446" s="51" t="str">
        <f t="shared" si="6"/>
        <v>3</v>
      </c>
      <c r="Y446" s="51" t="str">
        <f>IF(T446="","",IF(AND(T446&lt;&gt;'Tabelas auxiliares'!$B$236,T446&lt;&gt;'Tabelas auxiliares'!$B$237),"FOLHA DE PESSOAL",IF(X446='Tabelas auxiliares'!$A$237,"CUSTEIO",IF(X446='Tabelas auxiliares'!$A$236,"INVESTIMENTO","ERRO - VERIFICAR"))))</f>
        <v>CUSTEIO</v>
      </c>
      <c r="Z446" s="44">
        <v>9179.1299999999992</v>
      </c>
      <c r="AA446" s="44">
        <v>6173.5</v>
      </c>
      <c r="AB446" s="44">
        <v>287.14999999999998</v>
      </c>
      <c r="AC446" s="44">
        <v>2718.48</v>
      </c>
    </row>
    <row r="447" spans="1:29" x14ac:dyDescent="0.25">
      <c r="A447" t="s">
        <v>540</v>
      </c>
      <c r="B447" t="s">
        <v>343</v>
      </c>
      <c r="C447" t="s">
        <v>541</v>
      </c>
      <c r="D447" t="s">
        <v>77</v>
      </c>
      <c r="E447" t="s">
        <v>117</v>
      </c>
      <c r="F447" s="51" t="str">
        <f>IFERROR(VLOOKUP(D447,'Tabelas auxiliares'!$A$3:$B$61,2,FALSE),"")</f>
        <v>NTI - NÚCLEO DE TECNOLOGIA DA INFORMAÇÃO</v>
      </c>
      <c r="G447" s="51" t="str">
        <f>IFERROR(VLOOKUP($B447,'Tabelas auxiliares'!$A$65:$C$102,2,FALSE),"")</f>
        <v>Tecnologia da informação e comunicação</v>
      </c>
      <c r="H447" s="51" t="str">
        <f>IFERROR(VLOOKUP($B447,'Tabelas auxiliares'!$A$65:$C$102,3,FALSE),"")</f>
        <v>TELEFONIA / TI</v>
      </c>
      <c r="I447" t="s">
        <v>2481</v>
      </c>
      <c r="J447" t="s">
        <v>2466</v>
      </c>
      <c r="K447" t="s">
        <v>2482</v>
      </c>
      <c r="L447" t="s">
        <v>2468</v>
      </c>
      <c r="M447" t="s">
        <v>2469</v>
      </c>
      <c r="N447" t="s">
        <v>166</v>
      </c>
      <c r="O447" t="s">
        <v>167</v>
      </c>
      <c r="P447" t="s">
        <v>200</v>
      </c>
      <c r="Q447" t="s">
        <v>168</v>
      </c>
      <c r="R447" t="s">
        <v>165</v>
      </c>
      <c r="S447" t="s">
        <v>119</v>
      </c>
      <c r="T447" t="s">
        <v>164</v>
      </c>
      <c r="U447" t="s">
        <v>118</v>
      </c>
      <c r="V447" t="s">
        <v>2445</v>
      </c>
      <c r="W447" t="s">
        <v>2446</v>
      </c>
      <c r="X447" s="51" t="str">
        <f t="shared" si="6"/>
        <v>3</v>
      </c>
      <c r="Y447" s="51" t="str">
        <f>IF(T447="","",IF(AND(T447&lt;&gt;'Tabelas auxiliares'!$B$236,T447&lt;&gt;'Tabelas auxiliares'!$B$237),"FOLHA DE PESSOAL",IF(X447='Tabelas auxiliares'!$A$237,"CUSTEIO",IF(X447='Tabelas auxiliares'!$A$236,"INVESTIMENTO","ERRO - VERIFICAR"))))</f>
        <v>CUSTEIO</v>
      </c>
      <c r="Z447" s="44">
        <v>1690.12</v>
      </c>
      <c r="AA447" s="44">
        <v>785.06</v>
      </c>
      <c r="AB447" s="44">
        <v>104.59</v>
      </c>
      <c r="AC447" s="44">
        <v>800.47</v>
      </c>
    </row>
    <row r="448" spans="1:29" x14ac:dyDescent="0.25">
      <c r="A448" t="s">
        <v>540</v>
      </c>
      <c r="B448" t="s">
        <v>343</v>
      </c>
      <c r="C448" t="s">
        <v>541</v>
      </c>
      <c r="D448" t="s">
        <v>77</v>
      </c>
      <c r="E448" t="s">
        <v>117</v>
      </c>
      <c r="F448" s="51" t="str">
        <f>IFERROR(VLOOKUP(D448,'Tabelas auxiliares'!$A$3:$B$61,2,FALSE),"")</f>
        <v>NTI - NÚCLEO DE TECNOLOGIA DA INFORMAÇÃO</v>
      </c>
      <c r="G448" s="51" t="str">
        <f>IFERROR(VLOOKUP($B448,'Tabelas auxiliares'!$A$65:$C$102,2,FALSE),"")</f>
        <v>Tecnologia da informação e comunicação</v>
      </c>
      <c r="H448" s="51" t="str">
        <f>IFERROR(VLOOKUP($B448,'Tabelas auxiliares'!$A$65:$C$102,3,FALSE),"")</f>
        <v>TELEFONIA / TI</v>
      </c>
      <c r="I448" t="s">
        <v>563</v>
      </c>
      <c r="J448" t="s">
        <v>2453</v>
      </c>
      <c r="K448" t="s">
        <v>2483</v>
      </c>
      <c r="L448" t="s">
        <v>2455</v>
      </c>
      <c r="M448" t="s">
        <v>2456</v>
      </c>
      <c r="N448" t="s">
        <v>166</v>
      </c>
      <c r="O448" t="s">
        <v>167</v>
      </c>
      <c r="P448" t="s">
        <v>200</v>
      </c>
      <c r="Q448" t="s">
        <v>168</v>
      </c>
      <c r="R448" t="s">
        <v>165</v>
      </c>
      <c r="S448" t="s">
        <v>119</v>
      </c>
      <c r="T448" t="s">
        <v>164</v>
      </c>
      <c r="U448" t="s">
        <v>118</v>
      </c>
      <c r="V448" t="s">
        <v>2457</v>
      </c>
      <c r="W448" t="s">
        <v>2458</v>
      </c>
      <c r="X448" s="51" t="str">
        <f t="shared" si="6"/>
        <v>3</v>
      </c>
      <c r="Y448" s="51" t="str">
        <f>IF(T448="","",IF(AND(T448&lt;&gt;'Tabelas auxiliares'!$B$236,T448&lt;&gt;'Tabelas auxiliares'!$B$237),"FOLHA DE PESSOAL",IF(X448='Tabelas auxiliares'!$A$237,"CUSTEIO",IF(X448='Tabelas auxiliares'!$A$236,"INVESTIMENTO","ERRO - VERIFICAR"))))</f>
        <v>CUSTEIO</v>
      </c>
      <c r="Z448" s="44">
        <v>3070</v>
      </c>
      <c r="AA448" s="44">
        <v>1738.08</v>
      </c>
      <c r="AC448" s="44">
        <v>1331.92</v>
      </c>
    </row>
    <row r="449" spans="1:29" x14ac:dyDescent="0.25">
      <c r="A449" t="s">
        <v>540</v>
      </c>
      <c r="B449" t="s">
        <v>343</v>
      </c>
      <c r="C449" t="s">
        <v>541</v>
      </c>
      <c r="D449" t="s">
        <v>77</v>
      </c>
      <c r="E449" t="s">
        <v>117</v>
      </c>
      <c r="F449" s="51" t="str">
        <f>IFERROR(VLOOKUP(D449,'Tabelas auxiliares'!$A$3:$B$61,2,FALSE),"")</f>
        <v>NTI - NÚCLEO DE TECNOLOGIA DA INFORMAÇÃO</v>
      </c>
      <c r="G449" s="51" t="str">
        <f>IFERROR(VLOOKUP($B449,'Tabelas auxiliares'!$A$65:$C$102,2,FALSE),"")</f>
        <v>Tecnologia da informação e comunicação</v>
      </c>
      <c r="H449" s="51" t="str">
        <f>IFERROR(VLOOKUP($B449,'Tabelas auxiliares'!$A$65:$C$102,3,FALSE),"")</f>
        <v>TELEFONIA / TI</v>
      </c>
      <c r="I449" t="s">
        <v>2000</v>
      </c>
      <c r="J449" t="s">
        <v>2460</v>
      </c>
      <c r="K449" t="s">
        <v>2484</v>
      </c>
      <c r="L449" t="s">
        <v>2462</v>
      </c>
      <c r="M449" t="s">
        <v>2463</v>
      </c>
      <c r="N449" t="s">
        <v>166</v>
      </c>
      <c r="O449" t="s">
        <v>167</v>
      </c>
      <c r="P449" t="s">
        <v>200</v>
      </c>
      <c r="Q449" t="s">
        <v>168</v>
      </c>
      <c r="R449" t="s">
        <v>165</v>
      </c>
      <c r="S449" t="s">
        <v>543</v>
      </c>
      <c r="T449" t="s">
        <v>164</v>
      </c>
      <c r="U449" t="s">
        <v>118</v>
      </c>
      <c r="V449" t="s">
        <v>2457</v>
      </c>
      <c r="W449" t="s">
        <v>2458</v>
      </c>
      <c r="X449" s="51" t="str">
        <f t="shared" si="6"/>
        <v>3</v>
      </c>
      <c r="Y449" s="51" t="str">
        <f>IF(T449="","",IF(AND(T449&lt;&gt;'Tabelas auxiliares'!$B$236,T449&lt;&gt;'Tabelas auxiliares'!$B$237),"FOLHA DE PESSOAL",IF(X449='Tabelas auxiliares'!$A$237,"CUSTEIO",IF(X449='Tabelas auxiliares'!$A$236,"INVESTIMENTO","ERRO - VERIFICAR"))))</f>
        <v>CUSTEIO</v>
      </c>
      <c r="Z449" s="44">
        <v>46574.62</v>
      </c>
      <c r="AA449" s="44">
        <v>23287.31</v>
      </c>
      <c r="AB449" s="44">
        <v>2200.65</v>
      </c>
      <c r="AC449" s="44">
        <v>21086.66</v>
      </c>
    </row>
    <row r="450" spans="1:29" x14ac:dyDescent="0.25">
      <c r="A450" t="s">
        <v>540</v>
      </c>
      <c r="B450" t="s">
        <v>343</v>
      </c>
      <c r="C450" t="s">
        <v>541</v>
      </c>
      <c r="D450" t="s">
        <v>77</v>
      </c>
      <c r="E450" t="s">
        <v>117</v>
      </c>
      <c r="F450" s="51" t="str">
        <f>IFERROR(VLOOKUP(D450,'Tabelas auxiliares'!$A$3:$B$61,2,FALSE),"")</f>
        <v>NTI - NÚCLEO DE TECNOLOGIA DA INFORMAÇÃO</v>
      </c>
      <c r="G450" s="51" t="str">
        <f>IFERROR(VLOOKUP($B450,'Tabelas auxiliares'!$A$65:$C$102,2,FALSE),"")</f>
        <v>Tecnologia da informação e comunicação</v>
      </c>
      <c r="H450" s="51" t="str">
        <f>IFERROR(VLOOKUP($B450,'Tabelas auxiliares'!$A$65:$C$102,3,FALSE),"")</f>
        <v>TELEFONIA / TI</v>
      </c>
      <c r="I450" t="s">
        <v>1105</v>
      </c>
      <c r="J450" t="s">
        <v>2485</v>
      </c>
      <c r="K450" t="s">
        <v>2486</v>
      </c>
      <c r="L450" t="s">
        <v>2487</v>
      </c>
      <c r="M450" t="s">
        <v>2488</v>
      </c>
      <c r="N450" t="s">
        <v>166</v>
      </c>
      <c r="O450" t="s">
        <v>167</v>
      </c>
      <c r="P450" t="s">
        <v>200</v>
      </c>
      <c r="Q450" t="s">
        <v>168</v>
      </c>
      <c r="R450" t="s">
        <v>165</v>
      </c>
      <c r="S450" t="s">
        <v>119</v>
      </c>
      <c r="T450" t="s">
        <v>228</v>
      </c>
      <c r="U450" t="s">
        <v>2338</v>
      </c>
      <c r="V450" t="s">
        <v>2489</v>
      </c>
      <c r="W450" t="s">
        <v>2490</v>
      </c>
      <c r="X450" s="51" t="str">
        <f t="shared" si="6"/>
        <v>3</v>
      </c>
      <c r="Y450" s="51" t="str">
        <f>IF(T450="","",IF(AND(T450&lt;&gt;'Tabelas auxiliares'!$B$236,T450&lt;&gt;'Tabelas auxiliares'!$B$237),"FOLHA DE PESSOAL",IF(X450='Tabelas auxiliares'!$A$237,"CUSTEIO",IF(X450='Tabelas auxiliares'!$A$236,"INVESTIMENTO","ERRO - VERIFICAR"))))</f>
        <v>CUSTEIO</v>
      </c>
      <c r="Z450" s="44">
        <v>37291.620000000003</v>
      </c>
      <c r="AA450" s="44">
        <v>37291.620000000003</v>
      </c>
    </row>
    <row r="451" spans="1:29" x14ac:dyDescent="0.25">
      <c r="A451" t="s">
        <v>540</v>
      </c>
      <c r="B451" t="s">
        <v>343</v>
      </c>
      <c r="C451" t="s">
        <v>541</v>
      </c>
      <c r="D451" t="s">
        <v>77</v>
      </c>
      <c r="E451" t="s">
        <v>117</v>
      </c>
      <c r="F451" s="51" t="str">
        <f>IFERROR(VLOOKUP(D451,'Tabelas auxiliares'!$A$3:$B$61,2,FALSE),"")</f>
        <v>NTI - NÚCLEO DE TECNOLOGIA DA INFORMAÇÃO</v>
      </c>
      <c r="G451" s="51" t="str">
        <f>IFERROR(VLOOKUP($B451,'Tabelas auxiliares'!$A$65:$C$102,2,FALSE),"")</f>
        <v>Tecnologia da informação e comunicação</v>
      </c>
      <c r="H451" s="51" t="str">
        <f>IFERROR(VLOOKUP($B451,'Tabelas auxiliares'!$A$65:$C$102,3,FALSE),"")</f>
        <v>TELEFONIA / TI</v>
      </c>
      <c r="I451" t="s">
        <v>1116</v>
      </c>
      <c r="J451" t="s">
        <v>2491</v>
      </c>
      <c r="K451" t="s">
        <v>2492</v>
      </c>
      <c r="L451" t="s">
        <v>2493</v>
      </c>
      <c r="M451" t="s">
        <v>2494</v>
      </c>
      <c r="N451" t="s">
        <v>166</v>
      </c>
      <c r="O451" t="s">
        <v>167</v>
      </c>
      <c r="P451" t="s">
        <v>200</v>
      </c>
      <c r="Q451" t="s">
        <v>168</v>
      </c>
      <c r="R451" t="s">
        <v>165</v>
      </c>
      <c r="S451" t="s">
        <v>543</v>
      </c>
      <c r="T451" t="s">
        <v>164</v>
      </c>
      <c r="U451" t="s">
        <v>118</v>
      </c>
      <c r="V451" t="s">
        <v>2495</v>
      </c>
      <c r="W451" t="s">
        <v>2496</v>
      </c>
      <c r="X451" s="51" t="str">
        <f t="shared" si="6"/>
        <v>3</v>
      </c>
      <c r="Y451" s="51" t="str">
        <f>IF(T451="","",IF(AND(T451&lt;&gt;'Tabelas auxiliares'!$B$236,T451&lt;&gt;'Tabelas auxiliares'!$B$237),"FOLHA DE PESSOAL",IF(X451='Tabelas auxiliares'!$A$237,"CUSTEIO",IF(X451='Tabelas auxiliares'!$A$236,"INVESTIMENTO","ERRO - VERIFICAR"))))</f>
        <v>CUSTEIO</v>
      </c>
      <c r="Z451" s="44">
        <v>203755.5</v>
      </c>
      <c r="AA451" s="44">
        <v>203755.5</v>
      </c>
    </row>
    <row r="452" spans="1:29" x14ac:dyDescent="0.25">
      <c r="A452" t="s">
        <v>540</v>
      </c>
      <c r="B452" t="s">
        <v>343</v>
      </c>
      <c r="C452" t="s">
        <v>541</v>
      </c>
      <c r="D452" t="s">
        <v>77</v>
      </c>
      <c r="E452" t="s">
        <v>117</v>
      </c>
      <c r="F452" s="51" t="str">
        <f>IFERROR(VLOOKUP(D452,'Tabelas auxiliares'!$A$3:$B$61,2,FALSE),"")</f>
        <v>NTI - NÚCLEO DE TECNOLOGIA DA INFORMAÇÃO</v>
      </c>
      <c r="G452" s="51" t="str">
        <f>IFERROR(VLOOKUP($B452,'Tabelas auxiliares'!$A$65:$C$102,2,FALSE),"")</f>
        <v>Tecnologia da informação e comunicação</v>
      </c>
      <c r="H452" s="51" t="str">
        <f>IFERROR(VLOOKUP($B452,'Tabelas auxiliares'!$A$65:$C$102,3,FALSE),"")</f>
        <v>TELEFONIA / TI</v>
      </c>
      <c r="I452" t="s">
        <v>1116</v>
      </c>
      <c r="J452" t="s">
        <v>2491</v>
      </c>
      <c r="K452" t="s">
        <v>2497</v>
      </c>
      <c r="L452" t="s">
        <v>2493</v>
      </c>
      <c r="M452" t="s">
        <v>2498</v>
      </c>
      <c r="N452" t="s">
        <v>166</v>
      </c>
      <c r="O452" t="s">
        <v>167</v>
      </c>
      <c r="P452" t="s">
        <v>200</v>
      </c>
      <c r="Q452" t="s">
        <v>168</v>
      </c>
      <c r="R452" t="s">
        <v>165</v>
      </c>
      <c r="S452" t="s">
        <v>543</v>
      </c>
      <c r="T452" t="s">
        <v>164</v>
      </c>
      <c r="U452" t="s">
        <v>118</v>
      </c>
      <c r="V452" t="s">
        <v>2495</v>
      </c>
      <c r="W452" t="s">
        <v>2496</v>
      </c>
      <c r="X452" s="51" t="str">
        <f t="shared" ref="X452:X515" si="7">LEFT(V452,1)</f>
        <v>3</v>
      </c>
      <c r="Y452" s="51" t="str">
        <f>IF(T452="","",IF(AND(T452&lt;&gt;'Tabelas auxiliares'!$B$236,T452&lt;&gt;'Tabelas auxiliares'!$B$237),"FOLHA DE PESSOAL",IF(X452='Tabelas auxiliares'!$A$237,"CUSTEIO",IF(X452='Tabelas auxiliares'!$A$236,"INVESTIMENTO","ERRO - VERIFICAR"))))</f>
        <v>CUSTEIO</v>
      </c>
      <c r="Z452" s="44">
        <v>26448</v>
      </c>
      <c r="AA452" s="44">
        <v>26448</v>
      </c>
    </row>
    <row r="453" spans="1:29" x14ac:dyDescent="0.25">
      <c r="A453" t="s">
        <v>540</v>
      </c>
      <c r="B453" t="s">
        <v>343</v>
      </c>
      <c r="C453" t="s">
        <v>541</v>
      </c>
      <c r="D453" t="s">
        <v>77</v>
      </c>
      <c r="E453" t="s">
        <v>117</v>
      </c>
      <c r="F453" s="51" t="str">
        <f>IFERROR(VLOOKUP(D453,'Tabelas auxiliares'!$A$3:$B$61,2,FALSE),"")</f>
        <v>NTI - NÚCLEO DE TECNOLOGIA DA INFORMAÇÃO</v>
      </c>
      <c r="G453" s="51" t="str">
        <f>IFERROR(VLOOKUP($B453,'Tabelas auxiliares'!$A$65:$C$102,2,FALSE),"")</f>
        <v>Tecnologia da informação e comunicação</v>
      </c>
      <c r="H453" s="51" t="str">
        <f>IFERROR(VLOOKUP($B453,'Tabelas auxiliares'!$A$65:$C$102,3,FALSE),"")</f>
        <v>TELEFONIA / TI</v>
      </c>
      <c r="I453" t="s">
        <v>1116</v>
      </c>
      <c r="J453" t="s">
        <v>2491</v>
      </c>
      <c r="K453" t="s">
        <v>2499</v>
      </c>
      <c r="L453" t="s">
        <v>2493</v>
      </c>
      <c r="M453" t="s">
        <v>2500</v>
      </c>
      <c r="N453" t="s">
        <v>166</v>
      </c>
      <c r="O453" t="s">
        <v>167</v>
      </c>
      <c r="P453" t="s">
        <v>200</v>
      </c>
      <c r="Q453" t="s">
        <v>168</v>
      </c>
      <c r="R453" t="s">
        <v>165</v>
      </c>
      <c r="S453" t="s">
        <v>543</v>
      </c>
      <c r="T453" t="s">
        <v>164</v>
      </c>
      <c r="U453" t="s">
        <v>118</v>
      </c>
      <c r="V453" t="s">
        <v>2495</v>
      </c>
      <c r="W453" t="s">
        <v>2496</v>
      </c>
      <c r="X453" s="51" t="str">
        <f t="shared" si="7"/>
        <v>3</v>
      </c>
      <c r="Y453" s="51" t="str">
        <f>IF(T453="","",IF(AND(T453&lt;&gt;'Tabelas auxiliares'!$B$236,T453&lt;&gt;'Tabelas auxiliares'!$B$237),"FOLHA DE PESSOAL",IF(X453='Tabelas auxiliares'!$A$237,"CUSTEIO",IF(X453='Tabelas auxiliares'!$A$236,"INVESTIMENTO","ERRO - VERIFICAR"))))</f>
        <v>CUSTEIO</v>
      </c>
      <c r="Z453" s="44">
        <v>36016</v>
      </c>
      <c r="AA453" s="44">
        <v>36016</v>
      </c>
    </row>
    <row r="454" spans="1:29" x14ac:dyDescent="0.25">
      <c r="A454" t="s">
        <v>540</v>
      </c>
      <c r="B454" t="s">
        <v>343</v>
      </c>
      <c r="C454" t="s">
        <v>541</v>
      </c>
      <c r="D454" t="s">
        <v>77</v>
      </c>
      <c r="E454" t="s">
        <v>117</v>
      </c>
      <c r="F454" s="51" t="str">
        <f>IFERROR(VLOOKUP(D454,'Tabelas auxiliares'!$A$3:$B$61,2,FALSE),"")</f>
        <v>NTI - NÚCLEO DE TECNOLOGIA DA INFORMAÇÃO</v>
      </c>
      <c r="G454" s="51" t="str">
        <f>IFERROR(VLOOKUP($B454,'Tabelas auxiliares'!$A$65:$C$102,2,FALSE),"")</f>
        <v>Tecnologia da informação e comunicação</v>
      </c>
      <c r="H454" s="51" t="str">
        <f>IFERROR(VLOOKUP($B454,'Tabelas auxiliares'!$A$65:$C$102,3,FALSE),"")</f>
        <v>TELEFONIA / TI</v>
      </c>
      <c r="I454" t="s">
        <v>1541</v>
      </c>
      <c r="J454" t="s">
        <v>2491</v>
      </c>
      <c r="K454" t="s">
        <v>2501</v>
      </c>
      <c r="L454" t="s">
        <v>2502</v>
      </c>
      <c r="M454" t="s">
        <v>2503</v>
      </c>
      <c r="N454" t="s">
        <v>166</v>
      </c>
      <c r="O454" t="s">
        <v>167</v>
      </c>
      <c r="P454" t="s">
        <v>200</v>
      </c>
      <c r="Q454" t="s">
        <v>168</v>
      </c>
      <c r="R454" t="s">
        <v>165</v>
      </c>
      <c r="S454" t="s">
        <v>119</v>
      </c>
      <c r="T454" t="s">
        <v>164</v>
      </c>
      <c r="U454" t="s">
        <v>118</v>
      </c>
      <c r="V454" t="s">
        <v>2495</v>
      </c>
      <c r="W454" t="s">
        <v>2496</v>
      </c>
      <c r="X454" s="51" t="str">
        <f t="shared" si="7"/>
        <v>3</v>
      </c>
      <c r="Y454" s="51" t="str">
        <f>IF(T454="","",IF(AND(T454&lt;&gt;'Tabelas auxiliares'!$B$236,T454&lt;&gt;'Tabelas auxiliares'!$B$237),"FOLHA DE PESSOAL",IF(X454='Tabelas auxiliares'!$A$237,"CUSTEIO",IF(X454='Tabelas auxiliares'!$A$236,"INVESTIMENTO","ERRO - VERIFICAR"))))</f>
        <v>CUSTEIO</v>
      </c>
      <c r="Z454" s="44">
        <v>71500</v>
      </c>
      <c r="AB454" s="44">
        <v>71500</v>
      </c>
    </row>
    <row r="455" spans="1:29" x14ac:dyDescent="0.25">
      <c r="A455" t="s">
        <v>540</v>
      </c>
      <c r="B455" t="s">
        <v>343</v>
      </c>
      <c r="C455" t="s">
        <v>541</v>
      </c>
      <c r="D455" t="s">
        <v>77</v>
      </c>
      <c r="E455" t="s">
        <v>117</v>
      </c>
      <c r="F455" s="51" t="str">
        <f>IFERROR(VLOOKUP(D455,'Tabelas auxiliares'!$A$3:$B$61,2,FALSE),"")</f>
        <v>NTI - NÚCLEO DE TECNOLOGIA DA INFORMAÇÃO</v>
      </c>
      <c r="G455" s="51" t="str">
        <f>IFERROR(VLOOKUP($B455,'Tabelas auxiliares'!$A$65:$C$102,2,FALSE),"")</f>
        <v>Tecnologia da informação e comunicação</v>
      </c>
      <c r="H455" s="51" t="str">
        <f>IFERROR(VLOOKUP($B455,'Tabelas auxiliares'!$A$65:$C$102,3,FALSE),"")</f>
        <v>TELEFONIA / TI</v>
      </c>
      <c r="I455" t="s">
        <v>1177</v>
      </c>
      <c r="J455" t="s">
        <v>2504</v>
      </c>
      <c r="K455" t="s">
        <v>2505</v>
      </c>
      <c r="L455" t="s">
        <v>2506</v>
      </c>
      <c r="M455" t="s">
        <v>2494</v>
      </c>
      <c r="N455" t="s">
        <v>166</v>
      </c>
      <c r="O455" t="s">
        <v>167</v>
      </c>
      <c r="P455" t="s">
        <v>200</v>
      </c>
      <c r="Q455" t="s">
        <v>168</v>
      </c>
      <c r="R455" t="s">
        <v>165</v>
      </c>
      <c r="S455" t="s">
        <v>1199</v>
      </c>
      <c r="T455" t="s">
        <v>164</v>
      </c>
      <c r="U455" t="s">
        <v>118</v>
      </c>
      <c r="V455" t="s">
        <v>1368</v>
      </c>
      <c r="W455" t="s">
        <v>1369</v>
      </c>
      <c r="X455" s="51" t="str">
        <f t="shared" si="7"/>
        <v>4</v>
      </c>
      <c r="Y455" s="51" t="str">
        <f>IF(T455="","",IF(AND(T455&lt;&gt;'Tabelas auxiliares'!$B$236,T455&lt;&gt;'Tabelas auxiliares'!$B$237),"FOLHA DE PESSOAL",IF(X455='Tabelas auxiliares'!$A$237,"CUSTEIO",IF(X455='Tabelas auxiliares'!$A$236,"INVESTIMENTO","ERRO - VERIFICAR"))))</f>
        <v>INVESTIMENTO</v>
      </c>
      <c r="Z455" s="44">
        <v>29716.799999999999</v>
      </c>
      <c r="AA455" s="44">
        <v>29716.799999999999</v>
      </c>
    </row>
    <row r="456" spans="1:29" x14ac:dyDescent="0.25">
      <c r="A456" t="s">
        <v>540</v>
      </c>
      <c r="B456" t="s">
        <v>343</v>
      </c>
      <c r="C456" t="s">
        <v>541</v>
      </c>
      <c r="D456" t="s">
        <v>151</v>
      </c>
      <c r="E456" t="s">
        <v>117</v>
      </c>
      <c r="F456" s="51" t="str">
        <f>IFERROR(VLOOKUP(D456,'Tabelas auxiliares'!$A$3:$B$61,2,FALSE),"")</f>
        <v>NTI - EQUIPAMENTO DE INFORMÁTICA * D.U.C</v>
      </c>
      <c r="G456" s="51" t="str">
        <f>IFERROR(VLOOKUP($B456,'Tabelas auxiliares'!$A$65:$C$102,2,FALSE),"")</f>
        <v>Tecnologia da informação e comunicação</v>
      </c>
      <c r="H456" s="51" t="str">
        <f>IFERROR(VLOOKUP($B456,'Tabelas auxiliares'!$A$65:$C$102,3,FALSE),"")</f>
        <v>TELEFONIA / TI</v>
      </c>
      <c r="I456" t="s">
        <v>2507</v>
      </c>
      <c r="J456" t="s">
        <v>2508</v>
      </c>
      <c r="K456" t="s">
        <v>2509</v>
      </c>
      <c r="L456" t="s">
        <v>2510</v>
      </c>
      <c r="M456" t="s">
        <v>2511</v>
      </c>
      <c r="N456" t="s">
        <v>838</v>
      </c>
      <c r="O456" t="s">
        <v>167</v>
      </c>
      <c r="P456" t="s">
        <v>839</v>
      </c>
      <c r="Q456" t="s">
        <v>168</v>
      </c>
      <c r="R456" t="s">
        <v>165</v>
      </c>
      <c r="S456" t="s">
        <v>543</v>
      </c>
      <c r="T456" t="s">
        <v>164</v>
      </c>
      <c r="U456" t="s">
        <v>1315</v>
      </c>
      <c r="V456" t="s">
        <v>2418</v>
      </c>
      <c r="W456" t="s">
        <v>2419</v>
      </c>
      <c r="X456" s="51" t="str">
        <f t="shared" si="7"/>
        <v>4</v>
      </c>
      <c r="Y456" s="51" t="str">
        <f>IF(T456="","",IF(AND(T456&lt;&gt;'Tabelas auxiliares'!$B$236,T456&lt;&gt;'Tabelas auxiliares'!$B$237),"FOLHA DE PESSOAL",IF(X456='Tabelas auxiliares'!$A$237,"CUSTEIO",IF(X456='Tabelas auxiliares'!$A$236,"INVESTIMENTO","ERRO - VERIFICAR"))))</f>
        <v>INVESTIMENTO</v>
      </c>
      <c r="Z456" s="44">
        <v>47100</v>
      </c>
      <c r="AA456" s="44">
        <v>47100</v>
      </c>
    </row>
    <row r="457" spans="1:29" x14ac:dyDescent="0.25">
      <c r="A457" t="s">
        <v>540</v>
      </c>
      <c r="B457" t="s">
        <v>343</v>
      </c>
      <c r="C457" t="s">
        <v>541</v>
      </c>
      <c r="D457" t="s">
        <v>151</v>
      </c>
      <c r="E457" t="s">
        <v>117</v>
      </c>
      <c r="F457" s="51" t="str">
        <f>IFERROR(VLOOKUP(D457,'Tabelas auxiliares'!$A$3:$B$61,2,FALSE),"")</f>
        <v>NTI - EQUIPAMENTO DE INFORMÁTICA * D.U.C</v>
      </c>
      <c r="G457" s="51" t="str">
        <f>IFERROR(VLOOKUP($B457,'Tabelas auxiliares'!$A$65:$C$102,2,FALSE),"")</f>
        <v>Tecnologia da informação e comunicação</v>
      </c>
      <c r="H457" s="51" t="str">
        <f>IFERROR(VLOOKUP($B457,'Tabelas auxiliares'!$A$65:$C$102,3,FALSE),"")</f>
        <v>TELEFONIA / TI</v>
      </c>
      <c r="I457" t="s">
        <v>2512</v>
      </c>
      <c r="J457" t="s">
        <v>2513</v>
      </c>
      <c r="K457" t="s">
        <v>2514</v>
      </c>
      <c r="L457" t="s">
        <v>2515</v>
      </c>
      <c r="M457" t="s">
        <v>2516</v>
      </c>
      <c r="N457" t="s">
        <v>838</v>
      </c>
      <c r="O457" t="s">
        <v>167</v>
      </c>
      <c r="P457" t="s">
        <v>839</v>
      </c>
      <c r="Q457" t="s">
        <v>168</v>
      </c>
      <c r="R457" t="s">
        <v>165</v>
      </c>
      <c r="S457" t="s">
        <v>119</v>
      </c>
      <c r="T457" t="s">
        <v>164</v>
      </c>
      <c r="U457" t="s">
        <v>1315</v>
      </c>
      <c r="V457" t="s">
        <v>2418</v>
      </c>
      <c r="W457" t="s">
        <v>2419</v>
      </c>
      <c r="X457" s="51" t="str">
        <f t="shared" si="7"/>
        <v>4</v>
      </c>
      <c r="Y457" s="51" t="str">
        <f>IF(T457="","",IF(AND(T457&lt;&gt;'Tabelas auxiliares'!$B$236,T457&lt;&gt;'Tabelas auxiliares'!$B$237),"FOLHA DE PESSOAL",IF(X457='Tabelas auxiliares'!$A$237,"CUSTEIO",IF(X457='Tabelas auxiliares'!$A$236,"INVESTIMENTO","ERRO - VERIFICAR"))))</f>
        <v>INVESTIMENTO</v>
      </c>
      <c r="Z457" s="44">
        <v>49798</v>
      </c>
      <c r="AA457" s="44">
        <v>49798</v>
      </c>
    </row>
    <row r="458" spans="1:29" x14ac:dyDescent="0.25">
      <c r="A458" t="s">
        <v>540</v>
      </c>
      <c r="B458" t="s">
        <v>343</v>
      </c>
      <c r="C458" t="s">
        <v>541</v>
      </c>
      <c r="D458" t="s">
        <v>151</v>
      </c>
      <c r="E458" t="s">
        <v>117</v>
      </c>
      <c r="F458" s="51" t="str">
        <f>IFERROR(VLOOKUP(D458,'Tabelas auxiliares'!$A$3:$B$61,2,FALSE),"")</f>
        <v>NTI - EQUIPAMENTO DE INFORMÁTICA * D.U.C</v>
      </c>
      <c r="G458" s="51" t="str">
        <f>IFERROR(VLOOKUP($B458,'Tabelas auxiliares'!$A$65:$C$102,2,FALSE),"")</f>
        <v>Tecnologia da informação e comunicação</v>
      </c>
      <c r="H458" s="51" t="str">
        <f>IFERROR(VLOOKUP($B458,'Tabelas auxiliares'!$A$65:$C$102,3,FALSE),"")</f>
        <v>TELEFONIA / TI</v>
      </c>
      <c r="I458" t="s">
        <v>2512</v>
      </c>
      <c r="J458" t="s">
        <v>2513</v>
      </c>
      <c r="K458" t="s">
        <v>2517</v>
      </c>
      <c r="L458" t="s">
        <v>2518</v>
      </c>
      <c r="M458" t="s">
        <v>2516</v>
      </c>
      <c r="N458" t="s">
        <v>838</v>
      </c>
      <c r="O458" t="s">
        <v>167</v>
      </c>
      <c r="P458" t="s">
        <v>839</v>
      </c>
      <c r="Q458" t="s">
        <v>168</v>
      </c>
      <c r="R458" t="s">
        <v>165</v>
      </c>
      <c r="S458" t="s">
        <v>543</v>
      </c>
      <c r="T458" t="s">
        <v>164</v>
      </c>
      <c r="U458" t="s">
        <v>1315</v>
      </c>
      <c r="V458" t="s">
        <v>2418</v>
      </c>
      <c r="W458" t="s">
        <v>2419</v>
      </c>
      <c r="X458" s="51" t="str">
        <f t="shared" si="7"/>
        <v>4</v>
      </c>
      <c r="Y458" s="51" t="str">
        <f>IF(T458="","",IF(AND(T458&lt;&gt;'Tabelas auxiliares'!$B$236,T458&lt;&gt;'Tabelas auxiliares'!$B$237),"FOLHA DE PESSOAL",IF(X458='Tabelas auxiliares'!$A$237,"CUSTEIO",IF(X458='Tabelas auxiliares'!$A$236,"INVESTIMENTO","ERRO - VERIFICAR"))))</f>
        <v>INVESTIMENTO</v>
      </c>
      <c r="Z458" s="44">
        <v>71140</v>
      </c>
      <c r="AA458" s="44">
        <v>71140</v>
      </c>
    </row>
    <row r="459" spans="1:29" x14ac:dyDescent="0.25">
      <c r="A459" t="s">
        <v>540</v>
      </c>
      <c r="B459" t="s">
        <v>343</v>
      </c>
      <c r="C459" t="s">
        <v>541</v>
      </c>
      <c r="D459" t="s">
        <v>151</v>
      </c>
      <c r="E459" t="s">
        <v>117</v>
      </c>
      <c r="F459" s="51" t="str">
        <f>IFERROR(VLOOKUP(D459,'Tabelas auxiliares'!$A$3:$B$61,2,FALSE),"")</f>
        <v>NTI - EQUIPAMENTO DE INFORMÁTICA * D.U.C</v>
      </c>
      <c r="G459" s="51" t="str">
        <f>IFERROR(VLOOKUP($B459,'Tabelas auxiliares'!$A$65:$C$102,2,FALSE),"")</f>
        <v>Tecnologia da informação e comunicação</v>
      </c>
      <c r="H459" s="51" t="str">
        <f>IFERROR(VLOOKUP($B459,'Tabelas auxiliares'!$A$65:$C$102,3,FALSE),"")</f>
        <v>TELEFONIA / TI</v>
      </c>
      <c r="I459" t="s">
        <v>1174</v>
      </c>
      <c r="J459" t="s">
        <v>2508</v>
      </c>
      <c r="K459" t="s">
        <v>2519</v>
      </c>
      <c r="L459" t="s">
        <v>2520</v>
      </c>
      <c r="M459" t="s">
        <v>1367</v>
      </c>
      <c r="N459" t="s">
        <v>838</v>
      </c>
      <c r="O459" t="s">
        <v>167</v>
      </c>
      <c r="P459" t="s">
        <v>839</v>
      </c>
      <c r="Q459" t="s">
        <v>168</v>
      </c>
      <c r="R459" t="s">
        <v>165</v>
      </c>
      <c r="S459" t="s">
        <v>119</v>
      </c>
      <c r="T459" t="s">
        <v>164</v>
      </c>
      <c r="U459" t="s">
        <v>1315</v>
      </c>
      <c r="V459" t="s">
        <v>2418</v>
      </c>
      <c r="W459" t="s">
        <v>2419</v>
      </c>
      <c r="X459" s="51" t="str">
        <f t="shared" si="7"/>
        <v>4</v>
      </c>
      <c r="Y459" s="51" t="str">
        <f>IF(T459="","",IF(AND(T459&lt;&gt;'Tabelas auxiliares'!$B$236,T459&lt;&gt;'Tabelas auxiliares'!$B$237),"FOLHA DE PESSOAL",IF(X459='Tabelas auxiliares'!$A$237,"CUSTEIO",IF(X459='Tabelas auxiliares'!$A$236,"INVESTIMENTO","ERRO - VERIFICAR"))))</f>
        <v>INVESTIMENTO</v>
      </c>
      <c r="Z459" s="44">
        <v>72000</v>
      </c>
      <c r="AB459" s="44">
        <v>72000</v>
      </c>
    </row>
    <row r="460" spans="1:29" x14ac:dyDescent="0.25">
      <c r="A460" t="s">
        <v>540</v>
      </c>
      <c r="B460" t="s">
        <v>343</v>
      </c>
      <c r="C460" t="s">
        <v>541</v>
      </c>
      <c r="D460" t="s">
        <v>151</v>
      </c>
      <c r="E460" t="s">
        <v>117</v>
      </c>
      <c r="F460" s="51" t="str">
        <f>IFERROR(VLOOKUP(D460,'Tabelas auxiliares'!$A$3:$B$61,2,FALSE),"")</f>
        <v>NTI - EQUIPAMENTO DE INFORMÁTICA * D.U.C</v>
      </c>
      <c r="G460" s="51" t="str">
        <f>IFERROR(VLOOKUP($B460,'Tabelas auxiliares'!$A$65:$C$102,2,FALSE),"")</f>
        <v>Tecnologia da informação e comunicação</v>
      </c>
      <c r="H460" s="51" t="str">
        <f>IFERROR(VLOOKUP($B460,'Tabelas auxiliares'!$A$65:$C$102,3,FALSE),"")</f>
        <v>TELEFONIA / TI</v>
      </c>
      <c r="I460" t="s">
        <v>1174</v>
      </c>
      <c r="J460" t="s">
        <v>2508</v>
      </c>
      <c r="K460" t="s">
        <v>2521</v>
      </c>
      <c r="L460" t="s">
        <v>2520</v>
      </c>
      <c r="M460" t="s">
        <v>2522</v>
      </c>
      <c r="N460" t="s">
        <v>838</v>
      </c>
      <c r="O460" t="s">
        <v>167</v>
      </c>
      <c r="P460" t="s">
        <v>839</v>
      </c>
      <c r="Q460" t="s">
        <v>168</v>
      </c>
      <c r="R460" t="s">
        <v>165</v>
      </c>
      <c r="S460" t="s">
        <v>119</v>
      </c>
      <c r="T460" t="s">
        <v>164</v>
      </c>
      <c r="U460" t="s">
        <v>1315</v>
      </c>
      <c r="V460" t="s">
        <v>2418</v>
      </c>
      <c r="W460" t="s">
        <v>2419</v>
      </c>
      <c r="X460" s="51" t="str">
        <f t="shared" si="7"/>
        <v>4</v>
      </c>
      <c r="Y460" s="51" t="str">
        <f>IF(T460="","",IF(AND(T460&lt;&gt;'Tabelas auxiliares'!$B$236,T460&lt;&gt;'Tabelas auxiliares'!$B$237),"FOLHA DE PESSOAL",IF(X460='Tabelas auxiliares'!$A$237,"CUSTEIO",IF(X460='Tabelas auxiliares'!$A$236,"INVESTIMENTO","ERRO - VERIFICAR"))))</f>
        <v>INVESTIMENTO</v>
      </c>
      <c r="Z460" s="44">
        <v>6430</v>
      </c>
      <c r="AC460" s="44">
        <v>6430</v>
      </c>
    </row>
    <row r="461" spans="1:29" x14ac:dyDescent="0.25">
      <c r="A461" t="s">
        <v>540</v>
      </c>
      <c r="B461" t="s">
        <v>343</v>
      </c>
      <c r="C461" t="s">
        <v>541</v>
      </c>
      <c r="D461" t="s">
        <v>151</v>
      </c>
      <c r="E461" t="s">
        <v>117</v>
      </c>
      <c r="F461" s="51" t="str">
        <f>IFERROR(VLOOKUP(D461,'Tabelas auxiliares'!$A$3:$B$61,2,FALSE),"")</f>
        <v>NTI - EQUIPAMENTO DE INFORMÁTICA * D.U.C</v>
      </c>
      <c r="G461" s="51" t="str">
        <f>IFERROR(VLOOKUP($B461,'Tabelas auxiliares'!$A$65:$C$102,2,FALSE),"")</f>
        <v>Tecnologia da informação e comunicação</v>
      </c>
      <c r="H461" s="51" t="str">
        <f>IFERROR(VLOOKUP($B461,'Tabelas auxiliares'!$A$65:$C$102,3,FALSE),"")</f>
        <v>TELEFONIA / TI</v>
      </c>
      <c r="I461" t="s">
        <v>1731</v>
      </c>
      <c r="J461" t="s">
        <v>2523</v>
      </c>
      <c r="K461" t="s">
        <v>2524</v>
      </c>
      <c r="L461" t="s">
        <v>2525</v>
      </c>
      <c r="M461" t="s">
        <v>2526</v>
      </c>
      <c r="N461" t="s">
        <v>838</v>
      </c>
      <c r="O461" t="s">
        <v>167</v>
      </c>
      <c r="P461" t="s">
        <v>839</v>
      </c>
      <c r="Q461" t="s">
        <v>168</v>
      </c>
      <c r="R461" t="s">
        <v>165</v>
      </c>
      <c r="S461" t="s">
        <v>119</v>
      </c>
      <c r="T461" t="s">
        <v>164</v>
      </c>
      <c r="U461" t="s">
        <v>1315</v>
      </c>
      <c r="V461" t="s">
        <v>2418</v>
      </c>
      <c r="W461" t="s">
        <v>2419</v>
      </c>
      <c r="X461" s="51" t="str">
        <f t="shared" si="7"/>
        <v>4</v>
      </c>
      <c r="Y461" s="51" t="str">
        <f>IF(T461="","",IF(AND(T461&lt;&gt;'Tabelas auxiliares'!$B$236,T461&lt;&gt;'Tabelas auxiliares'!$B$237),"FOLHA DE PESSOAL",IF(X461='Tabelas auxiliares'!$A$237,"CUSTEIO",IF(X461='Tabelas auxiliares'!$A$236,"INVESTIMENTO","ERRO - VERIFICAR"))))</f>
        <v>INVESTIMENTO</v>
      </c>
      <c r="Z461" s="44">
        <v>43086</v>
      </c>
      <c r="AA461" s="44">
        <v>43086</v>
      </c>
    </row>
    <row r="462" spans="1:29" x14ac:dyDescent="0.25">
      <c r="A462" t="s">
        <v>540</v>
      </c>
      <c r="B462" t="s">
        <v>343</v>
      </c>
      <c r="C462" t="s">
        <v>541</v>
      </c>
      <c r="D462" t="s">
        <v>151</v>
      </c>
      <c r="E462" t="s">
        <v>117</v>
      </c>
      <c r="F462" s="51" t="str">
        <f>IFERROR(VLOOKUP(D462,'Tabelas auxiliares'!$A$3:$B$61,2,FALSE),"")</f>
        <v>NTI - EQUIPAMENTO DE INFORMÁTICA * D.U.C</v>
      </c>
      <c r="G462" s="51" t="str">
        <f>IFERROR(VLOOKUP($B462,'Tabelas auxiliares'!$A$65:$C$102,2,FALSE),"")</f>
        <v>Tecnologia da informação e comunicação</v>
      </c>
      <c r="H462" s="51" t="str">
        <f>IFERROR(VLOOKUP($B462,'Tabelas auxiliares'!$A$65:$C$102,3,FALSE),"")</f>
        <v>TELEFONIA / TI</v>
      </c>
      <c r="I462" t="s">
        <v>1731</v>
      </c>
      <c r="J462" t="s">
        <v>2523</v>
      </c>
      <c r="K462" t="s">
        <v>2527</v>
      </c>
      <c r="L462" t="s">
        <v>2528</v>
      </c>
      <c r="M462" t="s">
        <v>2526</v>
      </c>
      <c r="N462" t="s">
        <v>166</v>
      </c>
      <c r="O462" t="s">
        <v>167</v>
      </c>
      <c r="P462" t="s">
        <v>200</v>
      </c>
      <c r="Q462" t="s">
        <v>168</v>
      </c>
      <c r="R462" t="s">
        <v>165</v>
      </c>
      <c r="S462" t="s">
        <v>1199</v>
      </c>
      <c r="T462" t="s">
        <v>164</v>
      </c>
      <c r="U462" t="s">
        <v>118</v>
      </c>
      <c r="V462" t="s">
        <v>2418</v>
      </c>
      <c r="W462" t="s">
        <v>2419</v>
      </c>
      <c r="X462" s="51" t="str">
        <f t="shared" si="7"/>
        <v>4</v>
      </c>
      <c r="Y462" s="51" t="str">
        <f>IF(T462="","",IF(AND(T462&lt;&gt;'Tabelas auxiliares'!$B$236,T462&lt;&gt;'Tabelas auxiliares'!$B$237),"FOLHA DE PESSOAL",IF(X462='Tabelas auxiliares'!$A$237,"CUSTEIO",IF(X462='Tabelas auxiliares'!$A$236,"INVESTIMENTO","ERRO - VERIFICAR"))))</f>
        <v>INVESTIMENTO</v>
      </c>
      <c r="Z462" s="44">
        <v>86172</v>
      </c>
      <c r="AA462" s="44">
        <v>86172</v>
      </c>
    </row>
    <row r="463" spans="1:29" x14ac:dyDescent="0.25">
      <c r="A463" t="s">
        <v>540</v>
      </c>
      <c r="B463" t="s">
        <v>343</v>
      </c>
      <c r="C463" t="s">
        <v>541</v>
      </c>
      <c r="D463" t="s">
        <v>151</v>
      </c>
      <c r="E463" t="s">
        <v>117</v>
      </c>
      <c r="F463" s="51" t="str">
        <f>IFERROR(VLOOKUP(D463,'Tabelas auxiliares'!$A$3:$B$61,2,FALSE),"")</f>
        <v>NTI - EQUIPAMENTO DE INFORMÁTICA * D.U.C</v>
      </c>
      <c r="G463" s="51" t="str">
        <f>IFERROR(VLOOKUP($B463,'Tabelas auxiliares'!$A$65:$C$102,2,FALSE),"")</f>
        <v>Tecnologia da informação e comunicação</v>
      </c>
      <c r="H463" s="51" t="str">
        <f>IFERROR(VLOOKUP($B463,'Tabelas auxiliares'!$A$65:$C$102,3,FALSE),"")</f>
        <v>TELEFONIA / TI</v>
      </c>
      <c r="I463" t="s">
        <v>1304</v>
      </c>
      <c r="J463" t="s">
        <v>2508</v>
      </c>
      <c r="K463" t="s">
        <v>2529</v>
      </c>
      <c r="L463" t="s">
        <v>2510</v>
      </c>
      <c r="M463" t="s">
        <v>2530</v>
      </c>
      <c r="N463" t="s">
        <v>838</v>
      </c>
      <c r="O463" t="s">
        <v>167</v>
      </c>
      <c r="P463" t="s">
        <v>839</v>
      </c>
      <c r="Q463" t="s">
        <v>168</v>
      </c>
      <c r="R463" t="s">
        <v>165</v>
      </c>
      <c r="S463" t="s">
        <v>543</v>
      </c>
      <c r="T463" t="s">
        <v>164</v>
      </c>
      <c r="U463" t="s">
        <v>1315</v>
      </c>
      <c r="V463" t="s">
        <v>2418</v>
      </c>
      <c r="W463" t="s">
        <v>2419</v>
      </c>
      <c r="X463" s="51" t="str">
        <f t="shared" si="7"/>
        <v>4</v>
      </c>
      <c r="Y463" s="51" t="str">
        <f>IF(T463="","",IF(AND(T463&lt;&gt;'Tabelas auxiliares'!$B$236,T463&lt;&gt;'Tabelas auxiliares'!$B$237),"FOLHA DE PESSOAL",IF(X463='Tabelas auxiliares'!$A$237,"CUSTEIO",IF(X463='Tabelas auxiliares'!$A$236,"INVESTIMENTO","ERRO - VERIFICAR"))))</f>
        <v>INVESTIMENTO</v>
      </c>
      <c r="Z463" s="44">
        <v>9126</v>
      </c>
      <c r="AB463" s="44">
        <v>9126</v>
      </c>
    </row>
    <row r="464" spans="1:29" x14ac:dyDescent="0.25">
      <c r="A464" t="s">
        <v>540</v>
      </c>
      <c r="B464" t="s">
        <v>343</v>
      </c>
      <c r="C464" t="s">
        <v>541</v>
      </c>
      <c r="D464" t="s">
        <v>151</v>
      </c>
      <c r="E464" t="s">
        <v>117</v>
      </c>
      <c r="F464" s="51" t="str">
        <f>IFERROR(VLOOKUP(D464,'Tabelas auxiliares'!$A$3:$B$61,2,FALSE),"")</f>
        <v>NTI - EQUIPAMENTO DE INFORMÁTICA * D.U.C</v>
      </c>
      <c r="G464" s="51" t="str">
        <f>IFERROR(VLOOKUP($B464,'Tabelas auxiliares'!$A$65:$C$102,2,FALSE),"")</f>
        <v>Tecnologia da informação e comunicação</v>
      </c>
      <c r="H464" s="51" t="str">
        <f>IFERROR(VLOOKUP($B464,'Tabelas auxiliares'!$A$65:$C$102,3,FALSE),"")</f>
        <v>TELEFONIA / TI</v>
      </c>
      <c r="I464" t="s">
        <v>1304</v>
      </c>
      <c r="J464" t="s">
        <v>2508</v>
      </c>
      <c r="K464" t="s">
        <v>2531</v>
      </c>
      <c r="L464" t="s">
        <v>2510</v>
      </c>
      <c r="M464" t="s">
        <v>2530</v>
      </c>
      <c r="N464" t="s">
        <v>166</v>
      </c>
      <c r="O464" t="s">
        <v>167</v>
      </c>
      <c r="P464" t="s">
        <v>200</v>
      </c>
      <c r="Q464" t="s">
        <v>168</v>
      </c>
      <c r="R464" t="s">
        <v>165</v>
      </c>
      <c r="S464" t="s">
        <v>1199</v>
      </c>
      <c r="T464" t="s">
        <v>164</v>
      </c>
      <c r="U464" t="s">
        <v>118</v>
      </c>
      <c r="V464" t="s">
        <v>2418</v>
      </c>
      <c r="W464" t="s">
        <v>2419</v>
      </c>
      <c r="X464" s="51" t="str">
        <f t="shared" si="7"/>
        <v>4</v>
      </c>
      <c r="Y464" s="51" t="str">
        <f>IF(T464="","",IF(AND(T464&lt;&gt;'Tabelas auxiliares'!$B$236,T464&lt;&gt;'Tabelas auxiliares'!$B$237),"FOLHA DE PESSOAL",IF(X464='Tabelas auxiliares'!$A$237,"CUSTEIO",IF(X464='Tabelas auxiliares'!$A$236,"INVESTIMENTO","ERRO - VERIFICAR"))))</f>
        <v>INVESTIMENTO</v>
      </c>
      <c r="Z464" s="44">
        <v>46644</v>
      </c>
      <c r="AB464" s="44">
        <v>46644</v>
      </c>
    </row>
    <row r="465" spans="1:29" x14ac:dyDescent="0.25">
      <c r="A465" t="s">
        <v>540</v>
      </c>
      <c r="B465" t="s">
        <v>343</v>
      </c>
      <c r="C465" t="s">
        <v>541</v>
      </c>
      <c r="D465" t="s">
        <v>151</v>
      </c>
      <c r="E465" t="s">
        <v>117</v>
      </c>
      <c r="F465" s="51" t="str">
        <f>IFERROR(VLOOKUP(D465,'Tabelas auxiliares'!$A$3:$B$61,2,FALSE),"")</f>
        <v>NTI - EQUIPAMENTO DE INFORMÁTICA * D.U.C</v>
      </c>
      <c r="G465" s="51" t="str">
        <f>IFERROR(VLOOKUP($B465,'Tabelas auxiliares'!$A$65:$C$102,2,FALSE),"")</f>
        <v>Tecnologia da informação e comunicação</v>
      </c>
      <c r="H465" s="51" t="str">
        <f>IFERROR(VLOOKUP($B465,'Tabelas auxiliares'!$A$65:$C$102,3,FALSE),"")</f>
        <v>TELEFONIA / TI</v>
      </c>
      <c r="I465" t="s">
        <v>1304</v>
      </c>
      <c r="J465" t="s">
        <v>2508</v>
      </c>
      <c r="K465" t="s">
        <v>2532</v>
      </c>
      <c r="L465" t="s">
        <v>2510</v>
      </c>
      <c r="M465" t="s">
        <v>2522</v>
      </c>
      <c r="N465" t="s">
        <v>838</v>
      </c>
      <c r="O465" t="s">
        <v>167</v>
      </c>
      <c r="P465" t="s">
        <v>839</v>
      </c>
      <c r="Q465" t="s">
        <v>168</v>
      </c>
      <c r="R465" t="s">
        <v>165</v>
      </c>
      <c r="S465" t="s">
        <v>119</v>
      </c>
      <c r="T465" t="s">
        <v>164</v>
      </c>
      <c r="U465" t="s">
        <v>1315</v>
      </c>
      <c r="V465" t="s">
        <v>2418</v>
      </c>
      <c r="W465" t="s">
        <v>2419</v>
      </c>
      <c r="X465" s="51" t="str">
        <f t="shared" si="7"/>
        <v>4</v>
      </c>
      <c r="Y465" s="51" t="str">
        <f>IF(T465="","",IF(AND(T465&lt;&gt;'Tabelas auxiliares'!$B$236,T465&lt;&gt;'Tabelas auxiliares'!$B$237),"FOLHA DE PESSOAL",IF(X465='Tabelas auxiliares'!$A$237,"CUSTEIO",IF(X465='Tabelas auxiliares'!$A$236,"INVESTIMENTO","ERRO - VERIFICAR"))))</f>
        <v>INVESTIMENTO</v>
      </c>
      <c r="Z465" s="44">
        <v>30864</v>
      </c>
      <c r="AA465" s="44">
        <v>30864</v>
      </c>
    </row>
    <row r="466" spans="1:29" x14ac:dyDescent="0.25">
      <c r="A466" t="s">
        <v>540</v>
      </c>
      <c r="B466" t="s">
        <v>343</v>
      </c>
      <c r="C466" t="s">
        <v>541</v>
      </c>
      <c r="D466" t="s">
        <v>151</v>
      </c>
      <c r="E466" t="s">
        <v>117</v>
      </c>
      <c r="F466" s="51" t="str">
        <f>IFERROR(VLOOKUP(D466,'Tabelas auxiliares'!$A$3:$B$61,2,FALSE),"")</f>
        <v>NTI - EQUIPAMENTO DE INFORMÁTICA * D.U.C</v>
      </c>
      <c r="G466" s="51" t="str">
        <f>IFERROR(VLOOKUP($B466,'Tabelas auxiliares'!$A$65:$C$102,2,FALSE),"")</f>
        <v>Tecnologia da informação e comunicação</v>
      </c>
      <c r="H466" s="51" t="str">
        <f>IFERROR(VLOOKUP($B466,'Tabelas auxiliares'!$A$65:$C$102,3,FALSE),"")</f>
        <v>TELEFONIA / TI</v>
      </c>
      <c r="I466" t="s">
        <v>1304</v>
      </c>
      <c r="J466" t="s">
        <v>2508</v>
      </c>
      <c r="K466" t="s">
        <v>2533</v>
      </c>
      <c r="L466" t="s">
        <v>2510</v>
      </c>
      <c r="M466" t="s">
        <v>2522</v>
      </c>
      <c r="N466" t="s">
        <v>166</v>
      </c>
      <c r="O466" t="s">
        <v>167</v>
      </c>
      <c r="P466" t="s">
        <v>200</v>
      </c>
      <c r="Q466" t="s">
        <v>168</v>
      </c>
      <c r="R466" t="s">
        <v>165</v>
      </c>
      <c r="S466" t="s">
        <v>1199</v>
      </c>
      <c r="T466" t="s">
        <v>164</v>
      </c>
      <c r="U466" t="s">
        <v>118</v>
      </c>
      <c r="V466" t="s">
        <v>2418</v>
      </c>
      <c r="W466" t="s">
        <v>2419</v>
      </c>
      <c r="X466" s="51" t="str">
        <f t="shared" si="7"/>
        <v>4</v>
      </c>
      <c r="Y466" s="51" t="str">
        <f>IF(T466="","",IF(AND(T466&lt;&gt;'Tabelas auxiliares'!$B$236,T466&lt;&gt;'Tabelas auxiliares'!$B$237),"FOLHA DE PESSOAL",IF(X466='Tabelas auxiliares'!$A$237,"CUSTEIO",IF(X466='Tabelas auxiliares'!$A$236,"INVESTIMENTO","ERRO - VERIFICAR"))))</f>
        <v>INVESTIMENTO</v>
      </c>
      <c r="Z466" s="44">
        <v>1286</v>
      </c>
      <c r="AA466" s="44">
        <v>1286</v>
      </c>
    </row>
    <row r="467" spans="1:29" x14ac:dyDescent="0.25">
      <c r="A467" t="s">
        <v>540</v>
      </c>
      <c r="B467" t="s">
        <v>343</v>
      </c>
      <c r="C467" t="s">
        <v>541</v>
      </c>
      <c r="D467" t="s">
        <v>83</v>
      </c>
      <c r="E467" t="s">
        <v>117</v>
      </c>
      <c r="F467" s="51" t="str">
        <f>IFERROR(VLOOKUP(D467,'Tabelas auxiliares'!$A$3:$B$61,2,FALSE),"")</f>
        <v>NETEL - NÚCLEO EDUCACIONAL DE TECNOLOGIAS E LÍNGUAS</v>
      </c>
      <c r="G467" s="51" t="str">
        <f>IFERROR(VLOOKUP($B467,'Tabelas auxiliares'!$A$65:$C$102,2,FALSE),"")</f>
        <v>Tecnologia da informação e comunicação</v>
      </c>
      <c r="H467" s="51" t="str">
        <f>IFERROR(VLOOKUP($B467,'Tabelas auxiliares'!$A$65:$C$102,3,FALSE),"")</f>
        <v>TELEFONIA / TI</v>
      </c>
      <c r="I467" t="s">
        <v>2534</v>
      </c>
      <c r="J467" t="s">
        <v>2535</v>
      </c>
      <c r="K467" t="s">
        <v>2536</v>
      </c>
      <c r="L467" t="s">
        <v>2537</v>
      </c>
      <c r="M467" t="s">
        <v>2538</v>
      </c>
      <c r="N467" t="s">
        <v>838</v>
      </c>
      <c r="O467" t="s">
        <v>167</v>
      </c>
      <c r="P467" t="s">
        <v>839</v>
      </c>
      <c r="Q467" t="s">
        <v>168</v>
      </c>
      <c r="R467" t="s">
        <v>165</v>
      </c>
      <c r="S467" t="s">
        <v>1816</v>
      </c>
      <c r="T467" t="s">
        <v>164</v>
      </c>
      <c r="U467" t="s">
        <v>1315</v>
      </c>
      <c r="V467" t="s">
        <v>2539</v>
      </c>
      <c r="W467" t="s">
        <v>2540</v>
      </c>
      <c r="X467" s="51" t="str">
        <f t="shared" si="7"/>
        <v>4</v>
      </c>
      <c r="Y467" s="51" t="str">
        <f>IF(T467="","",IF(AND(T467&lt;&gt;'Tabelas auxiliares'!$B$236,T467&lt;&gt;'Tabelas auxiliares'!$B$237),"FOLHA DE PESSOAL",IF(X467='Tabelas auxiliares'!$A$237,"CUSTEIO",IF(X467='Tabelas auxiliares'!$A$236,"INVESTIMENTO","ERRO - VERIFICAR"))))</f>
        <v>INVESTIMENTO</v>
      </c>
      <c r="Z467" s="44">
        <v>750</v>
      </c>
      <c r="AA467" s="44">
        <v>750</v>
      </c>
    </row>
    <row r="468" spans="1:29" x14ac:dyDescent="0.25">
      <c r="A468" t="s">
        <v>540</v>
      </c>
      <c r="B468" t="s">
        <v>343</v>
      </c>
      <c r="C468" t="s">
        <v>1096</v>
      </c>
      <c r="D468" t="s">
        <v>41</v>
      </c>
      <c r="E468" t="s">
        <v>117</v>
      </c>
      <c r="F468" s="51" t="str">
        <f>IFERROR(VLOOKUP(D468,'Tabelas auxiliares'!$A$3:$B$61,2,FALSE),"")</f>
        <v>CECS - CENTRO DE ENG., MODELAGEM E CIÊNCIAS SOCIAIS APLICADAS</v>
      </c>
      <c r="G468" s="51" t="str">
        <f>IFERROR(VLOOKUP($B468,'Tabelas auxiliares'!$A$65:$C$102,2,FALSE),"")</f>
        <v>Tecnologia da informação e comunicação</v>
      </c>
      <c r="H468" s="51" t="str">
        <f>IFERROR(VLOOKUP($B468,'Tabelas auxiliares'!$A$65:$C$102,3,FALSE),"")</f>
        <v>TELEFONIA / TI</v>
      </c>
      <c r="I468" t="s">
        <v>1116</v>
      </c>
      <c r="J468" t="s">
        <v>2541</v>
      </c>
      <c r="K468" t="s">
        <v>2542</v>
      </c>
      <c r="L468" t="s">
        <v>2543</v>
      </c>
      <c r="M468" t="s">
        <v>2544</v>
      </c>
      <c r="N468" t="s">
        <v>166</v>
      </c>
      <c r="O468" t="s">
        <v>167</v>
      </c>
      <c r="P468" t="s">
        <v>200</v>
      </c>
      <c r="Q468" t="s">
        <v>168</v>
      </c>
      <c r="R468" t="s">
        <v>165</v>
      </c>
      <c r="S468" t="s">
        <v>119</v>
      </c>
      <c r="T468" t="s">
        <v>164</v>
      </c>
      <c r="U468" t="s">
        <v>118</v>
      </c>
      <c r="V468" t="s">
        <v>2412</v>
      </c>
      <c r="W468" t="s">
        <v>2413</v>
      </c>
      <c r="X468" s="51" t="str">
        <f t="shared" si="7"/>
        <v>3</v>
      </c>
      <c r="Y468" s="51" t="str">
        <f>IF(T468="","",IF(AND(T468&lt;&gt;'Tabelas auxiliares'!$B$236,T468&lt;&gt;'Tabelas auxiliares'!$B$237),"FOLHA DE PESSOAL",IF(X468='Tabelas auxiliares'!$A$237,"CUSTEIO",IF(X468='Tabelas auxiliares'!$A$236,"INVESTIMENTO","ERRO - VERIFICAR"))))</f>
        <v>CUSTEIO</v>
      </c>
      <c r="Z468" s="44">
        <v>35000</v>
      </c>
      <c r="AA468" s="44">
        <v>35000</v>
      </c>
    </row>
    <row r="469" spans="1:29" x14ac:dyDescent="0.25">
      <c r="A469" t="s">
        <v>540</v>
      </c>
      <c r="B469" t="s">
        <v>1097</v>
      </c>
      <c r="C469" t="s">
        <v>1083</v>
      </c>
      <c r="D469" t="s">
        <v>49</v>
      </c>
      <c r="E469" t="s">
        <v>117</v>
      </c>
      <c r="F469" s="51" t="str">
        <f>IFERROR(VLOOKUP(D469,'Tabelas auxiliares'!$A$3:$B$61,2,FALSE),"")</f>
        <v>CCNH - CENTRO DE CIÊNCIAS NATURAIS E HUMANAS</v>
      </c>
      <c r="G469" s="51" t="str">
        <f>IFERROR(VLOOKUP($B469,'Tabelas auxiliares'!$A$65:$C$102,2,FALSE),"")</f>
        <v/>
      </c>
      <c r="H469" s="51" t="str">
        <f>IFERROR(VLOOKUP($B469,'Tabelas auxiliares'!$A$65:$C$102,3,FALSE),"")</f>
        <v/>
      </c>
      <c r="I469" t="s">
        <v>1528</v>
      </c>
      <c r="J469" t="s">
        <v>2545</v>
      </c>
      <c r="K469" t="s">
        <v>2546</v>
      </c>
      <c r="L469" t="s">
        <v>2547</v>
      </c>
      <c r="M469" t="s">
        <v>2548</v>
      </c>
      <c r="N469" t="s">
        <v>838</v>
      </c>
      <c r="O469" t="s">
        <v>167</v>
      </c>
      <c r="P469" t="s">
        <v>839</v>
      </c>
      <c r="Q469" t="s">
        <v>168</v>
      </c>
      <c r="R469" t="s">
        <v>165</v>
      </c>
      <c r="S469" t="s">
        <v>543</v>
      </c>
      <c r="T469" t="s">
        <v>164</v>
      </c>
      <c r="U469" t="s">
        <v>1315</v>
      </c>
      <c r="V469" t="s">
        <v>2549</v>
      </c>
      <c r="W469" t="s">
        <v>2550</v>
      </c>
      <c r="X469" s="51" t="str">
        <f t="shared" si="7"/>
        <v>4</v>
      </c>
      <c r="Y469" s="51" t="str">
        <f>IF(T469="","",IF(AND(T469&lt;&gt;'Tabelas auxiliares'!$B$236,T469&lt;&gt;'Tabelas auxiliares'!$B$237),"FOLHA DE PESSOAL",IF(X469='Tabelas auxiliares'!$A$237,"CUSTEIO",IF(X469='Tabelas auxiliares'!$A$236,"INVESTIMENTO","ERRO - VERIFICAR"))))</f>
        <v>INVESTIMENTO</v>
      </c>
      <c r="Z469" s="44">
        <v>3750</v>
      </c>
      <c r="AA469" s="44">
        <v>3750</v>
      </c>
    </row>
    <row r="470" spans="1:29" x14ac:dyDescent="0.25">
      <c r="A470" t="s">
        <v>540</v>
      </c>
      <c r="B470" t="s">
        <v>1097</v>
      </c>
      <c r="C470" t="s">
        <v>541</v>
      </c>
      <c r="D470" t="s">
        <v>77</v>
      </c>
      <c r="E470" t="s">
        <v>117</v>
      </c>
      <c r="F470" s="51" t="str">
        <f>IFERROR(VLOOKUP(D470,'Tabelas auxiliares'!$A$3:$B$61,2,FALSE),"")</f>
        <v>NTI - NÚCLEO DE TECNOLOGIA DA INFORMAÇÃO</v>
      </c>
      <c r="G470" s="51" t="str">
        <f>IFERROR(VLOOKUP($B470,'Tabelas auxiliares'!$A$65:$C$102,2,FALSE),"")</f>
        <v/>
      </c>
      <c r="H470" s="51" t="str">
        <f>IFERROR(VLOOKUP($B470,'Tabelas auxiliares'!$A$65:$C$102,3,FALSE),"")</f>
        <v/>
      </c>
      <c r="I470" t="s">
        <v>1528</v>
      </c>
      <c r="J470" t="s">
        <v>2551</v>
      </c>
      <c r="K470" t="s">
        <v>2552</v>
      </c>
      <c r="L470" t="s">
        <v>1644</v>
      </c>
      <c r="M470" t="s">
        <v>1645</v>
      </c>
      <c r="N470" t="s">
        <v>166</v>
      </c>
      <c r="O470" t="s">
        <v>167</v>
      </c>
      <c r="P470" t="s">
        <v>200</v>
      </c>
      <c r="Q470" t="s">
        <v>168</v>
      </c>
      <c r="R470" t="s">
        <v>165</v>
      </c>
      <c r="S470" t="s">
        <v>543</v>
      </c>
      <c r="T470" t="s">
        <v>164</v>
      </c>
      <c r="U470" t="s">
        <v>118</v>
      </c>
      <c r="V470" t="s">
        <v>2412</v>
      </c>
      <c r="W470" t="s">
        <v>2413</v>
      </c>
      <c r="X470" s="51" t="str">
        <f t="shared" si="7"/>
        <v>3</v>
      </c>
      <c r="Y470" s="51" t="str">
        <f>IF(T470="","",IF(AND(T470&lt;&gt;'Tabelas auxiliares'!$B$236,T470&lt;&gt;'Tabelas auxiliares'!$B$237),"FOLHA DE PESSOAL",IF(X470='Tabelas auxiliares'!$A$237,"CUSTEIO",IF(X470='Tabelas auxiliares'!$A$236,"INVESTIMENTO","ERRO - VERIFICAR"))))</f>
        <v>CUSTEIO</v>
      </c>
      <c r="Z470" s="44">
        <v>319865.37</v>
      </c>
      <c r="AB470" s="44">
        <v>319865.37</v>
      </c>
    </row>
    <row r="471" spans="1:29" x14ac:dyDescent="0.25">
      <c r="A471" t="s">
        <v>540</v>
      </c>
      <c r="B471" t="s">
        <v>1097</v>
      </c>
      <c r="C471" t="s">
        <v>541</v>
      </c>
      <c r="D471" t="s">
        <v>77</v>
      </c>
      <c r="E471" t="s">
        <v>117</v>
      </c>
      <c r="F471" s="51" t="str">
        <f>IFERROR(VLOOKUP(D471,'Tabelas auxiliares'!$A$3:$B$61,2,FALSE),"")</f>
        <v>NTI - NÚCLEO DE TECNOLOGIA DA INFORMAÇÃO</v>
      </c>
      <c r="G471" s="51" t="str">
        <f>IFERROR(VLOOKUP($B471,'Tabelas auxiliares'!$A$65:$C$102,2,FALSE),"")</f>
        <v/>
      </c>
      <c r="H471" s="51" t="str">
        <f>IFERROR(VLOOKUP($B471,'Tabelas auxiliares'!$A$65:$C$102,3,FALSE),"")</f>
        <v/>
      </c>
      <c r="I471" t="s">
        <v>1528</v>
      </c>
      <c r="J471" t="s">
        <v>2551</v>
      </c>
      <c r="K471" t="s">
        <v>2553</v>
      </c>
      <c r="L471" t="s">
        <v>1644</v>
      </c>
      <c r="M471" t="s">
        <v>1645</v>
      </c>
      <c r="N471" t="s">
        <v>166</v>
      </c>
      <c r="O471" t="s">
        <v>167</v>
      </c>
      <c r="P471" t="s">
        <v>200</v>
      </c>
      <c r="Q471" t="s">
        <v>168</v>
      </c>
      <c r="R471" t="s">
        <v>165</v>
      </c>
      <c r="S471" t="s">
        <v>119</v>
      </c>
      <c r="T471" t="s">
        <v>228</v>
      </c>
      <c r="U471" t="s">
        <v>1530</v>
      </c>
      <c r="V471" t="s">
        <v>2412</v>
      </c>
      <c r="W471" t="s">
        <v>2413</v>
      </c>
      <c r="X471" s="51" t="str">
        <f t="shared" si="7"/>
        <v>3</v>
      </c>
      <c r="Y471" s="51" t="str">
        <f>IF(T471="","",IF(AND(T471&lt;&gt;'Tabelas auxiliares'!$B$236,T471&lt;&gt;'Tabelas auxiliares'!$B$237),"FOLHA DE PESSOAL",IF(X471='Tabelas auxiliares'!$A$237,"CUSTEIO",IF(X471='Tabelas auxiliares'!$A$236,"INVESTIMENTO","ERRO - VERIFICAR"))))</f>
        <v>CUSTEIO</v>
      </c>
      <c r="Z471" s="44">
        <v>162834.63</v>
      </c>
      <c r="AB471" s="44">
        <v>162834.63</v>
      </c>
    </row>
    <row r="472" spans="1:29" x14ac:dyDescent="0.25">
      <c r="A472" t="s">
        <v>540</v>
      </c>
      <c r="B472" t="s">
        <v>1097</v>
      </c>
      <c r="C472" t="s">
        <v>541</v>
      </c>
      <c r="D472" t="s">
        <v>77</v>
      </c>
      <c r="E472" t="s">
        <v>117</v>
      </c>
      <c r="F472" s="51" t="str">
        <f>IFERROR(VLOOKUP(D472,'Tabelas auxiliares'!$A$3:$B$61,2,FALSE),"")</f>
        <v>NTI - NÚCLEO DE TECNOLOGIA DA INFORMAÇÃO</v>
      </c>
      <c r="G472" s="51" t="str">
        <f>IFERROR(VLOOKUP($B472,'Tabelas auxiliares'!$A$65:$C$102,2,FALSE),"")</f>
        <v/>
      </c>
      <c r="H472" s="51" t="str">
        <f>IFERROR(VLOOKUP($B472,'Tabelas auxiliares'!$A$65:$C$102,3,FALSE),"")</f>
        <v/>
      </c>
      <c r="I472" t="s">
        <v>1116</v>
      </c>
      <c r="J472" t="s">
        <v>2554</v>
      </c>
      <c r="K472" t="s">
        <v>2555</v>
      </c>
      <c r="L472" t="s">
        <v>2556</v>
      </c>
      <c r="M472" t="s">
        <v>2557</v>
      </c>
      <c r="N472" t="s">
        <v>166</v>
      </c>
      <c r="O472" t="s">
        <v>167</v>
      </c>
      <c r="P472" t="s">
        <v>200</v>
      </c>
      <c r="Q472" t="s">
        <v>168</v>
      </c>
      <c r="R472" t="s">
        <v>165</v>
      </c>
      <c r="S472" t="s">
        <v>543</v>
      </c>
      <c r="T472" t="s">
        <v>164</v>
      </c>
      <c r="U472" t="s">
        <v>118</v>
      </c>
      <c r="V472" t="s">
        <v>1433</v>
      </c>
      <c r="W472" t="s">
        <v>1434</v>
      </c>
      <c r="X472" s="51" t="str">
        <f t="shared" si="7"/>
        <v>3</v>
      </c>
      <c r="Y472" s="51" t="str">
        <f>IF(T472="","",IF(AND(T472&lt;&gt;'Tabelas auxiliares'!$B$236,T472&lt;&gt;'Tabelas auxiliares'!$B$237),"FOLHA DE PESSOAL",IF(X472='Tabelas auxiliares'!$A$237,"CUSTEIO",IF(X472='Tabelas auxiliares'!$A$236,"INVESTIMENTO","ERRO - VERIFICAR"))))</f>
        <v>CUSTEIO</v>
      </c>
      <c r="Z472" s="44">
        <v>11000</v>
      </c>
      <c r="AC472" s="44">
        <v>11000</v>
      </c>
    </row>
    <row r="473" spans="1:29" x14ac:dyDescent="0.25">
      <c r="A473" t="s">
        <v>540</v>
      </c>
      <c r="B473" t="s">
        <v>346</v>
      </c>
      <c r="C473" t="s">
        <v>541</v>
      </c>
      <c r="D473" t="s">
        <v>35</v>
      </c>
      <c r="E473" t="s">
        <v>117</v>
      </c>
      <c r="F473" s="51" t="str">
        <f>IFERROR(VLOOKUP(D473,'Tabelas auxiliares'!$A$3:$B$61,2,FALSE),"")</f>
        <v>PU - PREFEITURA UNIVERSITÁRIA</v>
      </c>
      <c r="G473" s="51" t="str">
        <f>IFERROR(VLOOKUP($B473,'Tabelas auxiliares'!$A$65:$C$102,2,FALSE),"")</f>
        <v>Obrigações tributárias e serviços financeiros</v>
      </c>
      <c r="H473" s="51" t="str">
        <f>IFERROR(VLOOKUP($B473,'Tabelas auxiliares'!$A$65:$C$102,3,FALSE),"")</f>
        <v xml:space="preserve">OBRIGAÇÕES TRIBUTÁRIAS / SEGURO COLETIVO PARA ALUNOS / SEGURO ESTAGIÁRIOS / SEGURO CARROS OFICIAIS / SEGURO PREDIAL / IMPORTAÇÃO (TAXAS/SEGURO) </v>
      </c>
      <c r="I473" t="s">
        <v>2558</v>
      </c>
      <c r="J473" t="s">
        <v>2559</v>
      </c>
      <c r="K473" t="s">
        <v>2560</v>
      </c>
      <c r="L473" t="s">
        <v>2561</v>
      </c>
      <c r="M473" t="s">
        <v>2562</v>
      </c>
      <c r="N473" t="s">
        <v>166</v>
      </c>
      <c r="O473" t="s">
        <v>2563</v>
      </c>
      <c r="P473" t="s">
        <v>2564</v>
      </c>
      <c r="Q473" t="s">
        <v>168</v>
      </c>
      <c r="R473" t="s">
        <v>165</v>
      </c>
      <c r="S473" t="s">
        <v>543</v>
      </c>
      <c r="T473" t="s">
        <v>164</v>
      </c>
      <c r="U473" t="s">
        <v>2565</v>
      </c>
      <c r="V473" t="s">
        <v>467</v>
      </c>
      <c r="W473" t="s">
        <v>448</v>
      </c>
      <c r="X473" s="51" t="str">
        <f t="shared" si="7"/>
        <v>3</v>
      </c>
      <c r="Y473" s="51" t="str">
        <f>IF(T473="","",IF(AND(T473&lt;&gt;'Tabelas auxiliares'!$B$236,T473&lt;&gt;'Tabelas auxiliares'!$B$237),"FOLHA DE PESSOAL",IF(X473='Tabelas auxiliares'!$A$237,"CUSTEIO",IF(X473='Tabelas auxiliares'!$A$236,"INVESTIMENTO","ERRO - VERIFICAR"))))</f>
        <v>CUSTEIO</v>
      </c>
      <c r="Z473" s="44">
        <v>4365.8100000000004</v>
      </c>
      <c r="AA473" s="44">
        <v>4365.8100000000004</v>
      </c>
    </row>
    <row r="474" spans="1:29" x14ac:dyDescent="0.25">
      <c r="A474" t="s">
        <v>540</v>
      </c>
      <c r="B474" t="s">
        <v>346</v>
      </c>
      <c r="C474" t="s">
        <v>541</v>
      </c>
      <c r="D474" t="s">
        <v>35</v>
      </c>
      <c r="E474" t="s">
        <v>117</v>
      </c>
      <c r="F474" s="51" t="str">
        <f>IFERROR(VLOOKUP(D474,'Tabelas auxiliares'!$A$3:$B$61,2,FALSE),"")</f>
        <v>PU - PREFEITURA UNIVERSITÁRIA</v>
      </c>
      <c r="G474" s="51" t="str">
        <f>IFERROR(VLOOKUP($B474,'Tabelas auxiliares'!$A$65:$C$102,2,FALSE),"")</f>
        <v>Obrigações tributárias e serviços financeiros</v>
      </c>
      <c r="H474" s="51" t="str">
        <f>IFERROR(VLOOKUP($B474,'Tabelas auxiliares'!$A$65:$C$102,3,FALSE),"")</f>
        <v xml:space="preserve">OBRIGAÇÕES TRIBUTÁRIAS / SEGURO COLETIVO PARA ALUNOS / SEGURO ESTAGIÁRIOS / SEGURO CARROS OFICIAIS / SEGURO PREDIAL / IMPORTAÇÃO (TAXAS/SEGURO) </v>
      </c>
      <c r="I474" t="s">
        <v>2566</v>
      </c>
      <c r="J474" t="s">
        <v>2567</v>
      </c>
      <c r="K474" t="s">
        <v>2568</v>
      </c>
      <c r="L474" t="s">
        <v>2569</v>
      </c>
      <c r="M474" t="s">
        <v>2562</v>
      </c>
      <c r="N474" t="s">
        <v>166</v>
      </c>
      <c r="O474" t="s">
        <v>167</v>
      </c>
      <c r="P474" t="s">
        <v>200</v>
      </c>
      <c r="Q474" t="s">
        <v>168</v>
      </c>
      <c r="R474" t="s">
        <v>165</v>
      </c>
      <c r="S474" t="s">
        <v>119</v>
      </c>
      <c r="T474" t="s">
        <v>164</v>
      </c>
      <c r="U474" t="s">
        <v>118</v>
      </c>
      <c r="V474" t="s">
        <v>467</v>
      </c>
      <c r="W474" t="s">
        <v>448</v>
      </c>
      <c r="X474" s="51" t="str">
        <f t="shared" si="7"/>
        <v>3</v>
      </c>
      <c r="Y474" s="51" t="str">
        <f>IF(T474="","",IF(AND(T474&lt;&gt;'Tabelas auxiliares'!$B$236,T474&lt;&gt;'Tabelas auxiliares'!$B$237),"FOLHA DE PESSOAL",IF(X474='Tabelas auxiliares'!$A$237,"CUSTEIO",IF(X474='Tabelas auxiliares'!$A$236,"INVESTIMENTO","ERRO - VERIFICAR"))))</f>
        <v>CUSTEIO</v>
      </c>
      <c r="Z474" s="44">
        <v>17479.21</v>
      </c>
      <c r="AA474" s="44">
        <v>17479.21</v>
      </c>
    </row>
    <row r="475" spans="1:29" x14ac:dyDescent="0.25">
      <c r="A475" t="s">
        <v>540</v>
      </c>
      <c r="B475" t="s">
        <v>346</v>
      </c>
      <c r="C475" t="s">
        <v>541</v>
      </c>
      <c r="D475" t="s">
        <v>35</v>
      </c>
      <c r="E475" t="s">
        <v>117</v>
      </c>
      <c r="F475" s="51" t="str">
        <f>IFERROR(VLOOKUP(D475,'Tabelas auxiliares'!$A$3:$B$61,2,FALSE),"")</f>
        <v>PU - PREFEITURA UNIVERSITÁRIA</v>
      </c>
      <c r="G475" s="51" t="str">
        <f>IFERROR(VLOOKUP($B475,'Tabelas auxiliares'!$A$65:$C$102,2,FALSE),"")</f>
        <v>Obrigações tributárias e serviços financeiros</v>
      </c>
      <c r="H475" s="51" t="str">
        <f>IFERROR(VLOOKUP($B475,'Tabelas auxiliares'!$A$65:$C$102,3,FALSE),"")</f>
        <v xml:space="preserve">OBRIGAÇÕES TRIBUTÁRIAS / SEGURO COLETIVO PARA ALUNOS / SEGURO ESTAGIÁRIOS / SEGURO CARROS OFICIAIS / SEGURO PREDIAL / IMPORTAÇÃO (TAXAS/SEGURO) </v>
      </c>
      <c r="I475" t="s">
        <v>2570</v>
      </c>
      <c r="J475" t="s">
        <v>2571</v>
      </c>
      <c r="K475" t="s">
        <v>2572</v>
      </c>
      <c r="L475" t="s">
        <v>2573</v>
      </c>
      <c r="M475" t="s">
        <v>2574</v>
      </c>
      <c r="N475" t="s">
        <v>166</v>
      </c>
      <c r="O475" t="s">
        <v>167</v>
      </c>
      <c r="P475" t="s">
        <v>200</v>
      </c>
      <c r="Q475" t="s">
        <v>168</v>
      </c>
      <c r="R475" t="s">
        <v>165</v>
      </c>
      <c r="S475" t="s">
        <v>543</v>
      </c>
      <c r="T475" t="s">
        <v>164</v>
      </c>
      <c r="U475" t="s">
        <v>118</v>
      </c>
      <c r="V475" t="s">
        <v>467</v>
      </c>
      <c r="W475" t="s">
        <v>448</v>
      </c>
      <c r="X475" s="51" t="str">
        <f t="shared" si="7"/>
        <v>3</v>
      </c>
      <c r="Y475" s="51" t="str">
        <f>IF(T475="","",IF(AND(T475&lt;&gt;'Tabelas auxiliares'!$B$236,T475&lt;&gt;'Tabelas auxiliares'!$B$237),"FOLHA DE PESSOAL",IF(X475='Tabelas auxiliares'!$A$237,"CUSTEIO",IF(X475='Tabelas auxiliares'!$A$236,"INVESTIMENTO","ERRO - VERIFICAR"))))</f>
        <v>CUSTEIO</v>
      </c>
      <c r="Z475" s="44">
        <v>51.26</v>
      </c>
      <c r="AA475" s="44">
        <v>51.26</v>
      </c>
    </row>
    <row r="476" spans="1:29" x14ac:dyDescent="0.25">
      <c r="A476" t="s">
        <v>540</v>
      </c>
      <c r="B476" t="s">
        <v>346</v>
      </c>
      <c r="C476" t="s">
        <v>541</v>
      </c>
      <c r="D476" t="s">
        <v>35</v>
      </c>
      <c r="E476" t="s">
        <v>117</v>
      </c>
      <c r="F476" s="51" t="str">
        <f>IFERROR(VLOOKUP(D476,'Tabelas auxiliares'!$A$3:$B$61,2,FALSE),"")</f>
        <v>PU - PREFEITURA UNIVERSITÁRIA</v>
      </c>
      <c r="G476" s="51" t="str">
        <f>IFERROR(VLOOKUP($B476,'Tabelas auxiliares'!$A$65:$C$102,2,FALSE),"")</f>
        <v>Obrigações tributárias e serviços financeiros</v>
      </c>
      <c r="H476" s="51" t="str">
        <f>IFERROR(VLOOKUP($B476,'Tabelas auxiliares'!$A$65:$C$102,3,FALSE),"")</f>
        <v xml:space="preserve">OBRIGAÇÕES TRIBUTÁRIAS / SEGURO COLETIVO PARA ALUNOS / SEGURO ESTAGIÁRIOS / SEGURO CARROS OFICIAIS / SEGURO PREDIAL / IMPORTAÇÃO (TAXAS/SEGURO) </v>
      </c>
      <c r="I476" t="s">
        <v>1304</v>
      </c>
      <c r="J476" t="s">
        <v>2575</v>
      </c>
      <c r="K476" t="s">
        <v>2576</v>
      </c>
      <c r="L476" t="s">
        <v>2577</v>
      </c>
      <c r="M476" t="s">
        <v>2578</v>
      </c>
      <c r="N476" t="s">
        <v>166</v>
      </c>
      <c r="O476" t="s">
        <v>167</v>
      </c>
      <c r="P476" t="s">
        <v>200</v>
      </c>
      <c r="Q476" t="s">
        <v>168</v>
      </c>
      <c r="R476" t="s">
        <v>165</v>
      </c>
      <c r="S476" t="s">
        <v>119</v>
      </c>
      <c r="T476" t="s">
        <v>164</v>
      </c>
      <c r="U476" t="s">
        <v>118</v>
      </c>
      <c r="V476" t="s">
        <v>467</v>
      </c>
      <c r="W476" t="s">
        <v>448</v>
      </c>
      <c r="X476" s="51" t="str">
        <f t="shared" si="7"/>
        <v>3</v>
      </c>
      <c r="Y476" s="51" t="str">
        <f>IF(T476="","",IF(AND(T476&lt;&gt;'Tabelas auxiliares'!$B$236,T476&lt;&gt;'Tabelas auxiliares'!$B$237),"FOLHA DE PESSOAL",IF(X476='Tabelas auxiliares'!$A$237,"CUSTEIO",IF(X476='Tabelas auxiliares'!$A$236,"INVESTIMENTO","ERRO - VERIFICAR"))))</f>
        <v>CUSTEIO</v>
      </c>
      <c r="Z476" s="44">
        <v>32670</v>
      </c>
      <c r="AA476" s="44">
        <v>32670</v>
      </c>
    </row>
    <row r="477" spans="1:29" x14ac:dyDescent="0.25">
      <c r="A477" t="s">
        <v>540</v>
      </c>
      <c r="B477" t="s">
        <v>346</v>
      </c>
      <c r="C477" t="s">
        <v>541</v>
      </c>
      <c r="D477" t="s">
        <v>35</v>
      </c>
      <c r="E477" t="s">
        <v>117</v>
      </c>
      <c r="F477" s="51" t="str">
        <f>IFERROR(VLOOKUP(D477,'Tabelas auxiliares'!$A$3:$B$61,2,FALSE),"")</f>
        <v>PU - PREFEITURA UNIVERSITÁRIA</v>
      </c>
      <c r="G477" s="51" t="str">
        <f>IFERROR(VLOOKUP($B477,'Tabelas auxiliares'!$A$65:$C$102,2,FALSE),"")</f>
        <v>Obrigações tributárias e serviços financeiros</v>
      </c>
      <c r="H477" s="51" t="str">
        <f>IFERROR(VLOOKUP($B477,'Tabelas auxiliares'!$A$65:$C$102,3,FALSE),"")</f>
        <v xml:space="preserve">OBRIGAÇÕES TRIBUTÁRIAS / SEGURO COLETIVO PARA ALUNOS / SEGURO ESTAGIÁRIOS / SEGURO CARROS OFICIAIS / SEGURO PREDIAL / IMPORTAÇÃO (TAXAS/SEGURO) </v>
      </c>
      <c r="I477" t="s">
        <v>1304</v>
      </c>
      <c r="J477" t="s">
        <v>2575</v>
      </c>
      <c r="K477" t="s">
        <v>2579</v>
      </c>
      <c r="L477" t="s">
        <v>2577</v>
      </c>
      <c r="M477" t="s">
        <v>2580</v>
      </c>
      <c r="N477" t="s">
        <v>166</v>
      </c>
      <c r="O477" t="s">
        <v>167</v>
      </c>
      <c r="P477" t="s">
        <v>200</v>
      </c>
      <c r="Q477" t="s">
        <v>168</v>
      </c>
      <c r="R477" t="s">
        <v>165</v>
      </c>
      <c r="S477" t="s">
        <v>119</v>
      </c>
      <c r="T477" t="s">
        <v>164</v>
      </c>
      <c r="U477" t="s">
        <v>118</v>
      </c>
      <c r="V477" t="s">
        <v>467</v>
      </c>
      <c r="W477" t="s">
        <v>448</v>
      </c>
      <c r="X477" s="51" t="str">
        <f t="shared" si="7"/>
        <v>3</v>
      </c>
      <c r="Y477" s="51" t="str">
        <f>IF(T477="","",IF(AND(T477&lt;&gt;'Tabelas auxiliares'!$B$236,T477&lt;&gt;'Tabelas auxiliares'!$B$237),"FOLHA DE PESSOAL",IF(X477='Tabelas auxiliares'!$A$237,"CUSTEIO",IF(X477='Tabelas auxiliares'!$A$236,"INVESTIMENTO","ERRO - VERIFICAR"))))</f>
        <v>CUSTEIO</v>
      </c>
      <c r="Z477" s="44">
        <v>124190</v>
      </c>
      <c r="AA477" s="44">
        <v>124190</v>
      </c>
    </row>
    <row r="478" spans="1:29" x14ac:dyDescent="0.25">
      <c r="A478" t="s">
        <v>540</v>
      </c>
      <c r="B478" t="s">
        <v>346</v>
      </c>
      <c r="C478" t="s">
        <v>541</v>
      </c>
      <c r="D478" t="s">
        <v>53</v>
      </c>
      <c r="E478" t="s">
        <v>117</v>
      </c>
      <c r="F478" s="51" t="str">
        <f>IFERROR(VLOOKUP(D478,'Tabelas auxiliares'!$A$3:$B$61,2,FALSE),"")</f>
        <v>PROGRAD - PRÓ-REITORIA DE GRADUAÇÃO</v>
      </c>
      <c r="G478" s="51" t="str">
        <f>IFERROR(VLOOKUP($B478,'Tabelas auxiliares'!$A$65:$C$102,2,FALSE),"")</f>
        <v>Obrigações tributárias e serviços financeiros</v>
      </c>
      <c r="H478" s="51" t="str">
        <f>IFERROR(VLOOKUP($B478,'Tabelas auxiliares'!$A$65:$C$102,3,FALSE),"")</f>
        <v xml:space="preserve">OBRIGAÇÕES TRIBUTÁRIAS / SEGURO COLETIVO PARA ALUNOS / SEGURO ESTAGIÁRIOS / SEGURO CARROS OFICIAIS / SEGURO PREDIAL / IMPORTAÇÃO (TAXAS/SEGURO) </v>
      </c>
      <c r="I478" t="s">
        <v>2581</v>
      </c>
      <c r="J478" t="s">
        <v>2582</v>
      </c>
      <c r="K478" t="s">
        <v>2583</v>
      </c>
      <c r="L478" t="s">
        <v>2584</v>
      </c>
      <c r="M478" t="s">
        <v>229</v>
      </c>
      <c r="N478" t="s">
        <v>166</v>
      </c>
      <c r="O478" t="s">
        <v>167</v>
      </c>
      <c r="P478" t="s">
        <v>200</v>
      </c>
      <c r="Q478" t="s">
        <v>168</v>
      </c>
      <c r="R478" t="s">
        <v>165</v>
      </c>
      <c r="S478" t="s">
        <v>119</v>
      </c>
      <c r="T478" t="s">
        <v>164</v>
      </c>
      <c r="U478" t="s">
        <v>118</v>
      </c>
      <c r="V478" t="s">
        <v>467</v>
      </c>
      <c r="W478" t="s">
        <v>448</v>
      </c>
      <c r="X478" s="51" t="str">
        <f t="shared" si="7"/>
        <v>3</v>
      </c>
      <c r="Y478" s="51" t="str">
        <f>IF(T478="","",IF(AND(T478&lt;&gt;'Tabelas auxiliares'!$B$236,T478&lt;&gt;'Tabelas auxiliares'!$B$237),"FOLHA DE PESSOAL",IF(X478='Tabelas auxiliares'!$A$237,"CUSTEIO",IF(X478='Tabelas auxiliares'!$A$236,"INVESTIMENTO","ERRO - VERIFICAR"))))</f>
        <v>CUSTEIO</v>
      </c>
      <c r="Z478" s="44">
        <v>3610.88</v>
      </c>
      <c r="AA478" s="44">
        <v>3610.88</v>
      </c>
    </row>
    <row r="479" spans="1:29" x14ac:dyDescent="0.25">
      <c r="A479" t="s">
        <v>540</v>
      </c>
      <c r="B479" t="s">
        <v>346</v>
      </c>
      <c r="C479" t="s">
        <v>541</v>
      </c>
      <c r="D479" t="s">
        <v>53</v>
      </c>
      <c r="E479" t="s">
        <v>117</v>
      </c>
      <c r="F479" s="51" t="str">
        <f>IFERROR(VLOOKUP(D479,'Tabelas auxiliares'!$A$3:$B$61,2,FALSE),"")</f>
        <v>PROGRAD - PRÓ-REITORIA DE GRADUAÇÃO</v>
      </c>
      <c r="G479" s="51" t="str">
        <f>IFERROR(VLOOKUP($B479,'Tabelas auxiliares'!$A$65:$C$102,2,FALSE),"")</f>
        <v>Obrigações tributárias e serviços financeiros</v>
      </c>
      <c r="H479" s="51" t="str">
        <f>IFERROR(VLOOKUP($B479,'Tabelas auxiliares'!$A$65:$C$102,3,FALSE),"")</f>
        <v xml:space="preserve">OBRIGAÇÕES TRIBUTÁRIAS / SEGURO COLETIVO PARA ALUNOS / SEGURO ESTAGIÁRIOS / SEGURO CARROS OFICIAIS / SEGURO PREDIAL / IMPORTAÇÃO (TAXAS/SEGURO) </v>
      </c>
      <c r="I479" t="s">
        <v>2585</v>
      </c>
      <c r="J479" t="s">
        <v>2586</v>
      </c>
      <c r="K479" t="s">
        <v>2587</v>
      </c>
      <c r="L479" t="s">
        <v>2588</v>
      </c>
      <c r="M479" t="s">
        <v>229</v>
      </c>
      <c r="N479" t="s">
        <v>166</v>
      </c>
      <c r="O479" t="s">
        <v>167</v>
      </c>
      <c r="P479" t="s">
        <v>200</v>
      </c>
      <c r="Q479" t="s">
        <v>168</v>
      </c>
      <c r="R479" t="s">
        <v>165</v>
      </c>
      <c r="S479" t="s">
        <v>119</v>
      </c>
      <c r="T479" t="s">
        <v>164</v>
      </c>
      <c r="U479" t="s">
        <v>118</v>
      </c>
      <c r="V479" t="s">
        <v>467</v>
      </c>
      <c r="W479" t="s">
        <v>448</v>
      </c>
      <c r="X479" s="51" t="str">
        <f t="shared" si="7"/>
        <v>3</v>
      </c>
      <c r="Y479" s="51" t="str">
        <f>IF(T479="","",IF(AND(T479&lt;&gt;'Tabelas auxiliares'!$B$236,T479&lt;&gt;'Tabelas auxiliares'!$B$237),"FOLHA DE PESSOAL",IF(X479='Tabelas auxiliares'!$A$237,"CUSTEIO",IF(X479='Tabelas auxiliares'!$A$236,"INVESTIMENTO","ERRO - VERIFICAR"))))</f>
        <v>CUSTEIO</v>
      </c>
      <c r="Z479" s="44">
        <v>1227.03</v>
      </c>
      <c r="AA479" s="44">
        <v>1227.03</v>
      </c>
    </row>
    <row r="480" spans="1:29" x14ac:dyDescent="0.25">
      <c r="A480" t="s">
        <v>540</v>
      </c>
      <c r="B480" t="s">
        <v>346</v>
      </c>
      <c r="C480" t="s">
        <v>541</v>
      </c>
      <c r="D480" t="s">
        <v>61</v>
      </c>
      <c r="E480" t="s">
        <v>117</v>
      </c>
      <c r="F480" s="51" t="str">
        <f>IFERROR(VLOOKUP(D480,'Tabelas auxiliares'!$A$3:$B$61,2,FALSE),"")</f>
        <v>PROAD - PRÓ-REITORIA DE ADMINISTRAÇÃO</v>
      </c>
      <c r="G480" s="51" t="str">
        <f>IFERROR(VLOOKUP($B480,'Tabelas auxiliares'!$A$65:$C$102,2,FALSE),"")</f>
        <v>Obrigações tributárias e serviços financeiros</v>
      </c>
      <c r="H480" s="51" t="str">
        <f>IFERROR(VLOOKUP($B480,'Tabelas auxiliares'!$A$65:$C$102,3,FALSE),"")</f>
        <v xml:space="preserve">OBRIGAÇÕES TRIBUTÁRIAS / SEGURO COLETIVO PARA ALUNOS / SEGURO ESTAGIÁRIOS / SEGURO CARROS OFICIAIS / SEGURO PREDIAL / IMPORTAÇÃO (TAXAS/SEGURO) </v>
      </c>
      <c r="I480" t="s">
        <v>2474</v>
      </c>
      <c r="J480" t="s">
        <v>1423</v>
      </c>
      <c r="K480" t="s">
        <v>2589</v>
      </c>
      <c r="L480" t="s">
        <v>1425</v>
      </c>
      <c r="M480" t="s">
        <v>1426</v>
      </c>
      <c r="N480" t="s">
        <v>166</v>
      </c>
      <c r="O480" t="s">
        <v>167</v>
      </c>
      <c r="P480" t="s">
        <v>200</v>
      </c>
      <c r="Q480" t="s">
        <v>168</v>
      </c>
      <c r="R480" t="s">
        <v>165</v>
      </c>
      <c r="S480" t="s">
        <v>119</v>
      </c>
      <c r="T480" t="s">
        <v>164</v>
      </c>
      <c r="U480" t="s">
        <v>118</v>
      </c>
      <c r="V480" t="s">
        <v>467</v>
      </c>
      <c r="W480" t="s">
        <v>448</v>
      </c>
      <c r="X480" s="51" t="str">
        <f t="shared" si="7"/>
        <v>3</v>
      </c>
      <c r="Y480" s="51" t="str">
        <f>IF(T480="","",IF(AND(T480&lt;&gt;'Tabelas auxiliares'!$B$236,T480&lt;&gt;'Tabelas auxiliares'!$B$237),"FOLHA DE PESSOAL",IF(X480='Tabelas auxiliares'!$A$237,"CUSTEIO",IF(X480='Tabelas auxiliares'!$A$236,"INVESTIMENTO","ERRO - VERIFICAR"))))</f>
        <v>CUSTEIO</v>
      </c>
      <c r="Z480" s="44">
        <v>3254.65</v>
      </c>
      <c r="AA480" s="44">
        <v>2072.8000000000002</v>
      </c>
      <c r="AB480" s="44">
        <v>83.32</v>
      </c>
      <c r="AC480" s="44">
        <v>1098.53</v>
      </c>
    </row>
    <row r="481" spans="1:29" x14ac:dyDescent="0.25">
      <c r="A481" t="s">
        <v>540</v>
      </c>
      <c r="B481" t="s">
        <v>346</v>
      </c>
      <c r="C481" t="s">
        <v>541</v>
      </c>
      <c r="D481" t="s">
        <v>88</v>
      </c>
      <c r="E481" t="s">
        <v>117</v>
      </c>
      <c r="F481" s="51" t="str">
        <f>IFERROR(VLOOKUP(D481,'Tabelas auxiliares'!$A$3:$B$61,2,FALSE),"")</f>
        <v>SUGEPE - SUPERINTENDÊNCIA DE GESTÃO DE PESSOAS</v>
      </c>
      <c r="G481" s="51" t="str">
        <f>IFERROR(VLOOKUP($B481,'Tabelas auxiliares'!$A$65:$C$102,2,FALSE),"")</f>
        <v>Obrigações tributárias e serviços financeiros</v>
      </c>
      <c r="H481" s="51" t="str">
        <f>IFERROR(VLOOKUP($B481,'Tabelas auxiliares'!$A$65:$C$102,3,FALSE),"")</f>
        <v xml:space="preserve">OBRIGAÇÕES TRIBUTÁRIAS / SEGURO COLETIVO PARA ALUNOS / SEGURO ESTAGIÁRIOS / SEGURO CARROS OFICIAIS / SEGURO PREDIAL / IMPORTAÇÃO (TAXAS/SEGURO) </v>
      </c>
      <c r="I481" t="s">
        <v>2590</v>
      </c>
      <c r="J481" t="s">
        <v>592</v>
      </c>
      <c r="K481" t="s">
        <v>2591</v>
      </c>
      <c r="L481" t="s">
        <v>230</v>
      </c>
      <c r="M481" t="s">
        <v>229</v>
      </c>
      <c r="N481" t="s">
        <v>166</v>
      </c>
      <c r="O481" t="s">
        <v>167</v>
      </c>
      <c r="P481" t="s">
        <v>200</v>
      </c>
      <c r="Q481" t="s">
        <v>168</v>
      </c>
      <c r="R481" t="s">
        <v>165</v>
      </c>
      <c r="S481" t="s">
        <v>119</v>
      </c>
      <c r="T481" t="s">
        <v>164</v>
      </c>
      <c r="U481" t="s">
        <v>118</v>
      </c>
      <c r="V481" t="s">
        <v>467</v>
      </c>
      <c r="W481" t="s">
        <v>448</v>
      </c>
      <c r="X481" s="51" t="str">
        <f t="shared" si="7"/>
        <v>3</v>
      </c>
      <c r="Y481" s="51" t="str">
        <f>IF(T481="","",IF(AND(T481&lt;&gt;'Tabelas auxiliares'!$B$236,T481&lt;&gt;'Tabelas auxiliares'!$B$237),"FOLHA DE PESSOAL",IF(X481='Tabelas auxiliares'!$A$237,"CUSTEIO",IF(X481='Tabelas auxiliares'!$A$236,"INVESTIMENTO","ERRO - VERIFICAR"))))</f>
        <v>CUSTEIO</v>
      </c>
      <c r="Z481" s="44">
        <v>2394.9899999999998</v>
      </c>
      <c r="AA481" s="44">
        <v>2394.9899999999998</v>
      </c>
    </row>
    <row r="482" spans="1:29" x14ac:dyDescent="0.25">
      <c r="A482" t="s">
        <v>540</v>
      </c>
      <c r="B482" t="s">
        <v>346</v>
      </c>
      <c r="C482" t="s">
        <v>541</v>
      </c>
      <c r="D482" t="s">
        <v>88</v>
      </c>
      <c r="E482" t="s">
        <v>117</v>
      </c>
      <c r="F482" s="51" t="str">
        <f>IFERROR(VLOOKUP(D482,'Tabelas auxiliares'!$A$3:$B$61,2,FALSE),"")</f>
        <v>SUGEPE - SUPERINTENDÊNCIA DE GESTÃO DE PESSOAS</v>
      </c>
      <c r="G482" s="51" t="str">
        <f>IFERROR(VLOOKUP($B482,'Tabelas auxiliares'!$A$65:$C$102,2,FALSE),"")</f>
        <v>Obrigações tributárias e serviços financeiros</v>
      </c>
      <c r="H482" s="51" t="str">
        <f>IFERROR(VLOOKUP($B482,'Tabelas auxiliares'!$A$65:$C$102,3,FALSE),"")</f>
        <v xml:space="preserve">OBRIGAÇÕES TRIBUTÁRIAS / SEGURO COLETIVO PARA ALUNOS / SEGURO ESTAGIÁRIOS / SEGURO CARROS OFICIAIS / SEGURO PREDIAL / IMPORTAÇÃO (TAXAS/SEGURO) </v>
      </c>
      <c r="I482" t="s">
        <v>2592</v>
      </c>
      <c r="J482" t="s">
        <v>592</v>
      </c>
      <c r="K482" t="s">
        <v>2593</v>
      </c>
      <c r="L482" t="s">
        <v>230</v>
      </c>
      <c r="M482" t="s">
        <v>229</v>
      </c>
      <c r="N482" t="s">
        <v>166</v>
      </c>
      <c r="O482" t="s">
        <v>167</v>
      </c>
      <c r="P482" t="s">
        <v>200</v>
      </c>
      <c r="Q482" t="s">
        <v>168</v>
      </c>
      <c r="R482" t="s">
        <v>165</v>
      </c>
      <c r="S482" t="s">
        <v>119</v>
      </c>
      <c r="T482" t="s">
        <v>164</v>
      </c>
      <c r="U482" t="s">
        <v>118</v>
      </c>
      <c r="V482" t="s">
        <v>467</v>
      </c>
      <c r="W482" t="s">
        <v>448</v>
      </c>
      <c r="X482" s="51" t="str">
        <f t="shared" si="7"/>
        <v>3</v>
      </c>
      <c r="Y482" s="51" t="str">
        <f>IF(T482="","",IF(AND(T482&lt;&gt;'Tabelas auxiliares'!$B$236,T482&lt;&gt;'Tabelas auxiliares'!$B$237),"FOLHA DE PESSOAL",IF(X482='Tabelas auxiliares'!$A$237,"CUSTEIO",IF(X482='Tabelas auxiliares'!$A$236,"INVESTIMENTO","ERRO - VERIFICAR"))))</f>
        <v>CUSTEIO</v>
      </c>
      <c r="Z482" s="44">
        <v>2529.88</v>
      </c>
      <c r="AA482" s="44">
        <v>2529.88</v>
      </c>
    </row>
    <row r="483" spans="1:29" x14ac:dyDescent="0.25">
      <c r="A483" t="s">
        <v>540</v>
      </c>
      <c r="B483" t="s">
        <v>346</v>
      </c>
      <c r="C483" t="s">
        <v>541</v>
      </c>
      <c r="D483" t="s">
        <v>88</v>
      </c>
      <c r="E483" t="s">
        <v>117</v>
      </c>
      <c r="F483" s="51" t="str">
        <f>IFERROR(VLOOKUP(D483,'Tabelas auxiliares'!$A$3:$B$61,2,FALSE),"")</f>
        <v>SUGEPE - SUPERINTENDÊNCIA DE GESTÃO DE PESSOAS</v>
      </c>
      <c r="G483" s="51" t="str">
        <f>IFERROR(VLOOKUP($B483,'Tabelas auxiliares'!$A$65:$C$102,2,FALSE),"")</f>
        <v>Obrigações tributárias e serviços financeiros</v>
      </c>
      <c r="H483" s="51" t="str">
        <f>IFERROR(VLOOKUP($B483,'Tabelas auxiliares'!$A$65:$C$102,3,FALSE),"")</f>
        <v xml:space="preserve">OBRIGAÇÕES TRIBUTÁRIAS / SEGURO COLETIVO PARA ALUNOS / SEGURO ESTAGIÁRIOS / SEGURO CARROS OFICIAIS / SEGURO PREDIAL / IMPORTAÇÃO (TAXAS/SEGURO) </v>
      </c>
      <c r="I483" t="s">
        <v>561</v>
      </c>
      <c r="J483" t="s">
        <v>592</v>
      </c>
      <c r="K483" t="s">
        <v>593</v>
      </c>
      <c r="L483" t="s">
        <v>230</v>
      </c>
      <c r="M483" t="s">
        <v>229</v>
      </c>
      <c r="N483" t="s">
        <v>166</v>
      </c>
      <c r="O483" t="s">
        <v>167</v>
      </c>
      <c r="P483" t="s">
        <v>200</v>
      </c>
      <c r="Q483" t="s">
        <v>168</v>
      </c>
      <c r="R483" t="s">
        <v>165</v>
      </c>
      <c r="S483" t="s">
        <v>119</v>
      </c>
      <c r="T483" t="s">
        <v>164</v>
      </c>
      <c r="U483" t="s">
        <v>118</v>
      </c>
      <c r="V483" t="s">
        <v>467</v>
      </c>
      <c r="W483" t="s">
        <v>448</v>
      </c>
      <c r="X483" s="51" t="str">
        <f t="shared" si="7"/>
        <v>3</v>
      </c>
      <c r="Y483" s="51" t="str">
        <f>IF(T483="","",IF(AND(T483&lt;&gt;'Tabelas auxiliares'!$B$236,T483&lt;&gt;'Tabelas auxiliares'!$B$237),"FOLHA DE PESSOAL",IF(X483='Tabelas auxiliares'!$A$237,"CUSTEIO",IF(X483='Tabelas auxiliares'!$A$236,"INVESTIMENTO","ERRO - VERIFICAR"))))</f>
        <v>CUSTEIO</v>
      </c>
      <c r="Z483" s="44">
        <v>2990.45</v>
      </c>
      <c r="AA483" s="44">
        <v>2933.33</v>
      </c>
      <c r="AB483" s="44">
        <v>4.03</v>
      </c>
      <c r="AC483" s="44">
        <v>53.09</v>
      </c>
    </row>
    <row r="484" spans="1:29" x14ac:dyDescent="0.25">
      <c r="A484" t="s">
        <v>540</v>
      </c>
      <c r="B484" t="s">
        <v>349</v>
      </c>
      <c r="C484" t="s">
        <v>541</v>
      </c>
      <c r="D484" t="s">
        <v>35</v>
      </c>
      <c r="E484" t="s">
        <v>117</v>
      </c>
      <c r="F484" s="51" t="str">
        <f>IFERROR(VLOOKUP(D484,'Tabelas auxiliares'!$A$3:$B$61,2,FALSE),"")</f>
        <v>PU - PREFEITURA UNIVERSITÁRIA</v>
      </c>
      <c r="G484" s="51" t="str">
        <f>IFERROR(VLOOKUP($B484,'Tabelas auxiliares'!$A$65:$C$102,2,FALSE),"")</f>
        <v>Transporte e locomoção comunitária</v>
      </c>
      <c r="H484" s="51" t="str">
        <f>IFERROR(VLOOKUP($B484,'Tabelas auxiliares'!$A$65:$C$102,3,FALSE),"")</f>
        <v>MOTORISTA / PNEUS FROTA OFICIAL / ABASTECIMENTO FROTA OFICIAL / TRANSPORTE EVENTUAL / TRANSPORTE INTERCAMPUS / IMPORTAÇÃO (fretes e transportes) / PEDÁGIO</v>
      </c>
      <c r="I484" t="s">
        <v>551</v>
      </c>
      <c r="J484" t="s">
        <v>597</v>
      </c>
      <c r="K484" t="s">
        <v>598</v>
      </c>
      <c r="L484" t="s">
        <v>173</v>
      </c>
      <c r="M484" t="s">
        <v>174</v>
      </c>
      <c r="N484" t="s">
        <v>166</v>
      </c>
      <c r="O484" t="s">
        <v>167</v>
      </c>
      <c r="P484" t="s">
        <v>200</v>
      </c>
      <c r="Q484" t="s">
        <v>168</v>
      </c>
      <c r="R484" t="s">
        <v>165</v>
      </c>
      <c r="S484" t="s">
        <v>119</v>
      </c>
      <c r="T484" t="s">
        <v>164</v>
      </c>
      <c r="U484" t="s">
        <v>118</v>
      </c>
      <c r="V484" t="s">
        <v>469</v>
      </c>
      <c r="W484" t="s">
        <v>450</v>
      </c>
      <c r="X484" s="51" t="str">
        <f t="shared" si="7"/>
        <v>3</v>
      </c>
      <c r="Y484" s="51" t="str">
        <f>IF(T484="","",IF(AND(T484&lt;&gt;'Tabelas auxiliares'!$B$236,T484&lt;&gt;'Tabelas auxiliares'!$B$237),"FOLHA DE PESSOAL",IF(X484='Tabelas auxiliares'!$A$237,"CUSTEIO",IF(X484='Tabelas auxiliares'!$A$236,"INVESTIMENTO","ERRO - VERIFICAR"))))</f>
        <v>CUSTEIO</v>
      </c>
      <c r="Z484" s="44">
        <v>437278.98</v>
      </c>
      <c r="AA484" s="44">
        <v>197639.48</v>
      </c>
      <c r="AB484" s="44">
        <v>7908.1</v>
      </c>
      <c r="AC484" s="44">
        <v>231731.4</v>
      </c>
    </row>
    <row r="485" spans="1:29" x14ac:dyDescent="0.25">
      <c r="A485" t="s">
        <v>540</v>
      </c>
      <c r="B485" t="s">
        <v>349</v>
      </c>
      <c r="C485" t="s">
        <v>541</v>
      </c>
      <c r="D485" t="s">
        <v>35</v>
      </c>
      <c r="E485" t="s">
        <v>117</v>
      </c>
      <c r="F485" s="51" t="str">
        <f>IFERROR(VLOOKUP(D485,'Tabelas auxiliares'!$A$3:$B$61,2,FALSE),"")</f>
        <v>PU - PREFEITURA UNIVERSITÁRIA</v>
      </c>
      <c r="G485" s="51" t="str">
        <f>IFERROR(VLOOKUP($B485,'Tabelas auxiliares'!$A$65:$C$102,2,FALSE),"")</f>
        <v>Transporte e locomoção comunitária</v>
      </c>
      <c r="H485" s="51" t="str">
        <f>IFERROR(VLOOKUP($B485,'Tabelas auxiliares'!$A$65:$C$102,3,FALSE),"")</f>
        <v>MOTORISTA / PNEUS FROTA OFICIAL / ABASTECIMENTO FROTA OFICIAL / TRANSPORTE EVENTUAL / TRANSPORTE INTERCAMPUS / IMPORTAÇÃO (fretes e transportes) / PEDÁGIO</v>
      </c>
      <c r="I485" t="s">
        <v>562</v>
      </c>
      <c r="J485" t="s">
        <v>600</v>
      </c>
      <c r="K485" t="s">
        <v>601</v>
      </c>
      <c r="L485" t="s">
        <v>453</v>
      </c>
      <c r="M485" t="s">
        <v>231</v>
      </c>
      <c r="N485" t="s">
        <v>166</v>
      </c>
      <c r="O485" t="s">
        <v>167</v>
      </c>
      <c r="P485" t="s">
        <v>200</v>
      </c>
      <c r="Q485" t="s">
        <v>168</v>
      </c>
      <c r="R485" t="s">
        <v>165</v>
      </c>
      <c r="S485" t="s">
        <v>119</v>
      </c>
      <c r="T485" t="s">
        <v>164</v>
      </c>
      <c r="U485" t="s">
        <v>118</v>
      </c>
      <c r="V485" t="s">
        <v>466</v>
      </c>
      <c r="W485" t="s">
        <v>447</v>
      </c>
      <c r="X485" s="51" t="str">
        <f t="shared" si="7"/>
        <v>3</v>
      </c>
      <c r="Y485" s="51" t="str">
        <f>IF(T485="","",IF(AND(T485&lt;&gt;'Tabelas auxiliares'!$B$236,T485&lt;&gt;'Tabelas auxiliares'!$B$237),"FOLHA DE PESSOAL",IF(X485='Tabelas auxiliares'!$A$237,"CUSTEIO",IF(X485='Tabelas auxiliares'!$A$236,"INVESTIMENTO","ERRO - VERIFICAR"))))</f>
        <v>CUSTEIO</v>
      </c>
      <c r="Z485" s="44">
        <v>55185.33</v>
      </c>
      <c r="AA485" s="44">
        <v>9644.9699999999993</v>
      </c>
      <c r="AB485" s="44">
        <v>8699.5</v>
      </c>
      <c r="AC485" s="44">
        <v>36840.86</v>
      </c>
    </row>
    <row r="486" spans="1:29" x14ac:dyDescent="0.25">
      <c r="A486" t="s">
        <v>540</v>
      </c>
      <c r="B486" t="s">
        <v>349</v>
      </c>
      <c r="C486" t="s">
        <v>541</v>
      </c>
      <c r="D486" t="s">
        <v>35</v>
      </c>
      <c r="E486" t="s">
        <v>117</v>
      </c>
      <c r="F486" s="51" t="str">
        <f>IFERROR(VLOOKUP(D486,'Tabelas auxiliares'!$A$3:$B$61,2,FALSE),"")</f>
        <v>PU - PREFEITURA UNIVERSITÁRIA</v>
      </c>
      <c r="G486" s="51" t="str">
        <f>IFERROR(VLOOKUP($B486,'Tabelas auxiliares'!$A$65:$C$102,2,FALSE),"")</f>
        <v>Transporte e locomoção comunitária</v>
      </c>
      <c r="H486" s="51" t="str">
        <f>IFERROR(VLOOKUP($B486,'Tabelas auxiliares'!$A$65:$C$102,3,FALSE),"")</f>
        <v>MOTORISTA / PNEUS FROTA OFICIAL / ABASTECIMENTO FROTA OFICIAL / TRANSPORTE EVENTUAL / TRANSPORTE INTERCAMPUS / IMPORTAÇÃO (fretes e transportes) / PEDÁGIO</v>
      </c>
      <c r="I486" t="s">
        <v>558</v>
      </c>
      <c r="J486" t="s">
        <v>589</v>
      </c>
      <c r="K486" t="s">
        <v>604</v>
      </c>
      <c r="L486" t="s">
        <v>232</v>
      </c>
      <c r="M486" t="s">
        <v>233</v>
      </c>
      <c r="N486" t="s">
        <v>166</v>
      </c>
      <c r="O486" t="s">
        <v>167</v>
      </c>
      <c r="P486" t="s">
        <v>200</v>
      </c>
      <c r="Q486" t="s">
        <v>168</v>
      </c>
      <c r="R486" t="s">
        <v>165</v>
      </c>
      <c r="S486" t="s">
        <v>543</v>
      </c>
      <c r="T486" t="s">
        <v>164</v>
      </c>
      <c r="U486" t="s">
        <v>118</v>
      </c>
      <c r="V486" t="s">
        <v>470</v>
      </c>
      <c r="W486" t="s">
        <v>451</v>
      </c>
      <c r="X486" s="51" t="str">
        <f t="shared" si="7"/>
        <v>3</v>
      </c>
      <c r="Y486" s="51" t="str">
        <f>IF(T486="","",IF(AND(T486&lt;&gt;'Tabelas auxiliares'!$B$236,T486&lt;&gt;'Tabelas auxiliares'!$B$237),"FOLHA DE PESSOAL",IF(X486='Tabelas auxiliares'!$A$237,"CUSTEIO",IF(X486='Tabelas auxiliares'!$A$236,"INVESTIMENTO","ERRO - VERIFICAR"))))</f>
        <v>CUSTEIO</v>
      </c>
      <c r="Z486" s="44">
        <v>34597.86</v>
      </c>
      <c r="AA486" s="44">
        <v>17775.86</v>
      </c>
      <c r="AB486" s="44">
        <v>28.54</v>
      </c>
      <c r="AC486" s="44">
        <v>16793.46</v>
      </c>
    </row>
    <row r="487" spans="1:29" x14ac:dyDescent="0.25">
      <c r="A487" t="s">
        <v>540</v>
      </c>
      <c r="B487" t="s">
        <v>349</v>
      </c>
      <c r="C487" t="s">
        <v>541</v>
      </c>
      <c r="D487" t="s">
        <v>35</v>
      </c>
      <c r="E487" t="s">
        <v>117</v>
      </c>
      <c r="F487" s="51" t="str">
        <f>IFERROR(VLOOKUP(D487,'Tabelas auxiliares'!$A$3:$B$61,2,FALSE),"")</f>
        <v>PU - PREFEITURA UNIVERSITÁRIA</v>
      </c>
      <c r="G487" s="51" t="str">
        <f>IFERROR(VLOOKUP($B487,'Tabelas auxiliares'!$A$65:$C$102,2,FALSE),"")</f>
        <v>Transporte e locomoção comunitária</v>
      </c>
      <c r="H487" s="51" t="str">
        <f>IFERROR(VLOOKUP($B487,'Tabelas auxiliares'!$A$65:$C$102,3,FALSE),"")</f>
        <v>MOTORISTA / PNEUS FROTA OFICIAL / ABASTECIMENTO FROTA OFICIAL / TRANSPORTE EVENTUAL / TRANSPORTE INTERCAMPUS / IMPORTAÇÃO (fretes e transportes) / PEDÁGIO</v>
      </c>
      <c r="I487" t="s">
        <v>558</v>
      </c>
      <c r="J487" t="s">
        <v>589</v>
      </c>
      <c r="K487" t="s">
        <v>604</v>
      </c>
      <c r="L487" t="s">
        <v>232</v>
      </c>
      <c r="M487" t="s">
        <v>233</v>
      </c>
      <c r="N487" t="s">
        <v>166</v>
      </c>
      <c r="O487" t="s">
        <v>167</v>
      </c>
      <c r="P487" t="s">
        <v>200</v>
      </c>
      <c r="Q487" t="s">
        <v>168</v>
      </c>
      <c r="R487" t="s">
        <v>165</v>
      </c>
      <c r="S487" t="s">
        <v>543</v>
      </c>
      <c r="T487" t="s">
        <v>164</v>
      </c>
      <c r="U487" t="s">
        <v>118</v>
      </c>
      <c r="V487" t="s">
        <v>471</v>
      </c>
      <c r="W487" t="s">
        <v>452</v>
      </c>
      <c r="X487" s="51" t="str">
        <f t="shared" si="7"/>
        <v>3</v>
      </c>
      <c r="Y487" s="51" t="str">
        <f>IF(T487="","",IF(AND(T487&lt;&gt;'Tabelas auxiliares'!$B$236,T487&lt;&gt;'Tabelas auxiliares'!$B$237),"FOLHA DE PESSOAL",IF(X487='Tabelas auxiliares'!$A$237,"CUSTEIO",IF(X487='Tabelas auxiliares'!$A$236,"INVESTIMENTO","ERRO - VERIFICAR"))))</f>
        <v>CUSTEIO</v>
      </c>
      <c r="Z487" s="44">
        <v>1310.6199999999999</v>
      </c>
      <c r="AA487" s="44">
        <v>909.03</v>
      </c>
      <c r="AC487" s="44">
        <v>401.59</v>
      </c>
    </row>
    <row r="488" spans="1:29" x14ac:dyDescent="0.25">
      <c r="A488" t="s">
        <v>540</v>
      </c>
      <c r="B488" t="s">
        <v>349</v>
      </c>
      <c r="C488" t="s">
        <v>541</v>
      </c>
      <c r="D488" t="s">
        <v>35</v>
      </c>
      <c r="E488" t="s">
        <v>117</v>
      </c>
      <c r="F488" s="51" t="str">
        <f>IFERROR(VLOOKUP(D488,'Tabelas auxiliares'!$A$3:$B$61,2,FALSE),"")</f>
        <v>PU - PREFEITURA UNIVERSITÁRIA</v>
      </c>
      <c r="G488" s="51" t="str">
        <f>IFERROR(VLOOKUP($B488,'Tabelas auxiliares'!$A$65:$C$102,2,FALSE),"")</f>
        <v>Transporte e locomoção comunitária</v>
      </c>
      <c r="H488" s="51" t="str">
        <f>IFERROR(VLOOKUP($B488,'Tabelas auxiliares'!$A$65:$C$102,3,FALSE),"")</f>
        <v>MOTORISTA / PNEUS FROTA OFICIAL / ABASTECIMENTO FROTA OFICIAL / TRANSPORTE EVENTUAL / TRANSPORTE INTERCAMPUS / IMPORTAÇÃO (fretes e transportes) / PEDÁGIO</v>
      </c>
      <c r="I488" t="s">
        <v>558</v>
      </c>
      <c r="J488" t="s">
        <v>589</v>
      </c>
      <c r="K488" t="s">
        <v>604</v>
      </c>
      <c r="L488" t="s">
        <v>232</v>
      </c>
      <c r="M488" t="s">
        <v>233</v>
      </c>
      <c r="N488" t="s">
        <v>166</v>
      </c>
      <c r="O488" t="s">
        <v>167</v>
      </c>
      <c r="P488" t="s">
        <v>200</v>
      </c>
      <c r="Q488" t="s">
        <v>168</v>
      </c>
      <c r="R488" t="s">
        <v>165</v>
      </c>
      <c r="S488" t="s">
        <v>543</v>
      </c>
      <c r="T488" t="s">
        <v>164</v>
      </c>
      <c r="U488" t="s">
        <v>118</v>
      </c>
      <c r="V488" t="s">
        <v>475</v>
      </c>
      <c r="W488" t="s">
        <v>459</v>
      </c>
      <c r="X488" s="51" t="str">
        <f t="shared" si="7"/>
        <v>3</v>
      </c>
      <c r="Y488" s="51" t="str">
        <f>IF(T488="","",IF(AND(T488&lt;&gt;'Tabelas auxiliares'!$B$236,T488&lt;&gt;'Tabelas auxiliares'!$B$237),"FOLHA DE PESSOAL",IF(X488='Tabelas auxiliares'!$A$237,"CUSTEIO",IF(X488='Tabelas auxiliares'!$A$236,"INVESTIMENTO","ERRO - VERIFICAR"))))</f>
        <v>CUSTEIO</v>
      </c>
      <c r="Z488" s="44">
        <v>26897.15</v>
      </c>
      <c r="AA488" s="44">
        <v>21357.25</v>
      </c>
      <c r="AB488" s="44">
        <v>78.069999999999993</v>
      </c>
      <c r="AC488" s="44">
        <v>5461.83</v>
      </c>
    </row>
    <row r="489" spans="1:29" x14ac:dyDescent="0.25">
      <c r="A489" t="s">
        <v>540</v>
      </c>
      <c r="B489" t="s">
        <v>349</v>
      </c>
      <c r="C489" t="s">
        <v>541</v>
      </c>
      <c r="D489" t="s">
        <v>35</v>
      </c>
      <c r="E489" t="s">
        <v>117</v>
      </c>
      <c r="F489" s="51" t="str">
        <f>IFERROR(VLOOKUP(D489,'Tabelas auxiliares'!$A$3:$B$61,2,FALSE),"")</f>
        <v>PU - PREFEITURA UNIVERSITÁRIA</v>
      </c>
      <c r="G489" s="51" t="str">
        <f>IFERROR(VLOOKUP($B489,'Tabelas auxiliares'!$A$65:$C$102,2,FALSE),"")</f>
        <v>Transporte e locomoção comunitária</v>
      </c>
      <c r="H489" s="51" t="str">
        <f>IFERROR(VLOOKUP($B489,'Tabelas auxiliares'!$A$65:$C$102,3,FALSE),"")</f>
        <v>MOTORISTA / PNEUS FROTA OFICIAL / ABASTECIMENTO FROTA OFICIAL / TRANSPORTE EVENTUAL / TRANSPORTE INTERCAMPUS / IMPORTAÇÃO (fretes e transportes) / PEDÁGIO</v>
      </c>
      <c r="I489" t="s">
        <v>542</v>
      </c>
      <c r="J489" t="s">
        <v>600</v>
      </c>
      <c r="K489" t="s">
        <v>605</v>
      </c>
      <c r="L489" t="s">
        <v>606</v>
      </c>
      <c r="M489" t="s">
        <v>231</v>
      </c>
      <c r="N489" t="s">
        <v>166</v>
      </c>
      <c r="O489" t="s">
        <v>167</v>
      </c>
      <c r="P489" t="s">
        <v>200</v>
      </c>
      <c r="Q489" t="s">
        <v>168</v>
      </c>
      <c r="R489" t="s">
        <v>165</v>
      </c>
      <c r="S489" t="s">
        <v>119</v>
      </c>
      <c r="T489" t="s">
        <v>228</v>
      </c>
      <c r="U489" t="s">
        <v>548</v>
      </c>
      <c r="V489" t="s">
        <v>466</v>
      </c>
      <c r="W489" t="s">
        <v>447</v>
      </c>
      <c r="X489" s="51" t="str">
        <f t="shared" si="7"/>
        <v>3</v>
      </c>
      <c r="Y489" s="51" t="str">
        <f>IF(T489="","",IF(AND(T489&lt;&gt;'Tabelas auxiliares'!$B$236,T489&lt;&gt;'Tabelas auxiliares'!$B$237),"FOLHA DE PESSOAL",IF(X489='Tabelas auxiliares'!$A$237,"CUSTEIO",IF(X489='Tabelas auxiliares'!$A$236,"INVESTIMENTO","ERRO - VERIFICAR"))))</f>
        <v>CUSTEIO</v>
      </c>
      <c r="Z489" s="44">
        <v>52818.34</v>
      </c>
      <c r="AA489" s="44">
        <v>52818.34</v>
      </c>
    </row>
    <row r="490" spans="1:29" x14ac:dyDescent="0.25">
      <c r="A490" t="s">
        <v>540</v>
      </c>
      <c r="B490" t="s">
        <v>349</v>
      </c>
      <c r="C490" t="s">
        <v>541</v>
      </c>
      <c r="D490" t="s">
        <v>39</v>
      </c>
      <c r="E490" t="s">
        <v>117</v>
      </c>
      <c r="F490" s="51" t="str">
        <f>IFERROR(VLOOKUP(D490,'Tabelas auxiliares'!$A$3:$B$61,2,FALSE),"")</f>
        <v>PU - LOCAÇÃO DE VEÍCULOS * D.U.C</v>
      </c>
      <c r="G490" s="51" t="str">
        <f>IFERROR(VLOOKUP($B490,'Tabelas auxiliares'!$A$65:$C$102,2,FALSE),"")</f>
        <v>Transporte e locomoção comunitária</v>
      </c>
      <c r="H490" s="51" t="str">
        <f>IFERROR(VLOOKUP($B490,'Tabelas auxiliares'!$A$65:$C$102,3,FALSE),"")</f>
        <v>MOTORISTA / PNEUS FROTA OFICIAL / ABASTECIMENTO FROTA OFICIAL / TRANSPORTE EVENTUAL / TRANSPORTE INTERCAMPUS / IMPORTAÇÃO (fretes e transportes) / PEDÁGIO</v>
      </c>
      <c r="I490" t="s">
        <v>2594</v>
      </c>
      <c r="J490" t="s">
        <v>607</v>
      </c>
      <c r="K490" t="s">
        <v>2595</v>
      </c>
      <c r="L490" t="s">
        <v>175</v>
      </c>
      <c r="M490" t="s">
        <v>234</v>
      </c>
      <c r="N490" t="s">
        <v>166</v>
      </c>
      <c r="O490" t="s">
        <v>167</v>
      </c>
      <c r="P490" t="s">
        <v>200</v>
      </c>
      <c r="Q490" t="s">
        <v>168</v>
      </c>
      <c r="R490" t="s">
        <v>165</v>
      </c>
      <c r="S490" t="s">
        <v>119</v>
      </c>
      <c r="T490" t="s">
        <v>164</v>
      </c>
      <c r="U490" t="s">
        <v>118</v>
      </c>
      <c r="V490" t="s">
        <v>472</v>
      </c>
      <c r="W490" t="s">
        <v>454</v>
      </c>
      <c r="X490" s="51" t="str">
        <f t="shared" si="7"/>
        <v>3</v>
      </c>
      <c r="Y490" s="51" t="str">
        <f>IF(T490="","",IF(AND(T490&lt;&gt;'Tabelas auxiliares'!$B$236,T490&lt;&gt;'Tabelas auxiliares'!$B$237),"FOLHA DE PESSOAL",IF(X490='Tabelas auxiliares'!$A$237,"CUSTEIO",IF(X490='Tabelas auxiliares'!$A$236,"INVESTIMENTO","ERRO - VERIFICAR"))))</f>
        <v>CUSTEIO</v>
      </c>
      <c r="Z490" s="44">
        <v>673.2</v>
      </c>
      <c r="AA490" s="44">
        <v>673.2</v>
      </c>
    </row>
    <row r="491" spans="1:29" x14ac:dyDescent="0.25">
      <c r="A491" t="s">
        <v>540</v>
      </c>
      <c r="B491" t="s">
        <v>349</v>
      </c>
      <c r="C491" t="s">
        <v>541</v>
      </c>
      <c r="D491" t="s">
        <v>39</v>
      </c>
      <c r="E491" t="s">
        <v>117</v>
      </c>
      <c r="F491" s="51" t="str">
        <f>IFERROR(VLOOKUP(D491,'Tabelas auxiliares'!$A$3:$B$61,2,FALSE),"")</f>
        <v>PU - LOCAÇÃO DE VEÍCULOS * D.U.C</v>
      </c>
      <c r="G491" s="51" t="str">
        <f>IFERROR(VLOOKUP($B491,'Tabelas auxiliares'!$A$65:$C$102,2,FALSE),"")</f>
        <v>Transporte e locomoção comunitária</v>
      </c>
      <c r="H491" s="51" t="str">
        <f>IFERROR(VLOOKUP($B491,'Tabelas auxiliares'!$A$65:$C$102,3,FALSE),"")</f>
        <v>MOTORISTA / PNEUS FROTA OFICIAL / ABASTECIMENTO FROTA OFICIAL / TRANSPORTE EVENTUAL / TRANSPORTE INTERCAMPUS / IMPORTAÇÃO (fretes e transportes) / PEDÁGIO</v>
      </c>
      <c r="I491" t="s">
        <v>2594</v>
      </c>
      <c r="J491" t="s">
        <v>607</v>
      </c>
      <c r="K491" t="s">
        <v>2596</v>
      </c>
      <c r="L491" t="s">
        <v>175</v>
      </c>
      <c r="M491" t="s">
        <v>176</v>
      </c>
      <c r="N491" t="s">
        <v>166</v>
      </c>
      <c r="O491" t="s">
        <v>167</v>
      </c>
      <c r="P491" t="s">
        <v>200</v>
      </c>
      <c r="Q491" t="s">
        <v>168</v>
      </c>
      <c r="R491" t="s">
        <v>165</v>
      </c>
      <c r="S491" t="s">
        <v>119</v>
      </c>
      <c r="T491" t="s">
        <v>164</v>
      </c>
      <c r="U491" t="s">
        <v>118</v>
      </c>
      <c r="V491" t="s">
        <v>472</v>
      </c>
      <c r="W491" t="s">
        <v>454</v>
      </c>
      <c r="X491" s="51" t="str">
        <f t="shared" si="7"/>
        <v>3</v>
      </c>
      <c r="Y491" s="51" t="str">
        <f>IF(T491="","",IF(AND(T491&lt;&gt;'Tabelas auxiliares'!$B$236,T491&lt;&gt;'Tabelas auxiliares'!$B$237),"FOLHA DE PESSOAL",IF(X491='Tabelas auxiliares'!$A$237,"CUSTEIO",IF(X491='Tabelas auxiliares'!$A$236,"INVESTIMENTO","ERRO - VERIFICAR"))))</f>
        <v>CUSTEIO</v>
      </c>
      <c r="Z491" s="44">
        <v>10</v>
      </c>
      <c r="AA491" s="44">
        <v>10</v>
      </c>
    </row>
    <row r="492" spans="1:29" x14ac:dyDescent="0.25">
      <c r="A492" t="s">
        <v>540</v>
      </c>
      <c r="B492" t="s">
        <v>349</v>
      </c>
      <c r="C492" t="s">
        <v>541</v>
      </c>
      <c r="D492" t="s">
        <v>39</v>
      </c>
      <c r="E492" t="s">
        <v>117</v>
      </c>
      <c r="F492" s="51" t="str">
        <f>IFERROR(VLOOKUP(D492,'Tabelas auxiliares'!$A$3:$B$61,2,FALSE),"")</f>
        <v>PU - LOCAÇÃO DE VEÍCULOS * D.U.C</v>
      </c>
      <c r="G492" s="51" t="str">
        <f>IFERROR(VLOOKUP($B492,'Tabelas auxiliares'!$A$65:$C$102,2,FALSE),"")</f>
        <v>Transporte e locomoção comunitária</v>
      </c>
      <c r="H492" s="51" t="str">
        <f>IFERROR(VLOOKUP($B492,'Tabelas auxiliares'!$A$65:$C$102,3,FALSE),"")</f>
        <v>MOTORISTA / PNEUS FROTA OFICIAL / ABASTECIMENTO FROTA OFICIAL / TRANSPORTE EVENTUAL / TRANSPORTE INTERCAMPUS / IMPORTAÇÃO (fretes e transportes) / PEDÁGIO</v>
      </c>
      <c r="I492" t="s">
        <v>2597</v>
      </c>
      <c r="J492" t="s">
        <v>607</v>
      </c>
      <c r="K492" t="s">
        <v>2598</v>
      </c>
      <c r="L492" t="s">
        <v>175</v>
      </c>
      <c r="M492" t="s">
        <v>234</v>
      </c>
      <c r="N492" t="s">
        <v>166</v>
      </c>
      <c r="O492" t="s">
        <v>167</v>
      </c>
      <c r="P492" t="s">
        <v>200</v>
      </c>
      <c r="Q492" t="s">
        <v>168</v>
      </c>
      <c r="R492" t="s">
        <v>165</v>
      </c>
      <c r="S492" t="s">
        <v>119</v>
      </c>
      <c r="T492" t="s">
        <v>164</v>
      </c>
      <c r="U492" t="s">
        <v>118</v>
      </c>
      <c r="V492" t="s">
        <v>472</v>
      </c>
      <c r="W492" t="s">
        <v>454</v>
      </c>
      <c r="X492" s="51" t="str">
        <f t="shared" si="7"/>
        <v>3</v>
      </c>
      <c r="Y492" s="51" t="str">
        <f>IF(T492="","",IF(AND(T492&lt;&gt;'Tabelas auxiliares'!$B$236,T492&lt;&gt;'Tabelas auxiliares'!$B$237),"FOLHA DE PESSOAL",IF(X492='Tabelas auxiliares'!$A$237,"CUSTEIO",IF(X492='Tabelas auxiliares'!$A$236,"INVESTIMENTO","ERRO - VERIFICAR"))))</f>
        <v>CUSTEIO</v>
      </c>
      <c r="Z492" s="44">
        <v>44</v>
      </c>
      <c r="AA492" s="44">
        <v>44</v>
      </c>
    </row>
    <row r="493" spans="1:29" x14ac:dyDescent="0.25">
      <c r="A493" t="s">
        <v>540</v>
      </c>
      <c r="B493" t="s">
        <v>349</v>
      </c>
      <c r="C493" t="s">
        <v>541</v>
      </c>
      <c r="D493" t="s">
        <v>39</v>
      </c>
      <c r="E493" t="s">
        <v>117</v>
      </c>
      <c r="F493" s="51" t="str">
        <f>IFERROR(VLOOKUP(D493,'Tabelas auxiliares'!$A$3:$B$61,2,FALSE),"")</f>
        <v>PU - LOCAÇÃO DE VEÍCULOS * D.U.C</v>
      </c>
      <c r="G493" s="51" t="str">
        <f>IFERROR(VLOOKUP($B493,'Tabelas auxiliares'!$A$65:$C$102,2,FALSE),"")</f>
        <v>Transporte e locomoção comunitária</v>
      </c>
      <c r="H493" s="51" t="str">
        <f>IFERROR(VLOOKUP($B493,'Tabelas auxiliares'!$A$65:$C$102,3,FALSE),"")</f>
        <v>MOTORISTA / PNEUS FROTA OFICIAL / ABASTECIMENTO FROTA OFICIAL / TRANSPORTE EVENTUAL / TRANSPORTE INTERCAMPUS / IMPORTAÇÃO (fretes e transportes) / PEDÁGIO</v>
      </c>
      <c r="I493" t="s">
        <v>2597</v>
      </c>
      <c r="J493" t="s">
        <v>607</v>
      </c>
      <c r="K493" t="s">
        <v>2599</v>
      </c>
      <c r="L493" t="s">
        <v>175</v>
      </c>
      <c r="M493" t="s">
        <v>176</v>
      </c>
      <c r="N493" t="s">
        <v>166</v>
      </c>
      <c r="O493" t="s">
        <v>167</v>
      </c>
      <c r="P493" t="s">
        <v>200</v>
      </c>
      <c r="Q493" t="s">
        <v>168</v>
      </c>
      <c r="R493" t="s">
        <v>165</v>
      </c>
      <c r="S493" t="s">
        <v>119</v>
      </c>
      <c r="T493" t="s">
        <v>164</v>
      </c>
      <c r="U493" t="s">
        <v>118</v>
      </c>
      <c r="V493" t="s">
        <v>472</v>
      </c>
      <c r="W493" t="s">
        <v>454</v>
      </c>
      <c r="X493" s="51" t="str">
        <f t="shared" si="7"/>
        <v>3</v>
      </c>
      <c r="Y493" s="51" t="str">
        <f>IF(T493="","",IF(AND(T493&lt;&gt;'Tabelas auxiliares'!$B$236,T493&lt;&gt;'Tabelas auxiliares'!$B$237),"FOLHA DE PESSOAL",IF(X493='Tabelas auxiliares'!$A$237,"CUSTEIO",IF(X493='Tabelas auxiliares'!$A$236,"INVESTIMENTO","ERRO - VERIFICAR"))))</f>
        <v>CUSTEIO</v>
      </c>
      <c r="Z493" s="44">
        <v>1633.4</v>
      </c>
      <c r="AA493" s="44">
        <v>1633.4</v>
      </c>
    </row>
    <row r="494" spans="1:29" x14ac:dyDescent="0.25">
      <c r="A494" t="s">
        <v>540</v>
      </c>
      <c r="B494" t="s">
        <v>349</v>
      </c>
      <c r="C494" t="s">
        <v>541</v>
      </c>
      <c r="D494" t="s">
        <v>39</v>
      </c>
      <c r="E494" t="s">
        <v>117</v>
      </c>
      <c r="F494" s="51" t="str">
        <f>IFERROR(VLOOKUP(D494,'Tabelas auxiliares'!$A$3:$B$61,2,FALSE),"")</f>
        <v>PU - LOCAÇÃO DE VEÍCULOS * D.U.C</v>
      </c>
      <c r="G494" s="51" t="str">
        <f>IFERROR(VLOOKUP($B494,'Tabelas auxiliares'!$A$65:$C$102,2,FALSE),"")</f>
        <v>Transporte e locomoção comunitária</v>
      </c>
      <c r="H494" s="51" t="str">
        <f>IFERROR(VLOOKUP($B494,'Tabelas auxiliares'!$A$65:$C$102,3,FALSE),"")</f>
        <v>MOTORISTA / PNEUS FROTA OFICIAL / ABASTECIMENTO FROTA OFICIAL / TRANSPORTE EVENTUAL / TRANSPORTE INTERCAMPUS / IMPORTAÇÃO (fretes e transportes) / PEDÁGIO</v>
      </c>
      <c r="I494" t="s">
        <v>575</v>
      </c>
      <c r="J494" t="s">
        <v>607</v>
      </c>
      <c r="K494" t="s">
        <v>608</v>
      </c>
      <c r="L494" t="s">
        <v>175</v>
      </c>
      <c r="M494" t="s">
        <v>176</v>
      </c>
      <c r="N494" t="s">
        <v>166</v>
      </c>
      <c r="O494" t="s">
        <v>167</v>
      </c>
      <c r="P494" t="s">
        <v>200</v>
      </c>
      <c r="Q494" t="s">
        <v>168</v>
      </c>
      <c r="R494" t="s">
        <v>165</v>
      </c>
      <c r="S494" t="s">
        <v>119</v>
      </c>
      <c r="T494" t="s">
        <v>164</v>
      </c>
      <c r="U494" t="s">
        <v>118</v>
      </c>
      <c r="V494" t="s">
        <v>472</v>
      </c>
      <c r="W494" t="s">
        <v>454</v>
      </c>
      <c r="X494" s="51" t="str">
        <f t="shared" si="7"/>
        <v>3</v>
      </c>
      <c r="Y494" s="51" t="str">
        <f>IF(T494="","",IF(AND(T494&lt;&gt;'Tabelas auxiliares'!$B$236,T494&lt;&gt;'Tabelas auxiliares'!$B$237),"FOLHA DE PESSOAL",IF(X494='Tabelas auxiliares'!$A$237,"CUSTEIO",IF(X494='Tabelas auxiliares'!$A$236,"INVESTIMENTO","ERRO - VERIFICAR"))))</f>
        <v>CUSTEIO</v>
      </c>
      <c r="Z494" s="44">
        <v>171.91</v>
      </c>
      <c r="AA494" s="44">
        <v>171.91</v>
      </c>
    </row>
    <row r="495" spans="1:29" x14ac:dyDescent="0.25">
      <c r="A495" t="s">
        <v>540</v>
      </c>
      <c r="B495" t="s">
        <v>349</v>
      </c>
      <c r="C495" t="s">
        <v>541</v>
      </c>
      <c r="D495" t="s">
        <v>39</v>
      </c>
      <c r="E495" t="s">
        <v>117</v>
      </c>
      <c r="F495" s="51" t="str">
        <f>IFERROR(VLOOKUP(D495,'Tabelas auxiliares'!$A$3:$B$61,2,FALSE),"")</f>
        <v>PU - LOCAÇÃO DE VEÍCULOS * D.U.C</v>
      </c>
      <c r="G495" s="51" t="str">
        <f>IFERROR(VLOOKUP($B495,'Tabelas auxiliares'!$A$65:$C$102,2,FALSE),"")</f>
        <v>Transporte e locomoção comunitária</v>
      </c>
      <c r="H495" s="51" t="str">
        <f>IFERROR(VLOOKUP($B495,'Tabelas auxiliares'!$A$65:$C$102,3,FALSE),"")</f>
        <v>MOTORISTA / PNEUS FROTA OFICIAL / ABASTECIMENTO FROTA OFICIAL / TRANSPORTE EVENTUAL / TRANSPORTE INTERCAMPUS / IMPORTAÇÃO (fretes e transportes) / PEDÁGIO</v>
      </c>
      <c r="I495" t="s">
        <v>579</v>
      </c>
      <c r="J495" t="s">
        <v>607</v>
      </c>
      <c r="K495" t="s">
        <v>609</v>
      </c>
      <c r="L495" t="s">
        <v>511</v>
      </c>
      <c r="M495" t="s">
        <v>176</v>
      </c>
      <c r="N495" t="s">
        <v>166</v>
      </c>
      <c r="O495" t="s">
        <v>167</v>
      </c>
      <c r="P495" t="s">
        <v>200</v>
      </c>
      <c r="Q495" t="s">
        <v>168</v>
      </c>
      <c r="R495" t="s">
        <v>165</v>
      </c>
      <c r="S495" t="s">
        <v>119</v>
      </c>
      <c r="T495" t="s">
        <v>164</v>
      </c>
      <c r="U495" t="s">
        <v>118</v>
      </c>
      <c r="V495" t="s">
        <v>472</v>
      </c>
      <c r="W495" t="s">
        <v>454</v>
      </c>
      <c r="X495" s="51" t="str">
        <f t="shared" si="7"/>
        <v>3</v>
      </c>
      <c r="Y495" s="51" t="str">
        <f>IF(T495="","",IF(AND(T495&lt;&gt;'Tabelas auxiliares'!$B$236,T495&lt;&gt;'Tabelas auxiliares'!$B$237),"FOLHA DE PESSOAL",IF(X495='Tabelas auxiliares'!$A$237,"CUSTEIO",IF(X495='Tabelas auxiliares'!$A$236,"INVESTIMENTO","ERRO - VERIFICAR"))))</f>
        <v>CUSTEIO</v>
      </c>
      <c r="Z495" s="44">
        <v>4455</v>
      </c>
      <c r="AA495" s="44">
        <v>4455</v>
      </c>
    </row>
    <row r="496" spans="1:29" x14ac:dyDescent="0.25">
      <c r="A496" t="s">
        <v>540</v>
      </c>
      <c r="B496" t="s">
        <v>349</v>
      </c>
      <c r="C496" t="s">
        <v>541</v>
      </c>
      <c r="D496" t="s">
        <v>39</v>
      </c>
      <c r="E496" t="s">
        <v>117</v>
      </c>
      <c r="F496" s="51" t="str">
        <f>IFERROR(VLOOKUP(D496,'Tabelas auxiliares'!$A$3:$B$61,2,FALSE),"")</f>
        <v>PU - LOCAÇÃO DE VEÍCULOS * D.U.C</v>
      </c>
      <c r="G496" s="51" t="str">
        <f>IFERROR(VLOOKUP($B496,'Tabelas auxiliares'!$A$65:$C$102,2,FALSE),"")</f>
        <v>Transporte e locomoção comunitária</v>
      </c>
      <c r="H496" s="51" t="str">
        <f>IFERROR(VLOOKUP($B496,'Tabelas auxiliares'!$A$65:$C$102,3,FALSE),"")</f>
        <v>MOTORISTA / PNEUS FROTA OFICIAL / ABASTECIMENTO FROTA OFICIAL / TRANSPORTE EVENTUAL / TRANSPORTE INTERCAMPUS / IMPORTAÇÃO (fretes e transportes) / PEDÁGIO</v>
      </c>
      <c r="I496" t="s">
        <v>579</v>
      </c>
      <c r="J496" t="s">
        <v>607</v>
      </c>
      <c r="K496" t="s">
        <v>610</v>
      </c>
      <c r="L496" t="s">
        <v>511</v>
      </c>
      <c r="M496" t="s">
        <v>234</v>
      </c>
      <c r="N496" t="s">
        <v>166</v>
      </c>
      <c r="O496" t="s">
        <v>167</v>
      </c>
      <c r="P496" t="s">
        <v>200</v>
      </c>
      <c r="Q496" t="s">
        <v>168</v>
      </c>
      <c r="R496" t="s">
        <v>165</v>
      </c>
      <c r="S496" t="s">
        <v>119</v>
      </c>
      <c r="T496" t="s">
        <v>164</v>
      </c>
      <c r="U496" t="s">
        <v>118</v>
      </c>
      <c r="V496" t="s">
        <v>472</v>
      </c>
      <c r="W496" t="s">
        <v>454</v>
      </c>
      <c r="X496" s="51" t="str">
        <f t="shared" si="7"/>
        <v>3</v>
      </c>
      <c r="Y496" s="51" t="str">
        <f>IF(T496="","",IF(AND(T496&lt;&gt;'Tabelas auxiliares'!$B$236,T496&lt;&gt;'Tabelas auxiliares'!$B$237),"FOLHA DE PESSOAL",IF(X496='Tabelas auxiliares'!$A$237,"CUSTEIO",IF(X496='Tabelas auxiliares'!$A$236,"INVESTIMENTO","ERRO - VERIFICAR"))))</f>
        <v>CUSTEIO</v>
      </c>
      <c r="Z496" s="44">
        <v>22</v>
      </c>
      <c r="AA496" s="44">
        <v>22</v>
      </c>
    </row>
    <row r="497" spans="1:29" x14ac:dyDescent="0.25">
      <c r="A497" t="s">
        <v>540</v>
      </c>
      <c r="B497" t="s">
        <v>349</v>
      </c>
      <c r="C497" t="s">
        <v>541</v>
      </c>
      <c r="D497" t="s">
        <v>39</v>
      </c>
      <c r="E497" t="s">
        <v>117</v>
      </c>
      <c r="F497" s="51" t="str">
        <f>IFERROR(VLOOKUP(D497,'Tabelas auxiliares'!$A$3:$B$61,2,FALSE),"")</f>
        <v>PU - LOCAÇÃO DE VEÍCULOS * D.U.C</v>
      </c>
      <c r="G497" s="51" t="str">
        <f>IFERROR(VLOOKUP($B497,'Tabelas auxiliares'!$A$65:$C$102,2,FALSE),"")</f>
        <v>Transporte e locomoção comunitária</v>
      </c>
      <c r="H497" s="51" t="str">
        <f>IFERROR(VLOOKUP($B497,'Tabelas auxiliares'!$A$65:$C$102,3,FALSE),"")</f>
        <v>MOTORISTA / PNEUS FROTA OFICIAL / ABASTECIMENTO FROTA OFICIAL / TRANSPORTE EVENTUAL / TRANSPORTE INTERCAMPUS / IMPORTAÇÃO (fretes e transportes) / PEDÁGIO</v>
      </c>
      <c r="I497" t="s">
        <v>554</v>
      </c>
      <c r="J497" t="s">
        <v>607</v>
      </c>
      <c r="K497" t="s">
        <v>611</v>
      </c>
      <c r="L497" t="s">
        <v>511</v>
      </c>
      <c r="M497" t="s">
        <v>234</v>
      </c>
      <c r="N497" t="s">
        <v>166</v>
      </c>
      <c r="O497" t="s">
        <v>167</v>
      </c>
      <c r="P497" t="s">
        <v>200</v>
      </c>
      <c r="Q497" t="s">
        <v>168</v>
      </c>
      <c r="R497" t="s">
        <v>165</v>
      </c>
      <c r="S497" t="s">
        <v>119</v>
      </c>
      <c r="T497" t="s">
        <v>164</v>
      </c>
      <c r="U497" t="s">
        <v>118</v>
      </c>
      <c r="V497" t="s">
        <v>472</v>
      </c>
      <c r="W497" t="s">
        <v>454</v>
      </c>
      <c r="X497" s="51" t="str">
        <f t="shared" si="7"/>
        <v>3</v>
      </c>
      <c r="Y497" s="51" t="str">
        <f>IF(T497="","",IF(AND(T497&lt;&gt;'Tabelas auxiliares'!$B$236,T497&lt;&gt;'Tabelas auxiliares'!$B$237),"FOLHA DE PESSOAL",IF(X497='Tabelas auxiliares'!$A$237,"CUSTEIO",IF(X497='Tabelas auxiliares'!$A$236,"INVESTIMENTO","ERRO - VERIFICAR"))))</f>
        <v>CUSTEIO</v>
      </c>
      <c r="Z497" s="44">
        <v>18713.2</v>
      </c>
      <c r="AA497" s="44">
        <v>18713.2</v>
      </c>
    </row>
    <row r="498" spans="1:29" x14ac:dyDescent="0.25">
      <c r="A498" t="s">
        <v>540</v>
      </c>
      <c r="B498" t="s">
        <v>349</v>
      </c>
      <c r="C498" t="s">
        <v>541</v>
      </c>
      <c r="D498" t="s">
        <v>39</v>
      </c>
      <c r="E498" t="s">
        <v>117</v>
      </c>
      <c r="F498" s="51" t="str">
        <f>IFERROR(VLOOKUP(D498,'Tabelas auxiliares'!$A$3:$B$61,2,FALSE),"")</f>
        <v>PU - LOCAÇÃO DE VEÍCULOS * D.U.C</v>
      </c>
      <c r="G498" s="51" t="str">
        <f>IFERROR(VLOOKUP($B498,'Tabelas auxiliares'!$A$65:$C$102,2,FALSE),"")</f>
        <v>Transporte e locomoção comunitária</v>
      </c>
      <c r="H498" s="51" t="str">
        <f>IFERROR(VLOOKUP($B498,'Tabelas auxiliares'!$A$65:$C$102,3,FALSE),"")</f>
        <v>MOTORISTA / PNEUS FROTA OFICIAL / ABASTECIMENTO FROTA OFICIAL / TRANSPORTE EVENTUAL / TRANSPORTE INTERCAMPUS / IMPORTAÇÃO (fretes e transportes) / PEDÁGIO</v>
      </c>
      <c r="I498" t="s">
        <v>566</v>
      </c>
      <c r="J498" t="s">
        <v>607</v>
      </c>
      <c r="K498" t="s">
        <v>612</v>
      </c>
      <c r="L498" t="s">
        <v>175</v>
      </c>
      <c r="M498" t="s">
        <v>234</v>
      </c>
      <c r="N498" t="s">
        <v>166</v>
      </c>
      <c r="O498" t="s">
        <v>167</v>
      </c>
      <c r="P498" t="s">
        <v>200</v>
      </c>
      <c r="Q498" t="s">
        <v>168</v>
      </c>
      <c r="R498" t="s">
        <v>165</v>
      </c>
      <c r="S498" t="s">
        <v>119</v>
      </c>
      <c r="T498" t="s">
        <v>164</v>
      </c>
      <c r="U498" t="s">
        <v>118</v>
      </c>
      <c r="V498" t="s">
        <v>472</v>
      </c>
      <c r="W498" t="s">
        <v>454</v>
      </c>
      <c r="X498" s="51" t="str">
        <f t="shared" si="7"/>
        <v>3</v>
      </c>
      <c r="Y498" s="51" t="str">
        <f>IF(T498="","",IF(AND(T498&lt;&gt;'Tabelas auxiliares'!$B$236,T498&lt;&gt;'Tabelas auxiliares'!$B$237),"FOLHA DE PESSOAL",IF(X498='Tabelas auxiliares'!$A$237,"CUSTEIO",IF(X498='Tabelas auxiliares'!$A$236,"INVESTIMENTO","ERRO - VERIFICAR"))))</f>
        <v>CUSTEIO</v>
      </c>
      <c r="Z498" s="44">
        <v>6900</v>
      </c>
      <c r="AA498" s="44">
        <v>6900</v>
      </c>
    </row>
    <row r="499" spans="1:29" x14ac:dyDescent="0.25">
      <c r="A499" t="s">
        <v>540</v>
      </c>
      <c r="B499" t="s">
        <v>349</v>
      </c>
      <c r="C499" t="s">
        <v>541</v>
      </c>
      <c r="D499" t="s">
        <v>39</v>
      </c>
      <c r="E499" t="s">
        <v>117</v>
      </c>
      <c r="F499" s="51" t="str">
        <f>IFERROR(VLOOKUP(D499,'Tabelas auxiliares'!$A$3:$B$61,2,FALSE),"")</f>
        <v>PU - LOCAÇÃO DE VEÍCULOS * D.U.C</v>
      </c>
      <c r="G499" s="51" t="str">
        <f>IFERROR(VLOOKUP($B499,'Tabelas auxiliares'!$A$65:$C$102,2,FALSE),"")</f>
        <v>Transporte e locomoção comunitária</v>
      </c>
      <c r="H499" s="51" t="str">
        <f>IFERROR(VLOOKUP($B499,'Tabelas auxiliares'!$A$65:$C$102,3,FALSE),"")</f>
        <v>MOTORISTA / PNEUS FROTA OFICIAL / ABASTECIMENTO FROTA OFICIAL / TRANSPORTE EVENTUAL / TRANSPORTE INTERCAMPUS / IMPORTAÇÃO (fretes e transportes) / PEDÁGIO</v>
      </c>
      <c r="I499" t="s">
        <v>566</v>
      </c>
      <c r="J499" t="s">
        <v>607</v>
      </c>
      <c r="K499" t="s">
        <v>613</v>
      </c>
      <c r="L499" t="s">
        <v>175</v>
      </c>
      <c r="M499" t="s">
        <v>176</v>
      </c>
      <c r="N499" t="s">
        <v>166</v>
      </c>
      <c r="O499" t="s">
        <v>167</v>
      </c>
      <c r="P499" t="s">
        <v>200</v>
      </c>
      <c r="Q499" t="s">
        <v>168</v>
      </c>
      <c r="R499" t="s">
        <v>165</v>
      </c>
      <c r="S499" t="s">
        <v>119</v>
      </c>
      <c r="T499" t="s">
        <v>164</v>
      </c>
      <c r="U499" t="s">
        <v>118</v>
      </c>
      <c r="V499" t="s">
        <v>472</v>
      </c>
      <c r="W499" t="s">
        <v>454</v>
      </c>
      <c r="X499" s="51" t="str">
        <f t="shared" si="7"/>
        <v>3</v>
      </c>
      <c r="Y499" s="51" t="str">
        <f>IF(T499="","",IF(AND(T499&lt;&gt;'Tabelas auxiliares'!$B$236,T499&lt;&gt;'Tabelas auxiliares'!$B$237),"FOLHA DE PESSOAL",IF(X499='Tabelas auxiliares'!$A$237,"CUSTEIO",IF(X499='Tabelas auxiliares'!$A$236,"INVESTIMENTO","ERRO - VERIFICAR"))))</f>
        <v>CUSTEIO</v>
      </c>
      <c r="Z499" s="44">
        <v>45157.78</v>
      </c>
      <c r="AA499" s="44">
        <v>45157.78</v>
      </c>
    </row>
    <row r="500" spans="1:29" x14ac:dyDescent="0.25">
      <c r="A500" t="s">
        <v>540</v>
      </c>
      <c r="B500" t="s">
        <v>349</v>
      </c>
      <c r="C500" t="s">
        <v>541</v>
      </c>
      <c r="D500" t="s">
        <v>39</v>
      </c>
      <c r="E500" t="s">
        <v>117</v>
      </c>
      <c r="F500" s="51" t="str">
        <f>IFERROR(VLOOKUP(D500,'Tabelas auxiliares'!$A$3:$B$61,2,FALSE),"")</f>
        <v>PU - LOCAÇÃO DE VEÍCULOS * D.U.C</v>
      </c>
      <c r="G500" s="51" t="str">
        <f>IFERROR(VLOOKUP($B500,'Tabelas auxiliares'!$A$65:$C$102,2,FALSE),"")</f>
        <v>Transporte e locomoção comunitária</v>
      </c>
      <c r="H500" s="51" t="str">
        <f>IFERROR(VLOOKUP($B500,'Tabelas auxiliares'!$A$65:$C$102,3,FALSE),"")</f>
        <v>MOTORISTA / PNEUS FROTA OFICIAL / ABASTECIMENTO FROTA OFICIAL / TRANSPORTE EVENTUAL / TRANSPORTE INTERCAMPUS / IMPORTAÇÃO (fretes e transportes) / PEDÁGIO</v>
      </c>
      <c r="I500" t="s">
        <v>563</v>
      </c>
      <c r="J500" t="s">
        <v>590</v>
      </c>
      <c r="K500" t="s">
        <v>616</v>
      </c>
      <c r="L500" t="s">
        <v>615</v>
      </c>
      <c r="M500" t="s">
        <v>617</v>
      </c>
      <c r="N500" t="s">
        <v>169</v>
      </c>
      <c r="O500" t="s">
        <v>167</v>
      </c>
      <c r="P500" t="s">
        <v>586</v>
      </c>
      <c r="Q500" t="s">
        <v>168</v>
      </c>
      <c r="R500" t="s">
        <v>165</v>
      </c>
      <c r="S500" t="s">
        <v>119</v>
      </c>
      <c r="T500" t="s">
        <v>228</v>
      </c>
      <c r="U500" t="s">
        <v>587</v>
      </c>
      <c r="V500" t="s">
        <v>472</v>
      </c>
      <c r="W500" t="s">
        <v>454</v>
      </c>
      <c r="X500" s="51" t="str">
        <f t="shared" si="7"/>
        <v>3</v>
      </c>
      <c r="Y500" s="51" t="str">
        <f>IF(T500="","",IF(AND(T500&lt;&gt;'Tabelas auxiliares'!$B$236,T500&lt;&gt;'Tabelas auxiliares'!$B$237),"FOLHA DE PESSOAL",IF(X500='Tabelas auxiliares'!$A$237,"CUSTEIO",IF(X500='Tabelas auxiliares'!$A$236,"INVESTIMENTO","ERRO - VERIFICAR"))))</f>
        <v>CUSTEIO</v>
      </c>
      <c r="Z500" s="44">
        <v>22.1</v>
      </c>
      <c r="AA500" s="44">
        <v>22.1</v>
      </c>
    </row>
    <row r="501" spans="1:29" x14ac:dyDescent="0.25">
      <c r="A501" t="s">
        <v>540</v>
      </c>
      <c r="B501" t="s">
        <v>349</v>
      </c>
      <c r="C501" t="s">
        <v>541</v>
      </c>
      <c r="D501" t="s">
        <v>39</v>
      </c>
      <c r="E501" t="s">
        <v>117</v>
      </c>
      <c r="F501" s="51" t="str">
        <f>IFERROR(VLOOKUP(D501,'Tabelas auxiliares'!$A$3:$B$61,2,FALSE),"")</f>
        <v>PU - LOCAÇÃO DE VEÍCULOS * D.U.C</v>
      </c>
      <c r="G501" s="51" t="str">
        <f>IFERROR(VLOOKUP($B501,'Tabelas auxiliares'!$A$65:$C$102,2,FALSE),"")</f>
        <v>Transporte e locomoção comunitária</v>
      </c>
      <c r="H501" s="51" t="str">
        <f>IFERROR(VLOOKUP($B501,'Tabelas auxiliares'!$A$65:$C$102,3,FALSE),"")</f>
        <v>MOTORISTA / PNEUS FROTA OFICIAL / ABASTECIMENTO FROTA OFICIAL / TRANSPORTE EVENTUAL / TRANSPORTE INTERCAMPUS / IMPORTAÇÃO (fretes e transportes) / PEDÁGIO</v>
      </c>
      <c r="I501" t="s">
        <v>549</v>
      </c>
      <c r="J501" t="s">
        <v>590</v>
      </c>
      <c r="K501" t="s">
        <v>618</v>
      </c>
      <c r="L501" t="s">
        <v>619</v>
      </c>
      <c r="M501" t="s">
        <v>617</v>
      </c>
      <c r="N501" t="s">
        <v>169</v>
      </c>
      <c r="O501" t="s">
        <v>167</v>
      </c>
      <c r="P501" t="s">
        <v>586</v>
      </c>
      <c r="Q501" t="s">
        <v>168</v>
      </c>
      <c r="R501" t="s">
        <v>165</v>
      </c>
      <c r="S501" t="s">
        <v>119</v>
      </c>
      <c r="T501" t="s">
        <v>228</v>
      </c>
      <c r="U501" t="s">
        <v>587</v>
      </c>
      <c r="V501" t="s">
        <v>472</v>
      </c>
      <c r="W501" t="s">
        <v>454</v>
      </c>
      <c r="X501" s="51" t="str">
        <f t="shared" si="7"/>
        <v>3</v>
      </c>
      <c r="Y501" s="51" t="str">
        <f>IF(T501="","",IF(AND(T501&lt;&gt;'Tabelas auxiliares'!$B$236,T501&lt;&gt;'Tabelas auxiliares'!$B$237),"FOLHA DE PESSOAL",IF(X501='Tabelas auxiliares'!$A$237,"CUSTEIO",IF(X501='Tabelas auxiliares'!$A$236,"INVESTIMENTO","ERRO - VERIFICAR"))))</f>
        <v>CUSTEIO</v>
      </c>
      <c r="Z501" s="44">
        <v>67139.05</v>
      </c>
      <c r="AA501" s="44">
        <v>62596.05</v>
      </c>
      <c r="AB501" s="44">
        <v>4543</v>
      </c>
    </row>
    <row r="502" spans="1:29" x14ac:dyDescent="0.25">
      <c r="A502" t="s">
        <v>540</v>
      </c>
      <c r="B502" t="s">
        <v>349</v>
      </c>
      <c r="C502" t="s">
        <v>541</v>
      </c>
      <c r="D502" t="s">
        <v>39</v>
      </c>
      <c r="E502" t="s">
        <v>117</v>
      </c>
      <c r="F502" s="51" t="str">
        <f>IFERROR(VLOOKUP(D502,'Tabelas auxiliares'!$A$3:$B$61,2,FALSE),"")</f>
        <v>PU - LOCAÇÃO DE VEÍCULOS * D.U.C</v>
      </c>
      <c r="G502" s="51" t="str">
        <f>IFERROR(VLOOKUP($B502,'Tabelas auxiliares'!$A$65:$C$102,2,FALSE),"")</f>
        <v>Transporte e locomoção comunitária</v>
      </c>
      <c r="H502" s="51" t="str">
        <f>IFERROR(VLOOKUP($B502,'Tabelas auxiliares'!$A$65:$C$102,3,FALSE),"")</f>
        <v>MOTORISTA / PNEUS FROTA OFICIAL / ABASTECIMENTO FROTA OFICIAL / TRANSPORTE EVENTUAL / TRANSPORTE INTERCAMPUS / IMPORTAÇÃO (fretes e transportes) / PEDÁGIO</v>
      </c>
      <c r="I502" t="s">
        <v>576</v>
      </c>
      <c r="J502" t="s">
        <v>622</v>
      </c>
      <c r="K502" t="s">
        <v>623</v>
      </c>
      <c r="L502" t="s">
        <v>624</v>
      </c>
      <c r="M502" t="s">
        <v>174</v>
      </c>
      <c r="N502" t="s">
        <v>166</v>
      </c>
      <c r="O502" t="s">
        <v>167</v>
      </c>
      <c r="P502" t="s">
        <v>200</v>
      </c>
      <c r="Q502" t="s">
        <v>168</v>
      </c>
      <c r="R502" t="s">
        <v>165</v>
      </c>
      <c r="S502" t="s">
        <v>119</v>
      </c>
      <c r="T502" t="s">
        <v>228</v>
      </c>
      <c r="U502" t="s">
        <v>548</v>
      </c>
      <c r="V502" t="s">
        <v>472</v>
      </c>
      <c r="W502" t="s">
        <v>454</v>
      </c>
      <c r="X502" s="51" t="str">
        <f t="shared" si="7"/>
        <v>3</v>
      </c>
      <c r="Y502" s="51" t="str">
        <f>IF(T502="","",IF(AND(T502&lt;&gt;'Tabelas auxiliares'!$B$236,T502&lt;&gt;'Tabelas auxiliares'!$B$237),"FOLHA DE PESSOAL",IF(X502='Tabelas auxiliares'!$A$237,"CUSTEIO",IF(X502='Tabelas auxiliares'!$A$236,"INVESTIMENTO","ERRO - VERIFICAR"))))</f>
        <v>CUSTEIO</v>
      </c>
      <c r="Z502" s="44">
        <v>9075</v>
      </c>
      <c r="AA502" s="44">
        <v>4125</v>
      </c>
      <c r="AB502" s="44">
        <v>4950</v>
      </c>
    </row>
    <row r="503" spans="1:29" x14ac:dyDescent="0.25">
      <c r="A503" t="s">
        <v>540</v>
      </c>
      <c r="B503" t="s">
        <v>349</v>
      </c>
      <c r="C503" t="s">
        <v>541</v>
      </c>
      <c r="D503" t="s">
        <v>39</v>
      </c>
      <c r="E503" t="s">
        <v>117</v>
      </c>
      <c r="F503" s="51" t="str">
        <f>IFERROR(VLOOKUP(D503,'Tabelas auxiliares'!$A$3:$B$61,2,FALSE),"")</f>
        <v>PU - LOCAÇÃO DE VEÍCULOS * D.U.C</v>
      </c>
      <c r="G503" s="51" t="str">
        <f>IFERROR(VLOOKUP($B503,'Tabelas auxiliares'!$A$65:$C$102,2,FALSE),"")</f>
        <v>Transporte e locomoção comunitária</v>
      </c>
      <c r="H503" s="51" t="str">
        <f>IFERROR(VLOOKUP($B503,'Tabelas auxiliares'!$A$65:$C$102,3,FALSE),"")</f>
        <v>MOTORISTA / PNEUS FROTA OFICIAL / ABASTECIMENTO FROTA OFICIAL / TRANSPORTE EVENTUAL / TRANSPORTE INTERCAMPUS / IMPORTAÇÃO (fretes e transportes) / PEDÁGIO</v>
      </c>
      <c r="I503" t="s">
        <v>546</v>
      </c>
      <c r="J503" t="s">
        <v>590</v>
      </c>
      <c r="K503" t="s">
        <v>625</v>
      </c>
      <c r="L503" t="s">
        <v>624</v>
      </c>
      <c r="M503" t="s">
        <v>617</v>
      </c>
      <c r="N503" t="s">
        <v>166</v>
      </c>
      <c r="O503" t="s">
        <v>167</v>
      </c>
      <c r="P503" t="s">
        <v>200</v>
      </c>
      <c r="Q503" t="s">
        <v>168</v>
      </c>
      <c r="R503" t="s">
        <v>165</v>
      </c>
      <c r="S503" t="s">
        <v>543</v>
      </c>
      <c r="T503" t="s">
        <v>164</v>
      </c>
      <c r="U503" t="s">
        <v>118</v>
      </c>
      <c r="V503" t="s">
        <v>472</v>
      </c>
      <c r="W503" t="s">
        <v>454</v>
      </c>
      <c r="X503" s="51" t="str">
        <f t="shared" si="7"/>
        <v>3</v>
      </c>
      <c r="Y503" s="51" t="str">
        <f>IF(T503="","",IF(AND(T503&lt;&gt;'Tabelas auxiliares'!$B$236,T503&lt;&gt;'Tabelas auxiliares'!$B$237),"FOLHA DE PESSOAL",IF(X503='Tabelas auxiliares'!$A$237,"CUSTEIO",IF(X503='Tabelas auxiliares'!$A$236,"INVESTIMENTO","ERRO - VERIFICAR"))))</f>
        <v>CUSTEIO</v>
      </c>
      <c r="Z503" s="44">
        <v>58505.95</v>
      </c>
      <c r="AA503" s="44">
        <v>58505.95</v>
      </c>
    </row>
    <row r="504" spans="1:29" x14ac:dyDescent="0.25">
      <c r="A504" t="s">
        <v>540</v>
      </c>
      <c r="B504" t="s">
        <v>349</v>
      </c>
      <c r="C504" t="s">
        <v>541</v>
      </c>
      <c r="D504" t="s">
        <v>61</v>
      </c>
      <c r="E504" t="s">
        <v>117</v>
      </c>
      <c r="F504" s="51" t="str">
        <f>IFERROR(VLOOKUP(D504,'Tabelas auxiliares'!$A$3:$B$61,2,FALSE),"")</f>
        <v>PROAD - PRÓ-REITORIA DE ADMINISTRAÇÃO</v>
      </c>
      <c r="G504" s="51" t="str">
        <f>IFERROR(VLOOKUP($B504,'Tabelas auxiliares'!$A$65:$C$102,2,FALSE),"")</f>
        <v>Transporte e locomoção comunitária</v>
      </c>
      <c r="H504" s="51" t="str">
        <f>IFERROR(VLOOKUP($B504,'Tabelas auxiliares'!$A$65:$C$102,3,FALSE),"")</f>
        <v>MOTORISTA / PNEUS FROTA OFICIAL / ABASTECIMENTO FROTA OFICIAL / TRANSPORTE EVENTUAL / TRANSPORTE INTERCAMPUS / IMPORTAÇÃO (fretes e transportes) / PEDÁGIO</v>
      </c>
      <c r="I504" t="s">
        <v>1589</v>
      </c>
      <c r="J504" t="s">
        <v>2600</v>
      </c>
      <c r="K504" t="s">
        <v>2601</v>
      </c>
      <c r="L504" t="s">
        <v>2602</v>
      </c>
      <c r="M504" t="s">
        <v>1438</v>
      </c>
      <c r="N504" t="s">
        <v>166</v>
      </c>
      <c r="O504" t="s">
        <v>167</v>
      </c>
      <c r="P504" t="s">
        <v>200</v>
      </c>
      <c r="Q504" t="s">
        <v>168</v>
      </c>
      <c r="R504" t="s">
        <v>165</v>
      </c>
      <c r="S504" t="s">
        <v>119</v>
      </c>
      <c r="T504" t="s">
        <v>164</v>
      </c>
      <c r="U504" t="s">
        <v>118</v>
      </c>
      <c r="V504" t="s">
        <v>1433</v>
      </c>
      <c r="W504" t="s">
        <v>1434</v>
      </c>
      <c r="X504" s="51" t="str">
        <f t="shared" si="7"/>
        <v>3</v>
      </c>
      <c r="Y504" s="51" t="str">
        <f>IF(T504="","",IF(AND(T504&lt;&gt;'Tabelas auxiliares'!$B$236,T504&lt;&gt;'Tabelas auxiliares'!$B$237),"FOLHA DE PESSOAL",IF(X504='Tabelas auxiliares'!$A$237,"CUSTEIO",IF(X504='Tabelas auxiliares'!$A$236,"INVESTIMENTO","ERRO - VERIFICAR"))))</f>
        <v>CUSTEIO</v>
      </c>
      <c r="Z504" s="44">
        <v>1807.19</v>
      </c>
      <c r="AA504" s="44">
        <v>1807.19</v>
      </c>
    </row>
    <row r="505" spans="1:29" x14ac:dyDescent="0.25">
      <c r="A505" t="s">
        <v>540</v>
      </c>
      <c r="B505" t="s">
        <v>352</v>
      </c>
      <c r="C505" t="s">
        <v>541</v>
      </c>
      <c r="D505" t="s">
        <v>17</v>
      </c>
      <c r="E505" t="s">
        <v>117</v>
      </c>
      <c r="F505" s="51" t="str">
        <f>IFERROR(VLOOKUP(D505,'Tabelas auxiliares'!$A$3:$B$61,2,FALSE),"")</f>
        <v>GABINETE REITORIA</v>
      </c>
      <c r="G505" s="51" t="str">
        <f>IFERROR(VLOOKUP($B505,'Tabelas auxiliares'!$A$65:$C$102,2,FALSE),"")</f>
        <v>Diárias e passagens nacionais</v>
      </c>
      <c r="H505" s="51" t="str">
        <f>IFERROR(VLOOKUP($B505,'Tabelas auxiliares'!$A$65:$C$102,3,FALSE),"")</f>
        <v>PASSAGENS NACIONAIS / DIÁRIAS NACIONAIS / REEMBOLSO DE PASSAGENS TERRESTRES</v>
      </c>
      <c r="I505" t="s">
        <v>631</v>
      </c>
      <c r="J505" t="s">
        <v>632</v>
      </c>
      <c r="K505" t="s">
        <v>633</v>
      </c>
      <c r="L505" t="s">
        <v>180</v>
      </c>
      <c r="M505" t="s">
        <v>165</v>
      </c>
      <c r="N505" t="s">
        <v>166</v>
      </c>
      <c r="O505" t="s">
        <v>167</v>
      </c>
      <c r="P505" t="s">
        <v>200</v>
      </c>
      <c r="Q505" t="s">
        <v>168</v>
      </c>
      <c r="R505" t="s">
        <v>165</v>
      </c>
      <c r="S505" t="s">
        <v>119</v>
      </c>
      <c r="T505" t="s">
        <v>164</v>
      </c>
      <c r="U505" t="s">
        <v>118</v>
      </c>
      <c r="V505" t="s">
        <v>473</v>
      </c>
      <c r="W505" t="s">
        <v>455</v>
      </c>
      <c r="X505" s="51" t="str">
        <f t="shared" si="7"/>
        <v>3</v>
      </c>
      <c r="Y505" s="51" t="str">
        <f>IF(T505="","",IF(AND(T505&lt;&gt;'Tabelas auxiliares'!$B$236,T505&lt;&gt;'Tabelas auxiliares'!$B$237),"FOLHA DE PESSOAL",IF(X505='Tabelas auxiliares'!$A$237,"CUSTEIO",IF(X505='Tabelas auxiliares'!$A$236,"INVESTIMENTO","ERRO - VERIFICAR"))))</f>
        <v>CUSTEIO</v>
      </c>
      <c r="Z505" s="44">
        <v>5</v>
      </c>
      <c r="AA505" s="44">
        <v>5</v>
      </c>
    </row>
    <row r="506" spans="1:29" x14ac:dyDescent="0.25">
      <c r="A506" t="s">
        <v>540</v>
      </c>
      <c r="B506" t="s">
        <v>352</v>
      </c>
      <c r="C506" t="s">
        <v>541</v>
      </c>
      <c r="D506" t="s">
        <v>49</v>
      </c>
      <c r="E506" t="s">
        <v>117</v>
      </c>
      <c r="F506" s="51" t="str">
        <f>IFERROR(VLOOKUP(D506,'Tabelas auxiliares'!$A$3:$B$61,2,FALSE),"")</f>
        <v>CCNH - CENTRO DE CIÊNCIAS NATURAIS E HUMANAS</v>
      </c>
      <c r="G506" s="51" t="str">
        <f>IFERROR(VLOOKUP($B506,'Tabelas auxiliares'!$A$65:$C$102,2,FALSE),"")</f>
        <v>Diárias e passagens nacionais</v>
      </c>
      <c r="H506" s="51" t="str">
        <f>IFERROR(VLOOKUP($B506,'Tabelas auxiliares'!$A$65:$C$102,3,FALSE),"")</f>
        <v>PASSAGENS NACIONAIS / DIÁRIAS NACIONAIS / REEMBOLSO DE PASSAGENS TERRESTRES</v>
      </c>
      <c r="I506" t="s">
        <v>572</v>
      </c>
      <c r="J506" t="s">
        <v>581</v>
      </c>
      <c r="K506" t="s">
        <v>653</v>
      </c>
      <c r="L506" t="s">
        <v>184</v>
      </c>
      <c r="M506" t="s">
        <v>165</v>
      </c>
      <c r="N506" t="s">
        <v>166</v>
      </c>
      <c r="O506" t="s">
        <v>167</v>
      </c>
      <c r="P506" t="s">
        <v>200</v>
      </c>
      <c r="Q506" t="s">
        <v>168</v>
      </c>
      <c r="R506" t="s">
        <v>165</v>
      </c>
      <c r="S506" t="s">
        <v>119</v>
      </c>
      <c r="T506" t="s">
        <v>164</v>
      </c>
      <c r="U506" t="s">
        <v>118</v>
      </c>
      <c r="V506" t="s">
        <v>473</v>
      </c>
      <c r="W506" t="s">
        <v>455</v>
      </c>
      <c r="X506" s="51" t="str">
        <f t="shared" si="7"/>
        <v>3</v>
      </c>
      <c r="Y506" s="51" t="str">
        <f>IF(T506="","",IF(AND(T506&lt;&gt;'Tabelas auxiliares'!$B$236,T506&lt;&gt;'Tabelas auxiliares'!$B$237),"FOLHA DE PESSOAL",IF(X506='Tabelas auxiliares'!$A$237,"CUSTEIO",IF(X506='Tabelas auxiliares'!$A$236,"INVESTIMENTO","ERRO - VERIFICAR"))))</f>
        <v>CUSTEIO</v>
      </c>
      <c r="Z506" s="44">
        <v>311.11</v>
      </c>
      <c r="AA506" s="44">
        <v>311.11</v>
      </c>
    </row>
    <row r="507" spans="1:29" x14ac:dyDescent="0.25">
      <c r="A507" t="s">
        <v>540</v>
      </c>
      <c r="B507" t="s">
        <v>352</v>
      </c>
      <c r="C507" t="s">
        <v>541</v>
      </c>
      <c r="D507" t="s">
        <v>63</v>
      </c>
      <c r="E507" t="s">
        <v>117</v>
      </c>
      <c r="F507" s="51" t="str">
        <f>IFERROR(VLOOKUP(D507,'Tabelas auxiliares'!$A$3:$B$61,2,FALSE),"")</f>
        <v>PROAD - PASSAGENS * D.U.C</v>
      </c>
      <c r="G507" s="51" t="str">
        <f>IFERROR(VLOOKUP($B507,'Tabelas auxiliares'!$A$65:$C$102,2,FALSE),"")</f>
        <v>Diárias e passagens nacionais</v>
      </c>
      <c r="H507" s="51" t="str">
        <f>IFERROR(VLOOKUP($B507,'Tabelas auxiliares'!$A$65:$C$102,3,FALSE),"")</f>
        <v>PASSAGENS NACIONAIS / DIÁRIAS NACIONAIS / REEMBOLSO DE PASSAGENS TERRESTRES</v>
      </c>
      <c r="I507" t="s">
        <v>2603</v>
      </c>
      <c r="J507" t="s">
        <v>664</v>
      </c>
      <c r="K507" t="s">
        <v>2604</v>
      </c>
      <c r="L507" t="s">
        <v>2605</v>
      </c>
      <c r="M507" t="s">
        <v>235</v>
      </c>
      <c r="N507" t="s">
        <v>166</v>
      </c>
      <c r="O507" t="s">
        <v>167</v>
      </c>
      <c r="P507" t="s">
        <v>200</v>
      </c>
      <c r="Q507" t="s">
        <v>168</v>
      </c>
      <c r="R507" t="s">
        <v>165</v>
      </c>
      <c r="S507" t="s">
        <v>119</v>
      </c>
      <c r="T507" t="s">
        <v>164</v>
      </c>
      <c r="U507" t="s">
        <v>118</v>
      </c>
      <c r="V507" t="s">
        <v>476</v>
      </c>
      <c r="W507" t="s">
        <v>460</v>
      </c>
      <c r="X507" s="51" t="str">
        <f t="shared" si="7"/>
        <v>3</v>
      </c>
      <c r="Y507" s="51" t="str">
        <f>IF(T507="","",IF(AND(T507&lt;&gt;'Tabelas auxiliares'!$B$236,T507&lt;&gt;'Tabelas auxiliares'!$B$237),"FOLHA DE PESSOAL",IF(X507='Tabelas auxiliares'!$A$237,"CUSTEIO",IF(X507='Tabelas auxiliares'!$A$236,"INVESTIMENTO","ERRO - VERIFICAR"))))</f>
        <v>CUSTEIO</v>
      </c>
      <c r="Z507" s="44">
        <v>18818.189999999999</v>
      </c>
    </row>
    <row r="508" spans="1:29" x14ac:dyDescent="0.25">
      <c r="A508" t="s">
        <v>540</v>
      </c>
      <c r="B508" t="s">
        <v>352</v>
      </c>
      <c r="C508" t="s">
        <v>541</v>
      </c>
      <c r="D508" t="s">
        <v>63</v>
      </c>
      <c r="E508" t="s">
        <v>117</v>
      </c>
      <c r="F508" s="51" t="str">
        <f>IFERROR(VLOOKUP(D508,'Tabelas auxiliares'!$A$3:$B$61,2,FALSE),"")</f>
        <v>PROAD - PASSAGENS * D.U.C</v>
      </c>
      <c r="G508" s="51" t="str">
        <f>IFERROR(VLOOKUP($B508,'Tabelas auxiliares'!$A$65:$C$102,2,FALSE),"")</f>
        <v>Diárias e passagens nacionais</v>
      </c>
      <c r="H508" s="51" t="str">
        <f>IFERROR(VLOOKUP($B508,'Tabelas auxiliares'!$A$65:$C$102,3,FALSE),"")</f>
        <v>PASSAGENS NACIONAIS / DIÁRIAS NACIONAIS / REEMBOLSO DE PASSAGENS TERRESTRES</v>
      </c>
      <c r="I508" t="s">
        <v>2603</v>
      </c>
      <c r="J508" t="s">
        <v>664</v>
      </c>
      <c r="K508" t="s">
        <v>2606</v>
      </c>
      <c r="L508" t="s">
        <v>2607</v>
      </c>
      <c r="M508" t="s">
        <v>235</v>
      </c>
      <c r="N508" t="s">
        <v>166</v>
      </c>
      <c r="O508" t="s">
        <v>167</v>
      </c>
      <c r="P508" t="s">
        <v>200</v>
      </c>
      <c r="Q508" t="s">
        <v>168</v>
      </c>
      <c r="R508" t="s">
        <v>165</v>
      </c>
      <c r="S508" t="s">
        <v>119</v>
      </c>
      <c r="T508" t="s">
        <v>164</v>
      </c>
      <c r="U508" t="s">
        <v>118</v>
      </c>
      <c r="V508" t="s">
        <v>477</v>
      </c>
      <c r="W508" t="s">
        <v>461</v>
      </c>
      <c r="X508" s="51" t="str">
        <f t="shared" si="7"/>
        <v>3</v>
      </c>
      <c r="Y508" s="51" t="str">
        <f>IF(T508="","",IF(AND(T508&lt;&gt;'Tabelas auxiliares'!$B$236,T508&lt;&gt;'Tabelas auxiliares'!$B$237),"FOLHA DE PESSOAL",IF(X508='Tabelas auxiliares'!$A$237,"CUSTEIO",IF(X508='Tabelas auxiliares'!$A$236,"INVESTIMENTO","ERRO - VERIFICAR"))))</f>
        <v>CUSTEIO</v>
      </c>
      <c r="Z508" s="44">
        <v>16509.04</v>
      </c>
    </row>
    <row r="509" spans="1:29" x14ac:dyDescent="0.25">
      <c r="A509" t="s">
        <v>540</v>
      </c>
      <c r="B509" t="s">
        <v>352</v>
      </c>
      <c r="C509" t="s">
        <v>541</v>
      </c>
      <c r="D509" t="s">
        <v>63</v>
      </c>
      <c r="E509" t="s">
        <v>117</v>
      </c>
      <c r="F509" s="51" t="str">
        <f>IFERROR(VLOOKUP(D509,'Tabelas auxiliares'!$A$3:$B$61,2,FALSE),"")</f>
        <v>PROAD - PASSAGENS * D.U.C</v>
      </c>
      <c r="G509" s="51" t="str">
        <f>IFERROR(VLOOKUP($B509,'Tabelas auxiliares'!$A$65:$C$102,2,FALSE),"")</f>
        <v>Diárias e passagens nacionais</v>
      </c>
      <c r="H509" s="51" t="str">
        <f>IFERROR(VLOOKUP($B509,'Tabelas auxiliares'!$A$65:$C$102,3,FALSE),"")</f>
        <v>PASSAGENS NACIONAIS / DIÁRIAS NACIONAIS / REEMBOLSO DE PASSAGENS TERRESTRES</v>
      </c>
      <c r="I509" t="s">
        <v>2603</v>
      </c>
      <c r="J509" t="s">
        <v>664</v>
      </c>
      <c r="K509" t="s">
        <v>2608</v>
      </c>
      <c r="L509" t="s">
        <v>2609</v>
      </c>
      <c r="M509" t="s">
        <v>235</v>
      </c>
      <c r="N509" t="s">
        <v>166</v>
      </c>
      <c r="O509" t="s">
        <v>167</v>
      </c>
      <c r="P509" t="s">
        <v>200</v>
      </c>
      <c r="Q509" t="s">
        <v>168</v>
      </c>
      <c r="R509" t="s">
        <v>165</v>
      </c>
      <c r="S509" t="s">
        <v>119</v>
      </c>
      <c r="T509" t="s">
        <v>164</v>
      </c>
      <c r="U509" t="s">
        <v>118</v>
      </c>
      <c r="V509" t="s">
        <v>476</v>
      </c>
      <c r="W509" t="s">
        <v>460</v>
      </c>
      <c r="X509" s="51" t="str">
        <f t="shared" si="7"/>
        <v>3</v>
      </c>
      <c r="Y509" s="51" t="str">
        <f>IF(T509="","",IF(AND(T509&lt;&gt;'Tabelas auxiliares'!$B$236,T509&lt;&gt;'Tabelas auxiliares'!$B$237),"FOLHA DE PESSOAL",IF(X509='Tabelas auxiliares'!$A$237,"CUSTEIO",IF(X509='Tabelas auxiliares'!$A$236,"INVESTIMENTO","ERRO - VERIFICAR"))))</f>
        <v>CUSTEIO</v>
      </c>
      <c r="Z509" s="44">
        <v>757.08</v>
      </c>
    </row>
    <row r="510" spans="1:29" x14ac:dyDescent="0.25">
      <c r="A510" t="s">
        <v>540</v>
      </c>
      <c r="B510" t="s">
        <v>352</v>
      </c>
      <c r="C510" t="s">
        <v>541</v>
      </c>
      <c r="D510" t="s">
        <v>63</v>
      </c>
      <c r="E510" t="s">
        <v>117</v>
      </c>
      <c r="F510" s="51" t="str">
        <f>IFERROR(VLOOKUP(D510,'Tabelas auxiliares'!$A$3:$B$61,2,FALSE),"")</f>
        <v>PROAD - PASSAGENS * D.U.C</v>
      </c>
      <c r="G510" s="51" t="str">
        <f>IFERROR(VLOOKUP($B510,'Tabelas auxiliares'!$A$65:$C$102,2,FALSE),"")</f>
        <v>Diárias e passagens nacionais</v>
      </c>
      <c r="H510" s="51" t="str">
        <f>IFERROR(VLOOKUP($B510,'Tabelas auxiliares'!$A$65:$C$102,3,FALSE),"")</f>
        <v>PASSAGENS NACIONAIS / DIÁRIAS NACIONAIS / REEMBOLSO DE PASSAGENS TERRESTRES</v>
      </c>
      <c r="I510" t="s">
        <v>2610</v>
      </c>
      <c r="J510" t="s">
        <v>2611</v>
      </c>
      <c r="K510" t="s">
        <v>2612</v>
      </c>
      <c r="L510" t="s">
        <v>2613</v>
      </c>
      <c r="M510" t="s">
        <v>165</v>
      </c>
      <c r="N510" t="s">
        <v>166</v>
      </c>
      <c r="O510" t="s">
        <v>167</v>
      </c>
      <c r="P510" t="s">
        <v>200</v>
      </c>
      <c r="Q510" t="s">
        <v>168</v>
      </c>
      <c r="R510" t="s">
        <v>165</v>
      </c>
      <c r="S510" t="s">
        <v>119</v>
      </c>
      <c r="T510" t="s">
        <v>164</v>
      </c>
      <c r="U510" t="s">
        <v>118</v>
      </c>
      <c r="V510" t="s">
        <v>478</v>
      </c>
      <c r="W510" t="s">
        <v>462</v>
      </c>
      <c r="X510" s="51" t="str">
        <f t="shared" si="7"/>
        <v>3</v>
      </c>
      <c r="Y510" s="51" t="str">
        <f>IF(T510="","",IF(AND(T510&lt;&gt;'Tabelas auxiliares'!$B$236,T510&lt;&gt;'Tabelas auxiliares'!$B$237),"FOLHA DE PESSOAL",IF(X510='Tabelas auxiliares'!$A$237,"CUSTEIO",IF(X510='Tabelas auxiliares'!$A$236,"INVESTIMENTO","ERRO - VERIFICAR"))))</f>
        <v>CUSTEIO</v>
      </c>
      <c r="Z510" s="44">
        <v>348.64</v>
      </c>
      <c r="AA510" s="44">
        <v>348.64</v>
      </c>
    </row>
    <row r="511" spans="1:29" x14ac:dyDescent="0.25">
      <c r="A511" t="s">
        <v>540</v>
      </c>
      <c r="B511" t="s">
        <v>352</v>
      </c>
      <c r="C511" t="s">
        <v>541</v>
      </c>
      <c r="D511" t="s">
        <v>63</v>
      </c>
      <c r="E511" t="s">
        <v>117</v>
      </c>
      <c r="F511" s="51" t="str">
        <f>IFERROR(VLOOKUP(D511,'Tabelas auxiliares'!$A$3:$B$61,2,FALSE),"")</f>
        <v>PROAD - PASSAGENS * D.U.C</v>
      </c>
      <c r="G511" s="51" t="str">
        <f>IFERROR(VLOOKUP($B511,'Tabelas auxiliares'!$A$65:$C$102,2,FALSE),"")</f>
        <v>Diárias e passagens nacionais</v>
      </c>
      <c r="H511" s="51" t="str">
        <f>IFERROR(VLOOKUP($B511,'Tabelas auxiliares'!$A$65:$C$102,3,FALSE),"")</f>
        <v>PASSAGENS NACIONAIS / DIÁRIAS NACIONAIS / REEMBOLSO DE PASSAGENS TERRESTRES</v>
      </c>
      <c r="I511" t="s">
        <v>2614</v>
      </c>
      <c r="J511" t="s">
        <v>664</v>
      </c>
      <c r="K511" t="s">
        <v>2615</v>
      </c>
      <c r="L511" t="s">
        <v>236</v>
      </c>
      <c r="M511" t="s">
        <v>235</v>
      </c>
      <c r="N511" t="s">
        <v>166</v>
      </c>
      <c r="O511" t="s">
        <v>167</v>
      </c>
      <c r="P511" t="s">
        <v>200</v>
      </c>
      <c r="Q511" t="s">
        <v>168</v>
      </c>
      <c r="R511" t="s">
        <v>165</v>
      </c>
      <c r="S511" t="s">
        <v>119</v>
      </c>
      <c r="T511" t="s">
        <v>164</v>
      </c>
      <c r="U511" t="s">
        <v>118</v>
      </c>
      <c r="V511" t="s">
        <v>476</v>
      </c>
      <c r="W511" t="s">
        <v>460</v>
      </c>
      <c r="X511" s="51" t="str">
        <f t="shared" si="7"/>
        <v>3</v>
      </c>
      <c r="Y511" s="51" t="str">
        <f>IF(T511="","",IF(AND(T511&lt;&gt;'Tabelas auxiliares'!$B$236,T511&lt;&gt;'Tabelas auxiliares'!$B$237),"FOLHA DE PESSOAL",IF(X511='Tabelas auxiliares'!$A$237,"CUSTEIO",IF(X511='Tabelas auxiliares'!$A$236,"INVESTIMENTO","ERRO - VERIFICAR"))))</f>
        <v>CUSTEIO</v>
      </c>
      <c r="Z511" s="44">
        <v>27437</v>
      </c>
    </row>
    <row r="512" spans="1:29" x14ac:dyDescent="0.25">
      <c r="A512" t="s">
        <v>540</v>
      </c>
      <c r="B512" t="s">
        <v>352</v>
      </c>
      <c r="C512" t="s">
        <v>541</v>
      </c>
      <c r="D512" t="s">
        <v>63</v>
      </c>
      <c r="E512" t="s">
        <v>117</v>
      </c>
      <c r="F512" s="51" t="str">
        <f>IFERROR(VLOOKUP(D512,'Tabelas auxiliares'!$A$3:$B$61,2,FALSE),"")</f>
        <v>PROAD - PASSAGENS * D.U.C</v>
      </c>
      <c r="G512" s="51" t="str">
        <f>IFERROR(VLOOKUP($B512,'Tabelas auxiliares'!$A$65:$C$102,2,FALSE),"")</f>
        <v>Diárias e passagens nacionais</v>
      </c>
      <c r="H512" s="51" t="str">
        <f>IFERROR(VLOOKUP($B512,'Tabelas auxiliares'!$A$65:$C$102,3,FALSE),"")</f>
        <v>PASSAGENS NACIONAIS / DIÁRIAS NACIONAIS / REEMBOLSO DE PASSAGENS TERRESTRES</v>
      </c>
      <c r="I512" t="s">
        <v>569</v>
      </c>
      <c r="J512" t="s">
        <v>664</v>
      </c>
      <c r="K512" t="s">
        <v>665</v>
      </c>
      <c r="L512" t="s">
        <v>236</v>
      </c>
      <c r="M512" t="s">
        <v>235</v>
      </c>
      <c r="N512" t="s">
        <v>166</v>
      </c>
      <c r="O512" t="s">
        <v>167</v>
      </c>
      <c r="P512" t="s">
        <v>200</v>
      </c>
      <c r="Q512" t="s">
        <v>168</v>
      </c>
      <c r="R512" t="s">
        <v>165</v>
      </c>
      <c r="S512" t="s">
        <v>119</v>
      </c>
      <c r="T512" t="s">
        <v>164</v>
      </c>
      <c r="U512" t="s">
        <v>118</v>
      </c>
      <c r="V512" t="s">
        <v>476</v>
      </c>
      <c r="W512" t="s">
        <v>460</v>
      </c>
      <c r="X512" s="51" t="str">
        <f t="shared" si="7"/>
        <v>3</v>
      </c>
      <c r="Y512" s="51" t="str">
        <f>IF(T512="","",IF(AND(T512&lt;&gt;'Tabelas auxiliares'!$B$236,T512&lt;&gt;'Tabelas auxiliares'!$B$237),"FOLHA DE PESSOAL",IF(X512='Tabelas auxiliares'!$A$237,"CUSTEIO",IF(X512='Tabelas auxiliares'!$A$236,"INVESTIMENTO","ERRO - VERIFICAR"))))</f>
        <v>CUSTEIO</v>
      </c>
      <c r="Z512" s="44">
        <v>48736.3</v>
      </c>
      <c r="AA512" s="44">
        <v>18598.759999999998</v>
      </c>
      <c r="AB512" s="44">
        <v>1063.3900000000001</v>
      </c>
      <c r="AC512" s="44">
        <v>29074.15</v>
      </c>
    </row>
    <row r="513" spans="1:29" x14ac:dyDescent="0.25">
      <c r="A513" t="s">
        <v>540</v>
      </c>
      <c r="B513" t="s">
        <v>352</v>
      </c>
      <c r="C513" t="s">
        <v>541</v>
      </c>
      <c r="D513" t="s">
        <v>63</v>
      </c>
      <c r="E513" t="s">
        <v>117</v>
      </c>
      <c r="F513" s="51" t="str">
        <f>IFERROR(VLOOKUP(D513,'Tabelas auxiliares'!$A$3:$B$61,2,FALSE),"")</f>
        <v>PROAD - PASSAGENS * D.U.C</v>
      </c>
      <c r="G513" s="51" t="str">
        <f>IFERROR(VLOOKUP($B513,'Tabelas auxiliares'!$A$65:$C$102,2,FALSE),"")</f>
        <v>Diárias e passagens nacionais</v>
      </c>
      <c r="H513" s="51" t="str">
        <f>IFERROR(VLOOKUP($B513,'Tabelas auxiliares'!$A$65:$C$102,3,FALSE),"")</f>
        <v>PASSAGENS NACIONAIS / DIÁRIAS NACIONAIS / REEMBOLSO DE PASSAGENS TERRESTRES</v>
      </c>
      <c r="I513" t="s">
        <v>569</v>
      </c>
      <c r="J513" t="s">
        <v>664</v>
      </c>
      <c r="K513" t="s">
        <v>666</v>
      </c>
      <c r="L513" t="s">
        <v>236</v>
      </c>
      <c r="M513" t="s">
        <v>235</v>
      </c>
      <c r="N513" t="s">
        <v>166</v>
      </c>
      <c r="O513" t="s">
        <v>167</v>
      </c>
      <c r="P513" t="s">
        <v>200</v>
      </c>
      <c r="Q513" t="s">
        <v>168</v>
      </c>
      <c r="R513" t="s">
        <v>165</v>
      </c>
      <c r="S513" t="s">
        <v>119</v>
      </c>
      <c r="T513" t="s">
        <v>164</v>
      </c>
      <c r="U513" t="s">
        <v>118</v>
      </c>
      <c r="V513" t="s">
        <v>477</v>
      </c>
      <c r="W513" t="s">
        <v>461</v>
      </c>
      <c r="X513" s="51" t="str">
        <f t="shared" si="7"/>
        <v>3</v>
      </c>
      <c r="Y513" s="51" t="str">
        <f>IF(T513="","",IF(AND(T513&lt;&gt;'Tabelas auxiliares'!$B$236,T513&lt;&gt;'Tabelas auxiliares'!$B$237),"FOLHA DE PESSOAL",IF(X513='Tabelas auxiliares'!$A$237,"CUSTEIO",IF(X513='Tabelas auxiliares'!$A$236,"INVESTIMENTO","ERRO - VERIFICAR"))))</f>
        <v>CUSTEIO</v>
      </c>
      <c r="Z513" s="44">
        <v>11969.77</v>
      </c>
      <c r="AB513" s="44">
        <v>4624.6499999999996</v>
      </c>
      <c r="AC513" s="44">
        <v>7345.12</v>
      </c>
    </row>
    <row r="514" spans="1:29" x14ac:dyDescent="0.25">
      <c r="A514" t="s">
        <v>540</v>
      </c>
      <c r="B514" t="s">
        <v>352</v>
      </c>
      <c r="C514" t="s">
        <v>541</v>
      </c>
      <c r="D514" t="s">
        <v>63</v>
      </c>
      <c r="E514" t="s">
        <v>117</v>
      </c>
      <c r="F514" s="51" t="str">
        <f>IFERROR(VLOOKUP(D514,'Tabelas auxiliares'!$A$3:$B$61,2,FALSE),"")</f>
        <v>PROAD - PASSAGENS * D.U.C</v>
      </c>
      <c r="G514" s="51" t="str">
        <f>IFERROR(VLOOKUP($B514,'Tabelas auxiliares'!$A$65:$C$102,2,FALSE),"")</f>
        <v>Diárias e passagens nacionais</v>
      </c>
      <c r="H514" s="51" t="str">
        <f>IFERROR(VLOOKUP($B514,'Tabelas auxiliares'!$A$65:$C$102,3,FALSE),"")</f>
        <v>PASSAGENS NACIONAIS / DIÁRIAS NACIONAIS / REEMBOLSO DE PASSAGENS TERRESTRES</v>
      </c>
      <c r="I514" t="s">
        <v>569</v>
      </c>
      <c r="J514" t="s">
        <v>664</v>
      </c>
      <c r="K514" t="s">
        <v>667</v>
      </c>
      <c r="L514" t="s">
        <v>236</v>
      </c>
      <c r="M514" t="s">
        <v>235</v>
      </c>
      <c r="N514" t="s">
        <v>166</v>
      </c>
      <c r="O514" t="s">
        <v>167</v>
      </c>
      <c r="P514" t="s">
        <v>200</v>
      </c>
      <c r="Q514" t="s">
        <v>168</v>
      </c>
      <c r="R514" t="s">
        <v>165</v>
      </c>
      <c r="S514" t="s">
        <v>119</v>
      </c>
      <c r="T514" t="s">
        <v>164</v>
      </c>
      <c r="U514" t="s">
        <v>118</v>
      </c>
      <c r="V514" t="s">
        <v>467</v>
      </c>
      <c r="W514" t="s">
        <v>448</v>
      </c>
      <c r="X514" s="51" t="str">
        <f t="shared" si="7"/>
        <v>3</v>
      </c>
      <c r="Y514" s="51" t="str">
        <f>IF(T514="","",IF(AND(T514&lt;&gt;'Tabelas auxiliares'!$B$236,T514&lt;&gt;'Tabelas auxiliares'!$B$237),"FOLHA DE PESSOAL",IF(X514='Tabelas auxiliares'!$A$237,"CUSTEIO",IF(X514='Tabelas auxiliares'!$A$236,"INVESTIMENTO","ERRO - VERIFICAR"))))</f>
        <v>CUSTEIO</v>
      </c>
      <c r="Z514" s="44">
        <v>4016.9</v>
      </c>
      <c r="AA514" s="44">
        <v>2613.4</v>
      </c>
      <c r="AB514" s="44">
        <v>98.94</v>
      </c>
      <c r="AC514" s="44">
        <v>1304.56</v>
      </c>
    </row>
    <row r="515" spans="1:29" x14ac:dyDescent="0.25">
      <c r="A515" t="s">
        <v>540</v>
      </c>
      <c r="B515" t="s">
        <v>352</v>
      </c>
      <c r="C515" t="s">
        <v>541</v>
      </c>
      <c r="D515" t="s">
        <v>63</v>
      </c>
      <c r="E515" t="s">
        <v>117</v>
      </c>
      <c r="F515" s="51" t="str">
        <f>IFERROR(VLOOKUP(D515,'Tabelas auxiliares'!$A$3:$B$61,2,FALSE),"")</f>
        <v>PROAD - PASSAGENS * D.U.C</v>
      </c>
      <c r="G515" s="51" t="str">
        <f>IFERROR(VLOOKUP($B515,'Tabelas auxiliares'!$A$65:$C$102,2,FALSE),"")</f>
        <v>Diárias e passagens nacionais</v>
      </c>
      <c r="H515" s="51" t="str">
        <f>IFERROR(VLOOKUP($B515,'Tabelas auxiliares'!$A$65:$C$102,3,FALSE),"")</f>
        <v>PASSAGENS NACIONAIS / DIÁRIAS NACIONAIS / REEMBOLSO DE PASSAGENS TERRESTRES</v>
      </c>
      <c r="I515" t="s">
        <v>545</v>
      </c>
      <c r="J515" t="s">
        <v>668</v>
      </c>
      <c r="K515" t="s">
        <v>669</v>
      </c>
      <c r="L515" t="s">
        <v>516</v>
      </c>
      <c r="M515" t="s">
        <v>165</v>
      </c>
      <c r="N515" t="s">
        <v>166</v>
      </c>
      <c r="O515" t="s">
        <v>167</v>
      </c>
      <c r="P515" t="s">
        <v>200</v>
      </c>
      <c r="Q515" t="s">
        <v>168</v>
      </c>
      <c r="R515" t="s">
        <v>165</v>
      </c>
      <c r="S515" t="s">
        <v>119</v>
      </c>
      <c r="T515" t="s">
        <v>164</v>
      </c>
      <c r="U515" t="s">
        <v>118</v>
      </c>
      <c r="V515" t="s">
        <v>478</v>
      </c>
      <c r="W515" t="s">
        <v>462</v>
      </c>
      <c r="X515" s="51" t="str">
        <f t="shared" si="7"/>
        <v>3</v>
      </c>
      <c r="Y515" s="51" t="str">
        <f>IF(T515="","",IF(AND(T515&lt;&gt;'Tabelas auxiliares'!$B$236,T515&lt;&gt;'Tabelas auxiliares'!$B$237),"FOLHA DE PESSOAL",IF(X515='Tabelas auxiliares'!$A$237,"CUSTEIO",IF(X515='Tabelas auxiliares'!$A$236,"INVESTIMENTO","ERRO - VERIFICAR"))))</f>
        <v>CUSTEIO</v>
      </c>
      <c r="Z515" s="44">
        <v>459.11</v>
      </c>
      <c r="AA515" s="44">
        <v>459.11</v>
      </c>
    </row>
    <row r="516" spans="1:29" x14ac:dyDescent="0.25">
      <c r="A516" t="s">
        <v>540</v>
      </c>
      <c r="B516" t="s">
        <v>352</v>
      </c>
      <c r="C516" t="s">
        <v>541</v>
      </c>
      <c r="D516" t="s">
        <v>63</v>
      </c>
      <c r="E516" t="s">
        <v>117</v>
      </c>
      <c r="F516" s="51" t="str">
        <f>IFERROR(VLOOKUP(D516,'Tabelas auxiliares'!$A$3:$B$61,2,FALSE),"")</f>
        <v>PROAD - PASSAGENS * D.U.C</v>
      </c>
      <c r="G516" s="51" t="str">
        <f>IFERROR(VLOOKUP($B516,'Tabelas auxiliares'!$A$65:$C$102,2,FALSE),"")</f>
        <v>Diárias e passagens nacionais</v>
      </c>
      <c r="H516" s="51" t="str">
        <f>IFERROR(VLOOKUP($B516,'Tabelas auxiliares'!$A$65:$C$102,3,FALSE),"")</f>
        <v>PASSAGENS NACIONAIS / DIÁRIAS NACIONAIS / REEMBOLSO DE PASSAGENS TERRESTRES</v>
      </c>
      <c r="I516" t="s">
        <v>545</v>
      </c>
      <c r="J516" t="s">
        <v>670</v>
      </c>
      <c r="K516" t="s">
        <v>671</v>
      </c>
      <c r="L516" t="s">
        <v>517</v>
      </c>
      <c r="M516" t="s">
        <v>165</v>
      </c>
      <c r="N516" t="s">
        <v>166</v>
      </c>
      <c r="O516" t="s">
        <v>167</v>
      </c>
      <c r="P516" t="s">
        <v>200</v>
      </c>
      <c r="Q516" t="s">
        <v>168</v>
      </c>
      <c r="R516" t="s">
        <v>165</v>
      </c>
      <c r="S516" t="s">
        <v>119</v>
      </c>
      <c r="T516" t="s">
        <v>164</v>
      </c>
      <c r="U516" t="s">
        <v>118</v>
      </c>
      <c r="V516" t="s">
        <v>478</v>
      </c>
      <c r="W516" t="s">
        <v>462</v>
      </c>
      <c r="X516" s="51" t="str">
        <f t="shared" ref="X516:X579" si="8">LEFT(V516,1)</f>
        <v>3</v>
      </c>
      <c r="Y516" s="51" t="str">
        <f>IF(T516="","",IF(AND(T516&lt;&gt;'Tabelas auxiliares'!$B$236,T516&lt;&gt;'Tabelas auxiliares'!$B$237),"FOLHA DE PESSOAL",IF(X516='Tabelas auxiliares'!$A$237,"CUSTEIO",IF(X516='Tabelas auxiliares'!$A$236,"INVESTIMENTO","ERRO - VERIFICAR"))))</f>
        <v>CUSTEIO</v>
      </c>
      <c r="Z516" s="44">
        <v>1880</v>
      </c>
      <c r="AA516" s="44">
        <v>1880</v>
      </c>
    </row>
    <row r="517" spans="1:29" x14ac:dyDescent="0.25">
      <c r="A517" t="s">
        <v>540</v>
      </c>
      <c r="B517" t="s">
        <v>352</v>
      </c>
      <c r="C517" t="s">
        <v>541</v>
      </c>
      <c r="D517" t="s">
        <v>63</v>
      </c>
      <c r="E517" t="s">
        <v>117</v>
      </c>
      <c r="F517" s="51" t="str">
        <f>IFERROR(VLOOKUP(D517,'Tabelas auxiliares'!$A$3:$B$61,2,FALSE),"")</f>
        <v>PROAD - PASSAGENS * D.U.C</v>
      </c>
      <c r="G517" s="51" t="str">
        <f>IFERROR(VLOOKUP($B517,'Tabelas auxiliares'!$A$65:$C$102,2,FALSE),"")</f>
        <v>Diárias e passagens nacionais</v>
      </c>
      <c r="H517" s="51" t="str">
        <f>IFERROR(VLOOKUP($B517,'Tabelas auxiliares'!$A$65:$C$102,3,FALSE),"")</f>
        <v>PASSAGENS NACIONAIS / DIÁRIAS NACIONAIS / REEMBOLSO DE PASSAGENS TERRESTRES</v>
      </c>
      <c r="I517" t="s">
        <v>557</v>
      </c>
      <c r="J517" t="s">
        <v>664</v>
      </c>
      <c r="K517" t="s">
        <v>672</v>
      </c>
      <c r="L517" t="s">
        <v>236</v>
      </c>
      <c r="M517" t="s">
        <v>235</v>
      </c>
      <c r="N517" t="s">
        <v>166</v>
      </c>
      <c r="O517" t="s">
        <v>167</v>
      </c>
      <c r="P517" t="s">
        <v>200</v>
      </c>
      <c r="Q517" t="s">
        <v>168</v>
      </c>
      <c r="R517" t="s">
        <v>165</v>
      </c>
      <c r="S517" t="s">
        <v>543</v>
      </c>
      <c r="T517" t="s">
        <v>164</v>
      </c>
      <c r="U517" t="s">
        <v>118</v>
      </c>
      <c r="V517" t="s">
        <v>476</v>
      </c>
      <c r="W517" t="s">
        <v>460</v>
      </c>
      <c r="X517" s="51" t="str">
        <f t="shared" si="8"/>
        <v>3</v>
      </c>
      <c r="Y517" s="51" t="str">
        <f>IF(T517="","",IF(AND(T517&lt;&gt;'Tabelas auxiliares'!$B$236,T517&lt;&gt;'Tabelas auxiliares'!$B$237),"FOLHA DE PESSOAL",IF(X517='Tabelas auxiliares'!$A$237,"CUSTEIO",IF(X517='Tabelas auxiliares'!$A$236,"INVESTIMENTO","ERRO - VERIFICAR"))))</f>
        <v>CUSTEIO</v>
      </c>
      <c r="Z517" s="44">
        <v>19666.64</v>
      </c>
      <c r="AA517" s="44">
        <v>19666.64</v>
      </c>
    </row>
    <row r="518" spans="1:29" x14ac:dyDescent="0.25">
      <c r="A518" t="s">
        <v>540</v>
      </c>
      <c r="B518" t="s">
        <v>352</v>
      </c>
      <c r="C518" t="s">
        <v>541</v>
      </c>
      <c r="D518" t="s">
        <v>63</v>
      </c>
      <c r="E518" t="s">
        <v>117</v>
      </c>
      <c r="F518" s="51" t="str">
        <f>IFERROR(VLOOKUP(D518,'Tabelas auxiliares'!$A$3:$B$61,2,FALSE),"")</f>
        <v>PROAD - PASSAGENS * D.U.C</v>
      </c>
      <c r="G518" s="51" t="str">
        <f>IFERROR(VLOOKUP($B518,'Tabelas auxiliares'!$A$65:$C$102,2,FALSE),"")</f>
        <v>Diárias e passagens nacionais</v>
      </c>
      <c r="H518" s="51" t="str">
        <f>IFERROR(VLOOKUP($B518,'Tabelas auxiliares'!$A$65:$C$102,3,FALSE),"")</f>
        <v>PASSAGENS NACIONAIS / DIÁRIAS NACIONAIS / REEMBOLSO DE PASSAGENS TERRESTRES</v>
      </c>
      <c r="I518" t="s">
        <v>573</v>
      </c>
      <c r="J518" t="s">
        <v>673</v>
      </c>
      <c r="K518" t="s">
        <v>674</v>
      </c>
      <c r="L518" t="s">
        <v>236</v>
      </c>
      <c r="M518" t="s">
        <v>235</v>
      </c>
      <c r="N518" t="s">
        <v>166</v>
      </c>
      <c r="O518" t="s">
        <v>167</v>
      </c>
      <c r="P518" t="s">
        <v>200</v>
      </c>
      <c r="Q518" t="s">
        <v>168</v>
      </c>
      <c r="R518" t="s">
        <v>165</v>
      </c>
      <c r="S518" t="s">
        <v>543</v>
      </c>
      <c r="T518" t="s">
        <v>164</v>
      </c>
      <c r="U518" t="s">
        <v>118</v>
      </c>
      <c r="V518" t="s">
        <v>477</v>
      </c>
      <c r="W518" t="s">
        <v>461</v>
      </c>
      <c r="X518" s="51" t="str">
        <f t="shared" si="8"/>
        <v>3</v>
      </c>
      <c r="Y518" s="51" t="str">
        <f>IF(T518="","",IF(AND(T518&lt;&gt;'Tabelas auxiliares'!$B$236,T518&lt;&gt;'Tabelas auxiliares'!$B$237),"FOLHA DE PESSOAL",IF(X518='Tabelas auxiliares'!$A$237,"CUSTEIO",IF(X518='Tabelas auxiliares'!$A$236,"INVESTIMENTO","ERRO - VERIFICAR"))))</f>
        <v>CUSTEIO</v>
      </c>
      <c r="Z518" s="44">
        <v>8225.57</v>
      </c>
      <c r="AA518" s="44">
        <v>6852.06</v>
      </c>
      <c r="AB518" s="44">
        <v>44.54</v>
      </c>
      <c r="AC518" s="44">
        <v>1328.97</v>
      </c>
    </row>
    <row r="519" spans="1:29" x14ac:dyDescent="0.25">
      <c r="A519" t="s">
        <v>540</v>
      </c>
      <c r="B519" t="s">
        <v>352</v>
      </c>
      <c r="C519" t="s">
        <v>541</v>
      </c>
      <c r="D519" t="s">
        <v>63</v>
      </c>
      <c r="E519" t="s">
        <v>117</v>
      </c>
      <c r="F519" s="51" t="str">
        <f>IFERROR(VLOOKUP(D519,'Tabelas auxiliares'!$A$3:$B$61,2,FALSE),"")</f>
        <v>PROAD - PASSAGENS * D.U.C</v>
      </c>
      <c r="G519" s="51" t="str">
        <f>IFERROR(VLOOKUP($B519,'Tabelas auxiliares'!$A$65:$C$102,2,FALSE),"")</f>
        <v>Diárias e passagens nacionais</v>
      </c>
      <c r="H519" s="51" t="str">
        <f>IFERROR(VLOOKUP($B519,'Tabelas auxiliares'!$A$65:$C$102,3,FALSE),"")</f>
        <v>PASSAGENS NACIONAIS / DIÁRIAS NACIONAIS / REEMBOLSO DE PASSAGENS TERRESTRES</v>
      </c>
      <c r="I519" t="s">
        <v>544</v>
      </c>
      <c r="J519" t="s">
        <v>668</v>
      </c>
      <c r="K519" t="s">
        <v>675</v>
      </c>
      <c r="L519" t="s">
        <v>516</v>
      </c>
      <c r="M519" t="s">
        <v>165</v>
      </c>
      <c r="N519" t="s">
        <v>166</v>
      </c>
      <c r="O519" t="s">
        <v>167</v>
      </c>
      <c r="P519" t="s">
        <v>200</v>
      </c>
      <c r="Q519" t="s">
        <v>168</v>
      </c>
      <c r="R519" t="s">
        <v>165</v>
      </c>
      <c r="S519" t="s">
        <v>543</v>
      </c>
      <c r="T519" t="s">
        <v>164</v>
      </c>
      <c r="U519" t="s">
        <v>118</v>
      </c>
      <c r="V519" t="s">
        <v>478</v>
      </c>
      <c r="W519" t="s">
        <v>462</v>
      </c>
      <c r="X519" s="51" t="str">
        <f t="shared" si="8"/>
        <v>3</v>
      </c>
      <c r="Y519" s="51" t="str">
        <f>IF(T519="","",IF(AND(T519&lt;&gt;'Tabelas auxiliares'!$B$236,T519&lt;&gt;'Tabelas auxiliares'!$B$237),"FOLHA DE PESSOAL",IF(X519='Tabelas auxiliares'!$A$237,"CUSTEIO",IF(X519='Tabelas auxiliares'!$A$236,"INVESTIMENTO","ERRO - VERIFICAR"))))</f>
        <v>CUSTEIO</v>
      </c>
      <c r="Z519" s="44">
        <v>2559.12</v>
      </c>
      <c r="AA519" s="44">
        <v>2559.12</v>
      </c>
    </row>
    <row r="520" spans="1:29"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5"/>
    </row>
    <row r="521" spans="1:29"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5"/>
    </row>
    <row r="522" spans="1:29"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5"/>
    </row>
    <row r="523" spans="1:29"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5"/>
    </row>
    <row r="524" spans="1:29"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5"/>
    </row>
    <row r="525" spans="1:29"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5"/>
    </row>
    <row r="526" spans="1:29"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5"/>
    </row>
    <row r="527" spans="1:29"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5"/>
    </row>
    <row r="528" spans="1:29"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5"/>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5"/>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5"/>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5"/>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5"/>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5"/>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5"/>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5"/>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5"/>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5"/>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5"/>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5"/>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5"/>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5"/>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5"/>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5"/>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5"/>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5"/>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5"/>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5"/>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5"/>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5"/>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5"/>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5"/>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5"/>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5"/>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5"/>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5"/>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5"/>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5"/>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5"/>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5"/>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5"/>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5"/>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5"/>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5"/>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5"/>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5"/>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5"/>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5"/>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5"/>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5"/>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5"/>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5"/>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5"/>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5"/>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5"/>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5"/>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5"/>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5"/>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5"/>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5"/>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5"/>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5"/>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5"/>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5"/>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5"/>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5"/>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5"/>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5"/>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5"/>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5"/>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5"/>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5"/>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5"/>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5"/>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5"/>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5"/>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5"/>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5"/>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5"/>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5"/>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5"/>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5"/>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5"/>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5"/>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5"/>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5"/>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5"/>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5"/>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5"/>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5"/>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5"/>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5"/>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5"/>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5"/>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5"/>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5"/>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5"/>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5"/>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5"/>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5"/>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5"/>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5"/>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5"/>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5"/>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5"/>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5"/>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5"/>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5"/>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5"/>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5"/>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5"/>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5"/>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5"/>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5"/>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5"/>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5"/>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5"/>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5"/>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5"/>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5"/>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5"/>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5"/>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5"/>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5"/>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5"/>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5"/>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5"/>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5"/>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5"/>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5"/>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5"/>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5"/>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5"/>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5"/>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5"/>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5"/>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5"/>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5"/>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5"/>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5"/>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5"/>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5"/>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5"/>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5"/>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5"/>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5"/>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5"/>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5"/>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5"/>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5"/>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5"/>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5"/>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5"/>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5"/>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5"/>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5"/>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5"/>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5"/>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5"/>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5"/>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5"/>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5"/>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5"/>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5"/>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5"/>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5"/>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5"/>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5"/>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5"/>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5"/>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5"/>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5"/>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5"/>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5"/>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5"/>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5"/>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5"/>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5"/>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5"/>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5"/>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5"/>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5"/>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5"/>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5"/>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5"/>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5"/>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5"/>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5"/>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5"/>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5"/>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5"/>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5"/>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5"/>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5"/>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5"/>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5"/>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5"/>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5"/>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5"/>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5"/>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5"/>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5"/>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5"/>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5"/>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5"/>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5"/>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5"/>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5"/>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5"/>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5"/>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5"/>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5"/>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5"/>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5"/>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5"/>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5"/>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5"/>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5"/>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5"/>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5"/>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5"/>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5"/>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5"/>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5"/>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5"/>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5"/>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5"/>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5"/>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5"/>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5"/>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5"/>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5"/>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5"/>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5"/>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5"/>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5"/>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5"/>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5"/>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5"/>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5"/>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5"/>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5"/>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5"/>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5"/>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5"/>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5"/>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5"/>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5"/>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5"/>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5"/>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5"/>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5"/>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5"/>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5"/>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5"/>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5"/>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5"/>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5"/>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5"/>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5"/>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5"/>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5"/>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5"/>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5"/>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5"/>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5"/>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5"/>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5"/>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5"/>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5"/>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5"/>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5"/>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5"/>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5"/>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5"/>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5"/>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5"/>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5"/>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5"/>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5"/>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5"/>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5"/>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5"/>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5"/>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5"/>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5"/>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5"/>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5"/>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5"/>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5"/>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5"/>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5"/>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5"/>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5"/>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5"/>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5"/>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5"/>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5"/>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5"/>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5"/>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5"/>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5"/>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5"/>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5"/>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5"/>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5"/>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5"/>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5"/>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5"/>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5"/>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5"/>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5"/>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5"/>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5"/>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5"/>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5"/>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5"/>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5"/>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5"/>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5"/>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5"/>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5"/>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5"/>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5"/>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5"/>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5"/>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5"/>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5"/>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5"/>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5"/>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5"/>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5"/>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5"/>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5"/>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5"/>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5"/>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5"/>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5"/>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5"/>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5"/>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5"/>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5"/>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5"/>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5"/>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5"/>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5"/>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5"/>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5"/>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5"/>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5"/>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5"/>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5"/>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5"/>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5"/>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5"/>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5"/>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5"/>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5"/>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5"/>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5"/>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5"/>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5"/>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5"/>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5"/>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5"/>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5"/>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5"/>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5"/>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5"/>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5"/>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5"/>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5"/>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5"/>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5"/>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5"/>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5"/>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5"/>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5"/>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5"/>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5"/>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5"/>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5"/>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5"/>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5"/>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5"/>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5"/>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5"/>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5"/>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5"/>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5"/>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5"/>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5"/>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5"/>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5"/>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5"/>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5"/>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5"/>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5"/>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5"/>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5"/>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5"/>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5"/>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5"/>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5"/>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5"/>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5"/>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5"/>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5"/>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5"/>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5"/>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5"/>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5"/>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5"/>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5"/>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5"/>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5"/>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5"/>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5"/>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5"/>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5"/>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5"/>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5"/>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5"/>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5"/>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5"/>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5"/>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5"/>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5"/>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5"/>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5"/>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5"/>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5"/>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5"/>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5"/>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5"/>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5"/>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5"/>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5"/>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5"/>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5"/>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5"/>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5"/>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5"/>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5"/>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5"/>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5"/>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5"/>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5"/>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5"/>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5"/>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5"/>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5"/>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5"/>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5"/>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5"/>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5"/>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5"/>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5"/>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5"/>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5"/>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5"/>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5"/>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5"/>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5"/>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5"/>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5"/>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5"/>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5"/>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5"/>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5"/>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5"/>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5"/>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5"/>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5"/>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5"/>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5"/>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5"/>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5"/>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5"/>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5"/>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5"/>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16034533.779999999</v>
      </c>
      <c r="AA1001" s="56">
        <f t="shared" ref="AA1001:AC1001" si="16">SUBTOTAL(9,AA4:AA1000)</f>
        <v>12059118.420000002</v>
      </c>
      <c r="AB1001" s="56">
        <f t="shared" si="16"/>
        <v>2891104.1399999997</v>
      </c>
      <c r="AC1001" s="56">
        <f t="shared" si="16"/>
        <v>1020789.91</v>
      </c>
    </row>
  </sheetData>
  <sheetProtection algorithmName="SHA-512" hashValue="rhYshSzvm1wjCVd1ReJ63uWAVYuy7zxgO9YjGMm5ouEyoKKviOPjxMNRftarhvNL2Otm/DZSeb7L69vWmRjAqQ==" saltValue="DRkXy8JnaCU4TJak53tHVQ==" spinCount="100000" sheet="1" autoFilter="0"/>
  <autoFilter ref="A3:AB1000" xr:uid="{00000000-0009-0000-0000-000009000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01"/>
  <sheetViews>
    <sheetView topLeftCell="K69" zoomScaleNormal="100" workbookViewId="0">
      <selection activeCell="E4" sqref="E4"/>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44" t="s">
        <v>202</v>
      </c>
      <c r="B1" s="144"/>
      <c r="M1" s="54"/>
      <c r="N1" s="54"/>
      <c r="O1" s="54"/>
      <c r="P1" s="54"/>
      <c r="Q1" s="54"/>
    </row>
    <row r="2" spans="1:22" ht="18.75" hidden="1" x14ac:dyDescent="0.3">
      <c r="A2" s="144"/>
      <c r="B2" s="144"/>
      <c r="M2" s="54"/>
      <c r="O2" s="54"/>
      <c r="P2" s="54"/>
      <c r="Q2" s="54"/>
      <c r="S2" s="55" t="s">
        <v>148</v>
      </c>
    </row>
    <row r="3" spans="1:22" s="113" customFormat="1" ht="63" x14ac:dyDescent="0.25">
      <c r="A3" s="112" t="s">
        <v>199</v>
      </c>
      <c r="B3" s="112" t="s">
        <v>201</v>
      </c>
      <c r="C3" s="112" t="s">
        <v>196</v>
      </c>
      <c r="D3" s="112" t="s">
        <v>0</v>
      </c>
      <c r="E3" s="112" t="s">
        <v>156</v>
      </c>
      <c r="F3" s="112" t="s">
        <v>1</v>
      </c>
      <c r="G3" s="112" t="s">
        <v>157</v>
      </c>
      <c r="H3" s="111" t="s">
        <v>158</v>
      </c>
      <c r="I3" s="111" t="s">
        <v>159</v>
      </c>
      <c r="J3" s="111" t="s">
        <v>160</v>
      </c>
      <c r="K3" s="112" t="s">
        <v>502</v>
      </c>
      <c r="L3" s="111" t="s">
        <v>503</v>
      </c>
      <c r="M3" s="111" t="s">
        <v>163</v>
      </c>
      <c r="N3" s="111" t="s">
        <v>121</v>
      </c>
      <c r="O3" s="111" t="s">
        <v>445</v>
      </c>
      <c r="P3" s="112" t="s">
        <v>446</v>
      </c>
      <c r="Q3" s="111" t="s">
        <v>144</v>
      </c>
      <c r="R3" s="112" t="s">
        <v>145</v>
      </c>
      <c r="S3" s="112" t="s">
        <v>251</v>
      </c>
      <c r="T3" s="112" t="s">
        <v>203</v>
      </c>
      <c r="U3" s="112" t="s">
        <v>204</v>
      </c>
      <c r="V3" s="112" t="s">
        <v>205</v>
      </c>
    </row>
    <row r="4" spans="1:22" ht="14.45" customHeight="1" x14ac:dyDescent="0.25">
      <c r="A4" t="s">
        <v>2616</v>
      </c>
      <c r="B4" t="s">
        <v>2617</v>
      </c>
      <c r="C4" t="s">
        <v>1177</v>
      </c>
      <c r="D4" t="s">
        <v>2618</v>
      </c>
      <c r="E4" t="s">
        <v>2619</v>
      </c>
      <c r="F4" t="s">
        <v>2620</v>
      </c>
      <c r="G4" t="s">
        <v>1681</v>
      </c>
      <c r="H4" t="s">
        <v>2621</v>
      </c>
      <c r="I4" t="s">
        <v>946</v>
      </c>
      <c r="J4" t="s">
        <v>2622</v>
      </c>
      <c r="K4" t="s">
        <v>119</v>
      </c>
      <c r="L4" t="s">
        <v>2623</v>
      </c>
      <c r="M4" t="s">
        <v>164</v>
      </c>
      <c r="N4" t="s">
        <v>2624</v>
      </c>
      <c r="O4" t="s">
        <v>1583</v>
      </c>
      <c r="P4" t="s">
        <v>1584</v>
      </c>
      <c r="Q4" s="51" t="str">
        <f>LEFT(O4,1)</f>
        <v>3</v>
      </c>
      <c r="R4" s="51" t="str">
        <f>IF(M4="","",IF(AND(M4&lt;&gt;'Tabelas auxiliares'!$B$236,M4&lt;&gt;'Tabelas auxiliares'!$B$237,M4&lt;&gt;'Tabelas auxiliares'!$C$236,M4&lt;&gt;'Tabelas auxiliares'!$C$237),"FOLHA DE PESSOAL",IF(Q4='Tabelas auxiliares'!$A$237,"CUSTEIO",IF(Q4='Tabelas auxiliares'!$A$236,"INVESTIMENTO","ERRO - VERIFICAR"))))</f>
        <v>CUSTEIO</v>
      </c>
      <c r="S4" s="44">
        <v>25000</v>
      </c>
      <c r="T4" s="44">
        <v>25000</v>
      </c>
    </row>
    <row r="5" spans="1:22" ht="14.45" customHeight="1" x14ac:dyDescent="0.25">
      <c r="A5" t="s">
        <v>2616</v>
      </c>
      <c r="B5" t="s">
        <v>2617</v>
      </c>
      <c r="C5" t="s">
        <v>1177</v>
      </c>
      <c r="D5" t="s">
        <v>2618</v>
      </c>
      <c r="E5" t="s">
        <v>2625</v>
      </c>
      <c r="F5" t="s">
        <v>2620</v>
      </c>
      <c r="G5" t="s">
        <v>1681</v>
      </c>
      <c r="H5" t="s">
        <v>2621</v>
      </c>
      <c r="I5" t="s">
        <v>167</v>
      </c>
      <c r="J5" t="s">
        <v>2626</v>
      </c>
      <c r="K5" t="s">
        <v>119</v>
      </c>
      <c r="L5" t="s">
        <v>2627</v>
      </c>
      <c r="M5" t="s">
        <v>228</v>
      </c>
      <c r="N5" t="s">
        <v>2628</v>
      </c>
      <c r="O5" t="s">
        <v>1583</v>
      </c>
      <c r="P5" t="s">
        <v>1584</v>
      </c>
      <c r="Q5" s="51" t="str">
        <f t="shared" ref="Q5:Q68" si="0">LEFT(O5,1)</f>
        <v>3</v>
      </c>
      <c r="R5" s="51" t="str">
        <f>IF(M5="","",IF(AND(M5&lt;&gt;'Tabelas auxiliares'!$B$236,M5&lt;&gt;'Tabelas auxiliares'!$B$237,M5&lt;&gt;'Tabelas auxiliares'!$C$236,M5&lt;&gt;'Tabelas auxiliares'!$C$237),"FOLHA DE PESSOAL",IF(Q5='Tabelas auxiliares'!$A$237,"CUSTEIO",IF(Q5='Tabelas auxiliares'!$A$236,"INVESTIMENTO","ERRO - VERIFICAR"))))</f>
        <v>CUSTEIO</v>
      </c>
      <c r="S5" s="44">
        <v>31064</v>
      </c>
      <c r="T5" s="44">
        <v>31064</v>
      </c>
    </row>
    <row r="6" spans="1:22" x14ac:dyDescent="0.25">
      <c r="A6" t="s">
        <v>2616</v>
      </c>
      <c r="B6" t="s">
        <v>2617</v>
      </c>
      <c r="C6" t="s">
        <v>1177</v>
      </c>
      <c r="D6" t="s">
        <v>2629</v>
      </c>
      <c r="E6" t="s">
        <v>2630</v>
      </c>
      <c r="F6" t="s">
        <v>2631</v>
      </c>
      <c r="G6" t="s">
        <v>1681</v>
      </c>
      <c r="H6" t="s">
        <v>2621</v>
      </c>
      <c r="I6" t="s">
        <v>946</v>
      </c>
      <c r="J6" t="s">
        <v>2622</v>
      </c>
      <c r="K6" t="s">
        <v>119</v>
      </c>
      <c r="L6" t="s">
        <v>2623</v>
      </c>
      <c r="M6" t="s">
        <v>164</v>
      </c>
      <c r="N6" t="s">
        <v>2624</v>
      </c>
      <c r="O6" t="s">
        <v>1569</v>
      </c>
      <c r="P6" t="s">
        <v>1570</v>
      </c>
      <c r="Q6" s="51" t="str">
        <f t="shared" si="0"/>
        <v>3</v>
      </c>
      <c r="R6" s="51" t="str">
        <f>IF(M6="","",IF(AND(M6&lt;&gt;'Tabelas auxiliares'!$B$236,M6&lt;&gt;'Tabelas auxiliares'!$B$237,M6&lt;&gt;'Tabelas auxiliares'!$C$236,M6&lt;&gt;'Tabelas auxiliares'!$C$237),"FOLHA DE PESSOAL",IF(Q6='Tabelas auxiliares'!$A$237,"CUSTEIO",IF(Q6='Tabelas auxiliares'!$A$236,"INVESTIMENTO","ERRO - VERIFICAR"))))</f>
        <v>CUSTEIO</v>
      </c>
      <c r="S6" s="44">
        <v>10000</v>
      </c>
      <c r="T6" s="44">
        <v>10000</v>
      </c>
    </row>
    <row r="7" spans="1:22" ht="14.45" customHeight="1" x14ac:dyDescent="0.25">
      <c r="A7" t="s">
        <v>2632</v>
      </c>
      <c r="B7" t="s">
        <v>2633</v>
      </c>
      <c r="C7" t="s">
        <v>558</v>
      </c>
      <c r="D7" t="s">
        <v>2634</v>
      </c>
      <c r="E7" t="s">
        <v>2635</v>
      </c>
      <c r="F7" t="s">
        <v>2636</v>
      </c>
      <c r="G7" t="s">
        <v>2637</v>
      </c>
      <c r="H7" t="s">
        <v>2638</v>
      </c>
      <c r="I7" t="s">
        <v>167</v>
      </c>
      <c r="J7" t="s">
        <v>2639</v>
      </c>
      <c r="K7" t="s">
        <v>2640</v>
      </c>
      <c r="L7" t="s">
        <v>2641</v>
      </c>
      <c r="M7" t="s">
        <v>164</v>
      </c>
      <c r="N7" t="s">
        <v>2642</v>
      </c>
      <c r="O7" t="s">
        <v>1320</v>
      </c>
      <c r="P7" t="s">
        <v>1321</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44">
        <v>390543.59</v>
      </c>
      <c r="T7" s="44">
        <v>379776.4</v>
      </c>
      <c r="V7" s="44">
        <v>10767.19</v>
      </c>
    </row>
    <row r="8" spans="1:22" x14ac:dyDescent="0.25">
      <c r="A8" t="s">
        <v>2632</v>
      </c>
      <c r="B8" t="s">
        <v>2633</v>
      </c>
      <c r="C8" t="s">
        <v>2385</v>
      </c>
      <c r="D8" t="s">
        <v>2643</v>
      </c>
      <c r="E8" t="s">
        <v>2644</v>
      </c>
      <c r="F8" t="s">
        <v>2645</v>
      </c>
      <c r="G8" t="s">
        <v>2646</v>
      </c>
      <c r="H8" t="s">
        <v>2638</v>
      </c>
      <c r="I8" t="s">
        <v>167</v>
      </c>
      <c r="J8" t="s">
        <v>2639</v>
      </c>
      <c r="K8" t="s">
        <v>2640</v>
      </c>
      <c r="L8" t="s">
        <v>2641</v>
      </c>
      <c r="M8" t="s">
        <v>164</v>
      </c>
      <c r="N8" t="s">
        <v>2642</v>
      </c>
      <c r="O8" t="s">
        <v>1320</v>
      </c>
      <c r="P8" t="s">
        <v>1321</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44">
        <v>52916.83</v>
      </c>
      <c r="T8" s="44">
        <v>52916.83</v>
      </c>
    </row>
    <row r="9" spans="1:22" ht="14.45" customHeight="1" x14ac:dyDescent="0.25">
      <c r="A9" t="s">
        <v>2632</v>
      </c>
      <c r="B9" t="s">
        <v>2633</v>
      </c>
      <c r="C9" t="s">
        <v>1446</v>
      </c>
      <c r="D9" t="s">
        <v>2647</v>
      </c>
      <c r="E9" t="s">
        <v>2648</v>
      </c>
      <c r="F9" t="s">
        <v>2649</v>
      </c>
      <c r="G9" t="s">
        <v>2650</v>
      </c>
      <c r="H9" t="s">
        <v>2638</v>
      </c>
      <c r="I9" t="s">
        <v>167</v>
      </c>
      <c r="J9" t="s">
        <v>2639</v>
      </c>
      <c r="K9" t="s">
        <v>2640</v>
      </c>
      <c r="L9" t="s">
        <v>2641</v>
      </c>
      <c r="M9" t="s">
        <v>164</v>
      </c>
      <c r="N9" t="s">
        <v>2642</v>
      </c>
      <c r="O9" t="s">
        <v>1008</v>
      </c>
      <c r="P9" t="s">
        <v>1009</v>
      </c>
      <c r="Q9" s="51" t="str">
        <f t="shared" si="0"/>
        <v>3</v>
      </c>
      <c r="R9" s="51" t="str">
        <f>IF(M9="","",IF(AND(M9&lt;&gt;'Tabelas auxiliares'!$B$236,M9&lt;&gt;'Tabelas auxiliares'!$B$237,M9&lt;&gt;'Tabelas auxiliares'!$C$236,M9&lt;&gt;'Tabelas auxiliares'!$C$237),"FOLHA DE PESSOAL",IF(Q9='Tabelas auxiliares'!$A$237,"CUSTEIO",IF(Q9='Tabelas auxiliares'!$A$236,"INVESTIMENTO","ERRO - VERIFICAR"))))</f>
        <v>CUSTEIO</v>
      </c>
      <c r="S9" s="44">
        <v>738737</v>
      </c>
      <c r="T9" s="44">
        <v>738737</v>
      </c>
    </row>
    <row r="10" spans="1:22" ht="14.45" customHeight="1" x14ac:dyDescent="0.25">
      <c r="A10" t="s">
        <v>2632</v>
      </c>
      <c r="B10" t="s">
        <v>2633</v>
      </c>
      <c r="C10" t="s">
        <v>2051</v>
      </c>
      <c r="D10" t="s">
        <v>2651</v>
      </c>
      <c r="E10" t="s">
        <v>2652</v>
      </c>
      <c r="F10" t="s">
        <v>2653</v>
      </c>
      <c r="G10" t="s">
        <v>2654</v>
      </c>
      <c r="H10" t="s">
        <v>2638</v>
      </c>
      <c r="I10" t="s">
        <v>167</v>
      </c>
      <c r="J10" t="s">
        <v>2639</v>
      </c>
      <c r="K10" t="s">
        <v>2640</v>
      </c>
      <c r="L10" t="s">
        <v>2641</v>
      </c>
      <c r="M10" t="s">
        <v>164</v>
      </c>
      <c r="N10" t="s">
        <v>2642</v>
      </c>
      <c r="O10" t="s">
        <v>1008</v>
      </c>
      <c r="P10" t="s">
        <v>1009</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44">
        <v>92964</v>
      </c>
      <c r="T10" s="44">
        <v>92964</v>
      </c>
    </row>
    <row r="11" spans="1:22" ht="14.45" customHeight="1" x14ac:dyDescent="0.25">
      <c r="A11" t="s">
        <v>2632</v>
      </c>
      <c r="B11" t="s">
        <v>2633</v>
      </c>
      <c r="C11" t="s">
        <v>1528</v>
      </c>
      <c r="D11" t="s">
        <v>2655</v>
      </c>
      <c r="E11" t="s">
        <v>2656</v>
      </c>
      <c r="F11" t="s">
        <v>2657</v>
      </c>
      <c r="G11" t="s">
        <v>2658</v>
      </c>
      <c r="H11" t="s">
        <v>2638</v>
      </c>
      <c r="I11" t="s">
        <v>167</v>
      </c>
      <c r="J11" t="s">
        <v>2639</v>
      </c>
      <c r="K11" t="s">
        <v>2640</v>
      </c>
      <c r="L11" t="s">
        <v>2641</v>
      </c>
      <c r="M11" t="s">
        <v>164</v>
      </c>
      <c r="N11" t="s">
        <v>2642</v>
      </c>
      <c r="O11" t="s">
        <v>1773</v>
      </c>
      <c r="P11" t="s">
        <v>1774</v>
      </c>
      <c r="Q11" s="51" t="str">
        <f t="shared" si="0"/>
        <v>3</v>
      </c>
      <c r="R11" s="51" t="str">
        <f>IF(M11="","",IF(AND(M11&lt;&gt;'Tabelas auxiliares'!$B$236,M11&lt;&gt;'Tabelas auxiliares'!$B$237,M11&lt;&gt;'Tabelas auxiliares'!$C$236,M11&lt;&gt;'Tabelas auxiliares'!$C$237),"FOLHA DE PESSOAL",IF(Q11='Tabelas auxiliares'!$A$237,"CUSTEIO",IF(Q11='Tabelas auxiliares'!$A$236,"INVESTIMENTO","ERRO - VERIFICAR"))))</f>
        <v>CUSTEIO</v>
      </c>
      <c r="S11" s="44">
        <v>117579.81</v>
      </c>
      <c r="T11" s="44">
        <v>117579.81</v>
      </c>
    </row>
    <row r="12" spans="1:22" ht="14.45" customHeight="1" x14ac:dyDescent="0.25">
      <c r="A12" t="s">
        <v>2632</v>
      </c>
      <c r="B12" t="s">
        <v>2633</v>
      </c>
      <c r="C12" t="s">
        <v>1105</v>
      </c>
      <c r="D12" t="s">
        <v>2659</v>
      </c>
      <c r="E12" t="s">
        <v>2660</v>
      </c>
      <c r="F12" t="s">
        <v>2661</v>
      </c>
      <c r="G12" t="s">
        <v>2658</v>
      </c>
      <c r="H12" t="s">
        <v>2638</v>
      </c>
      <c r="I12" t="s">
        <v>167</v>
      </c>
      <c r="J12" t="s">
        <v>2639</v>
      </c>
      <c r="K12" t="s">
        <v>2640</v>
      </c>
      <c r="L12" t="s">
        <v>2641</v>
      </c>
      <c r="M12" t="s">
        <v>164</v>
      </c>
      <c r="N12" t="s">
        <v>2642</v>
      </c>
      <c r="O12" t="s">
        <v>1008</v>
      </c>
      <c r="P12" t="s">
        <v>1009</v>
      </c>
      <c r="Q12" s="51" t="str">
        <f t="shared" si="0"/>
        <v>3</v>
      </c>
      <c r="R12" s="51" t="str">
        <f>IF(M12="","",IF(AND(M12&lt;&gt;'Tabelas auxiliares'!$B$236,M12&lt;&gt;'Tabelas auxiliares'!$B$237,M12&lt;&gt;'Tabelas auxiliares'!$C$236,M12&lt;&gt;'Tabelas auxiliares'!$C$237),"FOLHA DE PESSOAL",IF(Q12='Tabelas auxiliares'!$A$237,"CUSTEIO",IF(Q12='Tabelas auxiliares'!$A$236,"INVESTIMENTO","ERRO - VERIFICAR"))))</f>
        <v>CUSTEIO</v>
      </c>
      <c r="S12" s="44">
        <v>194420</v>
      </c>
      <c r="T12" s="44">
        <v>194420</v>
      </c>
    </row>
    <row r="13" spans="1:22" ht="14.45" customHeight="1" x14ac:dyDescent="0.25">
      <c r="A13" t="s">
        <v>2632</v>
      </c>
      <c r="B13" t="s">
        <v>2633</v>
      </c>
      <c r="C13" t="s">
        <v>1624</v>
      </c>
      <c r="D13" t="s">
        <v>2662</v>
      </c>
      <c r="E13" t="s">
        <v>2663</v>
      </c>
      <c r="F13" t="s">
        <v>2664</v>
      </c>
      <c r="G13" t="s">
        <v>2665</v>
      </c>
      <c r="H13" t="s">
        <v>2638</v>
      </c>
      <c r="I13" t="s">
        <v>167</v>
      </c>
      <c r="J13" t="s">
        <v>2639</v>
      </c>
      <c r="K13" t="s">
        <v>2640</v>
      </c>
      <c r="L13" t="s">
        <v>2641</v>
      </c>
      <c r="M13" t="s">
        <v>164</v>
      </c>
      <c r="N13" t="s">
        <v>2642</v>
      </c>
      <c r="O13" t="s">
        <v>1008</v>
      </c>
      <c r="P13" t="s">
        <v>1009</v>
      </c>
      <c r="Q13" s="51" t="str">
        <f t="shared" si="0"/>
        <v>3</v>
      </c>
      <c r="R13" s="51" t="str">
        <f>IF(M13="","",IF(AND(M13&lt;&gt;'Tabelas auxiliares'!$B$236,M13&lt;&gt;'Tabelas auxiliares'!$B$237,M13&lt;&gt;'Tabelas auxiliares'!$C$236,M13&lt;&gt;'Tabelas auxiliares'!$C$237),"FOLHA DE PESSOAL",IF(Q13='Tabelas auxiliares'!$A$237,"CUSTEIO",IF(Q13='Tabelas auxiliares'!$A$236,"INVESTIMENTO","ERRO - VERIFICAR"))))</f>
        <v>CUSTEIO</v>
      </c>
      <c r="S13" s="44">
        <v>170750</v>
      </c>
      <c r="T13" s="44">
        <v>170750</v>
      </c>
    </row>
    <row r="14" spans="1:22" ht="14.45" customHeight="1" x14ac:dyDescent="0.25">
      <c r="A14" t="s">
        <v>2666</v>
      </c>
      <c r="B14" t="s">
        <v>2667</v>
      </c>
      <c r="C14" t="s">
        <v>2668</v>
      </c>
      <c r="D14" t="s">
        <v>2669</v>
      </c>
      <c r="E14" t="s">
        <v>2670</v>
      </c>
      <c r="F14" t="s">
        <v>2671</v>
      </c>
      <c r="G14" t="s">
        <v>2672</v>
      </c>
      <c r="H14" t="s">
        <v>2673</v>
      </c>
      <c r="I14" t="s">
        <v>167</v>
      </c>
      <c r="J14" t="s">
        <v>2674</v>
      </c>
      <c r="K14" t="s">
        <v>2675</v>
      </c>
      <c r="L14" t="s">
        <v>2676</v>
      </c>
      <c r="M14" t="s">
        <v>164</v>
      </c>
      <c r="N14" t="s">
        <v>2677</v>
      </c>
      <c r="O14" t="s">
        <v>2678</v>
      </c>
      <c r="P14" t="s">
        <v>2679</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44">
        <v>2199060.35</v>
      </c>
      <c r="T14" s="44">
        <v>2199060.35</v>
      </c>
    </row>
    <row r="15" spans="1:22" ht="14.45" customHeight="1" x14ac:dyDescent="0.25">
      <c r="A15" t="s">
        <v>2666</v>
      </c>
      <c r="B15" t="s">
        <v>2667</v>
      </c>
      <c r="C15" t="s">
        <v>1284</v>
      </c>
      <c r="D15" t="s">
        <v>2680</v>
      </c>
      <c r="E15" t="s">
        <v>2681</v>
      </c>
      <c r="F15" t="s">
        <v>2682</v>
      </c>
      <c r="G15" t="s">
        <v>1325</v>
      </c>
      <c r="H15" t="s">
        <v>2673</v>
      </c>
      <c r="I15" t="s">
        <v>167</v>
      </c>
      <c r="J15" t="s">
        <v>2674</v>
      </c>
      <c r="K15" t="s">
        <v>543</v>
      </c>
      <c r="L15" t="s">
        <v>2683</v>
      </c>
      <c r="M15" t="s">
        <v>539</v>
      </c>
      <c r="N15" t="s">
        <v>2684</v>
      </c>
      <c r="O15" t="s">
        <v>1741</v>
      </c>
      <c r="P15" t="s">
        <v>1742</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FOLHA DE PESSOAL</v>
      </c>
      <c r="S15" s="44">
        <v>98920</v>
      </c>
      <c r="T15" s="44">
        <v>98920</v>
      </c>
    </row>
    <row r="16" spans="1:22" x14ac:dyDescent="0.25">
      <c r="A16" t="s">
        <v>2666</v>
      </c>
      <c r="B16" t="s">
        <v>2667</v>
      </c>
      <c r="C16" t="s">
        <v>1284</v>
      </c>
      <c r="D16" t="s">
        <v>2680</v>
      </c>
      <c r="E16" t="s">
        <v>2681</v>
      </c>
      <c r="F16" t="s">
        <v>2682</v>
      </c>
      <c r="G16" t="s">
        <v>1325</v>
      </c>
      <c r="H16" t="s">
        <v>2673</v>
      </c>
      <c r="I16" t="s">
        <v>167</v>
      </c>
      <c r="J16" t="s">
        <v>2674</v>
      </c>
      <c r="K16" t="s">
        <v>543</v>
      </c>
      <c r="L16" t="s">
        <v>2683</v>
      </c>
      <c r="M16" t="s">
        <v>539</v>
      </c>
      <c r="N16" t="s">
        <v>2684</v>
      </c>
      <c r="O16" t="s">
        <v>1320</v>
      </c>
      <c r="P16" t="s">
        <v>1321</v>
      </c>
      <c r="Q16" s="51" t="str">
        <f t="shared" si="0"/>
        <v>4</v>
      </c>
      <c r="R16" s="51" t="str">
        <f>IF(M16="","",IF(AND(M16&lt;&gt;'Tabelas auxiliares'!$B$236,M16&lt;&gt;'Tabelas auxiliares'!$B$237,M16&lt;&gt;'Tabelas auxiliares'!$C$236,M16&lt;&gt;'Tabelas auxiliares'!$C$237),"FOLHA DE PESSOAL",IF(Q16='Tabelas auxiliares'!$A$237,"CUSTEIO",IF(Q16='Tabelas auxiliares'!$A$236,"INVESTIMENTO","ERRO - VERIFICAR"))))</f>
        <v>FOLHA DE PESSOAL</v>
      </c>
      <c r="S16" s="44">
        <v>22780</v>
      </c>
      <c r="T16" s="44">
        <v>22780</v>
      </c>
    </row>
    <row r="17" spans="1:21" ht="14.45" customHeight="1" x14ac:dyDescent="0.25">
      <c r="A17" t="s">
        <v>2666</v>
      </c>
      <c r="B17" t="s">
        <v>2667</v>
      </c>
      <c r="C17" t="s">
        <v>2051</v>
      </c>
      <c r="D17" t="s">
        <v>2669</v>
      </c>
      <c r="E17" t="s">
        <v>2685</v>
      </c>
      <c r="F17" t="s">
        <v>2671</v>
      </c>
      <c r="G17" t="s">
        <v>2672</v>
      </c>
      <c r="H17" t="s">
        <v>2673</v>
      </c>
      <c r="I17" t="s">
        <v>167</v>
      </c>
      <c r="J17" t="s">
        <v>2674</v>
      </c>
      <c r="K17" t="s">
        <v>2675</v>
      </c>
      <c r="L17" t="s">
        <v>2676</v>
      </c>
      <c r="M17" t="s">
        <v>164</v>
      </c>
      <c r="N17" t="s">
        <v>2677</v>
      </c>
      <c r="O17" t="s">
        <v>2678</v>
      </c>
      <c r="P17" t="s">
        <v>2679</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44">
        <v>7227526.5</v>
      </c>
      <c r="T17" s="44">
        <v>7227526.5</v>
      </c>
    </row>
    <row r="18" spans="1:21" ht="14.45" customHeight="1" x14ac:dyDescent="0.25">
      <c r="A18" t="s">
        <v>2686</v>
      </c>
      <c r="B18" t="s">
        <v>2687</v>
      </c>
      <c r="C18" t="s">
        <v>2688</v>
      </c>
      <c r="D18" t="s">
        <v>2689</v>
      </c>
      <c r="E18" t="s">
        <v>2690</v>
      </c>
      <c r="F18" t="s">
        <v>2691</v>
      </c>
      <c r="G18" t="s">
        <v>2692</v>
      </c>
      <c r="H18" t="s">
        <v>166</v>
      </c>
      <c r="I18" t="s">
        <v>167</v>
      </c>
      <c r="J18" t="s">
        <v>200</v>
      </c>
      <c r="K18" t="s">
        <v>119</v>
      </c>
      <c r="L18" t="s">
        <v>2693</v>
      </c>
      <c r="M18" t="s">
        <v>238</v>
      </c>
      <c r="N18" t="s">
        <v>2694</v>
      </c>
      <c r="O18" t="s">
        <v>2365</v>
      </c>
      <c r="P18" t="s">
        <v>2366</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44">
        <v>652823.55000000005</v>
      </c>
      <c r="T18" s="44">
        <v>652823.55000000005</v>
      </c>
    </row>
    <row r="19" spans="1:21" ht="14.45" customHeight="1" x14ac:dyDescent="0.25">
      <c r="A19" t="s">
        <v>2686</v>
      </c>
      <c r="B19" t="s">
        <v>2687</v>
      </c>
      <c r="C19" t="s">
        <v>1629</v>
      </c>
      <c r="D19" t="s">
        <v>2367</v>
      </c>
      <c r="E19" t="s">
        <v>2695</v>
      </c>
      <c r="F19" t="s">
        <v>2696</v>
      </c>
      <c r="G19" t="s">
        <v>2370</v>
      </c>
      <c r="H19" t="s">
        <v>166</v>
      </c>
      <c r="I19" t="s">
        <v>167</v>
      </c>
      <c r="J19" t="s">
        <v>200</v>
      </c>
      <c r="K19" t="s">
        <v>119</v>
      </c>
      <c r="L19" t="s">
        <v>2693</v>
      </c>
      <c r="M19" t="s">
        <v>238</v>
      </c>
      <c r="N19" t="s">
        <v>2694</v>
      </c>
      <c r="O19" t="s">
        <v>2365</v>
      </c>
      <c r="P19" t="s">
        <v>2366</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44">
        <v>115840.04</v>
      </c>
      <c r="T19" s="44">
        <v>115840.04</v>
      </c>
    </row>
    <row r="20" spans="1:21" ht="14.45" customHeight="1" x14ac:dyDescent="0.25">
      <c r="A20" t="s">
        <v>2686</v>
      </c>
      <c r="B20" t="s">
        <v>2687</v>
      </c>
      <c r="C20" t="s">
        <v>2156</v>
      </c>
      <c r="D20" t="s">
        <v>2669</v>
      </c>
      <c r="E20" t="s">
        <v>2697</v>
      </c>
      <c r="F20" t="s">
        <v>2698</v>
      </c>
      <c r="G20" t="s">
        <v>2672</v>
      </c>
      <c r="H20" t="s">
        <v>166</v>
      </c>
      <c r="I20" t="s">
        <v>167</v>
      </c>
      <c r="J20" t="s">
        <v>200</v>
      </c>
      <c r="K20" t="s">
        <v>119</v>
      </c>
      <c r="L20" t="s">
        <v>2699</v>
      </c>
      <c r="M20" t="s">
        <v>238</v>
      </c>
      <c r="N20" t="s">
        <v>2700</v>
      </c>
      <c r="O20" t="s">
        <v>2678</v>
      </c>
      <c r="P20" t="s">
        <v>2679</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44">
        <v>30627.83</v>
      </c>
      <c r="T20" s="44">
        <v>30627.83</v>
      </c>
    </row>
    <row r="21" spans="1:21" ht="14.45" customHeight="1" x14ac:dyDescent="0.25">
      <c r="A21" t="s">
        <v>2686</v>
      </c>
      <c r="B21" t="s">
        <v>2687</v>
      </c>
      <c r="C21" t="s">
        <v>1549</v>
      </c>
      <c r="D21" t="s">
        <v>2361</v>
      </c>
      <c r="E21" t="s">
        <v>2701</v>
      </c>
      <c r="F21" t="s">
        <v>2702</v>
      </c>
      <c r="G21" t="s">
        <v>2364</v>
      </c>
      <c r="H21" t="s">
        <v>166</v>
      </c>
      <c r="I21" t="s">
        <v>167</v>
      </c>
      <c r="J21" t="s">
        <v>200</v>
      </c>
      <c r="K21" t="s">
        <v>119</v>
      </c>
      <c r="L21" t="s">
        <v>2699</v>
      </c>
      <c r="M21" t="s">
        <v>238</v>
      </c>
      <c r="N21" t="s">
        <v>2700</v>
      </c>
      <c r="O21" t="s">
        <v>2365</v>
      </c>
      <c r="P21" t="s">
        <v>2366</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44">
        <v>3393635.34</v>
      </c>
      <c r="T21" s="44">
        <v>3393635.34</v>
      </c>
    </row>
    <row r="22" spans="1:21" ht="14.45" customHeight="1" x14ac:dyDescent="0.25">
      <c r="A22" t="s">
        <v>2686</v>
      </c>
      <c r="B22" t="s">
        <v>2687</v>
      </c>
      <c r="C22" t="s">
        <v>1549</v>
      </c>
      <c r="D22" t="s">
        <v>2508</v>
      </c>
      <c r="E22" t="s">
        <v>2703</v>
      </c>
      <c r="F22" t="s">
        <v>2704</v>
      </c>
      <c r="G22" t="s">
        <v>1367</v>
      </c>
      <c r="H22" t="s">
        <v>166</v>
      </c>
      <c r="I22" t="s">
        <v>167</v>
      </c>
      <c r="J22" t="s">
        <v>200</v>
      </c>
      <c r="K22" t="s">
        <v>119</v>
      </c>
      <c r="L22" t="s">
        <v>2705</v>
      </c>
      <c r="M22" t="s">
        <v>238</v>
      </c>
      <c r="N22" t="s">
        <v>2700</v>
      </c>
      <c r="O22" t="s">
        <v>2418</v>
      </c>
      <c r="P22" t="s">
        <v>2419</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44">
        <v>144000</v>
      </c>
      <c r="U22" s="44">
        <v>144000</v>
      </c>
    </row>
    <row r="23" spans="1:21" ht="14.45" customHeight="1" x14ac:dyDescent="0.25">
      <c r="A23" t="s">
        <v>2686</v>
      </c>
      <c r="B23" t="s">
        <v>2687</v>
      </c>
      <c r="C23" t="s">
        <v>1116</v>
      </c>
      <c r="D23" t="s">
        <v>1364</v>
      </c>
      <c r="E23" t="s">
        <v>2706</v>
      </c>
      <c r="F23" t="s">
        <v>2707</v>
      </c>
      <c r="G23" t="s">
        <v>1367</v>
      </c>
      <c r="H23" t="s">
        <v>166</v>
      </c>
      <c r="I23" t="s">
        <v>167</v>
      </c>
      <c r="J23" t="s">
        <v>200</v>
      </c>
      <c r="K23" t="s">
        <v>119</v>
      </c>
      <c r="L23" t="s">
        <v>2705</v>
      </c>
      <c r="M23" t="s">
        <v>238</v>
      </c>
      <c r="N23" t="s">
        <v>2700</v>
      </c>
      <c r="O23" t="s">
        <v>1368</v>
      </c>
      <c r="P23" t="s">
        <v>1369</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44">
        <v>490000</v>
      </c>
      <c r="T23" s="44">
        <v>490000</v>
      </c>
    </row>
    <row r="24" spans="1:21" ht="14.45" customHeight="1" x14ac:dyDescent="0.25">
      <c r="A24" t="s">
        <v>2686</v>
      </c>
      <c r="B24" t="s">
        <v>2687</v>
      </c>
      <c r="C24" t="s">
        <v>1116</v>
      </c>
      <c r="D24" t="s">
        <v>2504</v>
      </c>
      <c r="E24" t="s">
        <v>2708</v>
      </c>
      <c r="F24" t="s">
        <v>2709</v>
      </c>
      <c r="G24" t="s">
        <v>2710</v>
      </c>
      <c r="H24" t="s">
        <v>166</v>
      </c>
      <c r="I24" t="s">
        <v>167</v>
      </c>
      <c r="J24" t="s">
        <v>200</v>
      </c>
      <c r="K24" t="s">
        <v>119</v>
      </c>
      <c r="L24" t="s">
        <v>2705</v>
      </c>
      <c r="M24" t="s">
        <v>238</v>
      </c>
      <c r="N24" t="s">
        <v>2700</v>
      </c>
      <c r="O24" t="s">
        <v>1748</v>
      </c>
      <c r="P24" t="s">
        <v>1749</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44">
        <v>397203</v>
      </c>
      <c r="U24" s="44">
        <v>397203</v>
      </c>
    </row>
    <row r="25" spans="1:21" ht="14.45" customHeight="1" x14ac:dyDescent="0.25">
      <c r="A25" t="s">
        <v>2686</v>
      </c>
      <c r="B25" t="s">
        <v>2687</v>
      </c>
      <c r="C25" t="s">
        <v>1177</v>
      </c>
      <c r="D25" t="s">
        <v>2504</v>
      </c>
      <c r="E25" t="s">
        <v>2711</v>
      </c>
      <c r="F25" t="s">
        <v>2712</v>
      </c>
      <c r="G25" t="s">
        <v>2710</v>
      </c>
      <c r="H25" t="s">
        <v>166</v>
      </c>
      <c r="I25" t="s">
        <v>167</v>
      </c>
      <c r="J25" t="s">
        <v>200</v>
      </c>
      <c r="K25" t="s">
        <v>119</v>
      </c>
      <c r="L25" t="s">
        <v>2705</v>
      </c>
      <c r="M25" t="s">
        <v>238</v>
      </c>
      <c r="N25" t="s">
        <v>2700</v>
      </c>
      <c r="O25" t="s">
        <v>1748</v>
      </c>
      <c r="P25" t="s">
        <v>1749</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44">
        <v>217821</v>
      </c>
      <c r="U25" s="44">
        <v>217821</v>
      </c>
    </row>
    <row r="26" spans="1:21" ht="14.45" customHeight="1" x14ac:dyDescent="0.25">
      <c r="A26" t="s">
        <v>2713</v>
      </c>
      <c r="B26" t="s">
        <v>2714</v>
      </c>
      <c r="C26" t="s">
        <v>2715</v>
      </c>
      <c r="D26" t="s">
        <v>2716</v>
      </c>
      <c r="E26" t="s">
        <v>2717</v>
      </c>
      <c r="F26" t="s">
        <v>2718</v>
      </c>
      <c r="G26" t="s">
        <v>235</v>
      </c>
      <c r="H26" t="s">
        <v>2719</v>
      </c>
      <c r="I26" t="s">
        <v>1455</v>
      </c>
      <c r="J26" t="s">
        <v>2720</v>
      </c>
      <c r="K26" t="s">
        <v>2721</v>
      </c>
      <c r="L26" t="s">
        <v>2722</v>
      </c>
      <c r="M26" t="s">
        <v>164</v>
      </c>
      <c r="N26" t="s">
        <v>2723</v>
      </c>
      <c r="O26" t="s">
        <v>477</v>
      </c>
      <c r="P26" t="s">
        <v>461</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44">
        <v>30000</v>
      </c>
    </row>
    <row r="27" spans="1:21" ht="14.45" customHeight="1" x14ac:dyDescent="0.25">
      <c r="A27" t="s">
        <v>2713</v>
      </c>
      <c r="B27" t="s">
        <v>2714</v>
      </c>
      <c r="C27" t="s">
        <v>2715</v>
      </c>
      <c r="D27" t="s">
        <v>2716</v>
      </c>
      <c r="E27" t="s">
        <v>2724</v>
      </c>
      <c r="F27" t="s">
        <v>2725</v>
      </c>
      <c r="G27" t="s">
        <v>235</v>
      </c>
      <c r="H27" t="s">
        <v>2719</v>
      </c>
      <c r="I27" t="s">
        <v>1455</v>
      </c>
      <c r="J27" t="s">
        <v>2720</v>
      </c>
      <c r="K27" t="s">
        <v>2721</v>
      </c>
      <c r="L27" t="s">
        <v>2722</v>
      </c>
      <c r="M27" t="s">
        <v>164</v>
      </c>
      <c r="N27" t="s">
        <v>2723</v>
      </c>
      <c r="O27" t="s">
        <v>476</v>
      </c>
      <c r="P27" t="s">
        <v>460</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44">
        <v>40000</v>
      </c>
    </row>
    <row r="28" spans="1:21" ht="14.45" customHeight="1" x14ac:dyDescent="0.25">
      <c r="A28" t="s">
        <v>2713</v>
      </c>
      <c r="B28" t="s">
        <v>2714</v>
      </c>
      <c r="C28" t="s">
        <v>2726</v>
      </c>
      <c r="D28" t="s">
        <v>2202</v>
      </c>
      <c r="E28" t="s">
        <v>2727</v>
      </c>
      <c r="F28" t="s">
        <v>2208</v>
      </c>
      <c r="G28" t="s">
        <v>2205</v>
      </c>
      <c r="H28" t="s">
        <v>2719</v>
      </c>
      <c r="I28" t="s">
        <v>1455</v>
      </c>
      <c r="J28" t="s">
        <v>2720</v>
      </c>
      <c r="K28" t="s">
        <v>2721</v>
      </c>
      <c r="L28" t="s">
        <v>2722</v>
      </c>
      <c r="M28" t="s">
        <v>164</v>
      </c>
      <c r="N28" t="s">
        <v>2723</v>
      </c>
      <c r="O28" t="s">
        <v>998</v>
      </c>
      <c r="P28" t="s">
        <v>999</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44">
        <v>336</v>
      </c>
      <c r="T28" s="44">
        <v>336</v>
      </c>
    </row>
    <row r="29" spans="1:21" ht="14.45" customHeight="1" x14ac:dyDescent="0.25">
      <c r="A29" t="s">
        <v>2713</v>
      </c>
      <c r="B29" t="s">
        <v>2714</v>
      </c>
      <c r="C29" t="s">
        <v>2728</v>
      </c>
      <c r="D29" t="s">
        <v>664</v>
      </c>
      <c r="E29" t="s">
        <v>2729</v>
      </c>
      <c r="F29" t="s">
        <v>2730</v>
      </c>
      <c r="G29" t="s">
        <v>235</v>
      </c>
      <c r="H29" t="s">
        <v>2719</v>
      </c>
      <c r="I29" t="s">
        <v>1455</v>
      </c>
      <c r="J29" t="s">
        <v>2720</v>
      </c>
      <c r="K29" t="s">
        <v>2721</v>
      </c>
      <c r="L29" t="s">
        <v>2722</v>
      </c>
      <c r="M29" t="s">
        <v>164</v>
      </c>
      <c r="N29" t="s">
        <v>2723</v>
      </c>
      <c r="O29" t="s">
        <v>476</v>
      </c>
      <c r="P29" t="s">
        <v>460</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44">
        <v>40000</v>
      </c>
    </row>
    <row r="30" spans="1:21" ht="14.45" customHeight="1" x14ac:dyDescent="0.25">
      <c r="A30" t="s">
        <v>2713</v>
      </c>
      <c r="B30" t="s">
        <v>2714</v>
      </c>
      <c r="C30" t="s">
        <v>2731</v>
      </c>
      <c r="D30" t="s">
        <v>664</v>
      </c>
      <c r="E30" t="s">
        <v>2732</v>
      </c>
      <c r="F30" t="s">
        <v>236</v>
      </c>
      <c r="G30" t="s">
        <v>235</v>
      </c>
      <c r="H30" t="s">
        <v>2719</v>
      </c>
      <c r="I30" t="s">
        <v>1455</v>
      </c>
      <c r="J30" t="s">
        <v>2720</v>
      </c>
      <c r="K30" t="s">
        <v>2721</v>
      </c>
      <c r="L30" t="s">
        <v>2722</v>
      </c>
      <c r="M30" t="s">
        <v>164</v>
      </c>
      <c r="N30" t="s">
        <v>2723</v>
      </c>
      <c r="O30" t="s">
        <v>477</v>
      </c>
      <c r="P30" t="s">
        <v>461</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44">
        <v>30000</v>
      </c>
    </row>
    <row r="31" spans="1:21" ht="14.45" customHeight="1" x14ac:dyDescent="0.25">
      <c r="A31" t="s">
        <v>2713</v>
      </c>
      <c r="B31" t="s">
        <v>2714</v>
      </c>
      <c r="C31" t="s">
        <v>2733</v>
      </c>
      <c r="D31" t="s">
        <v>664</v>
      </c>
      <c r="E31" t="s">
        <v>2734</v>
      </c>
      <c r="F31" t="s">
        <v>2735</v>
      </c>
      <c r="G31" t="s">
        <v>235</v>
      </c>
      <c r="H31" t="s">
        <v>2719</v>
      </c>
      <c r="I31" t="s">
        <v>1455</v>
      </c>
      <c r="J31" t="s">
        <v>2720</v>
      </c>
      <c r="K31" t="s">
        <v>2721</v>
      </c>
      <c r="L31" t="s">
        <v>2722</v>
      </c>
      <c r="M31" t="s">
        <v>164</v>
      </c>
      <c r="N31" t="s">
        <v>2723</v>
      </c>
      <c r="O31" t="s">
        <v>476</v>
      </c>
      <c r="P31" t="s">
        <v>460</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44">
        <v>82759.63</v>
      </c>
    </row>
    <row r="32" spans="1:21" ht="14.45" customHeight="1" x14ac:dyDescent="0.25">
      <c r="A32" t="s">
        <v>2713</v>
      </c>
      <c r="B32" t="s">
        <v>2714</v>
      </c>
      <c r="C32" t="s">
        <v>2733</v>
      </c>
      <c r="D32" t="s">
        <v>664</v>
      </c>
      <c r="E32" t="s">
        <v>2736</v>
      </c>
      <c r="F32" t="s">
        <v>2735</v>
      </c>
      <c r="G32" t="s">
        <v>235</v>
      </c>
      <c r="H32" t="s">
        <v>2719</v>
      </c>
      <c r="I32" t="s">
        <v>1455</v>
      </c>
      <c r="J32" t="s">
        <v>2720</v>
      </c>
      <c r="K32" t="s">
        <v>2721</v>
      </c>
      <c r="L32" t="s">
        <v>2722</v>
      </c>
      <c r="M32" t="s">
        <v>164</v>
      </c>
      <c r="N32" t="s">
        <v>2723</v>
      </c>
      <c r="O32" t="s">
        <v>477</v>
      </c>
      <c r="P32" t="s">
        <v>461</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44">
        <v>45000</v>
      </c>
    </row>
    <row r="33" spans="1:22" ht="14.45" customHeight="1" x14ac:dyDescent="0.25">
      <c r="A33" t="s">
        <v>2713</v>
      </c>
      <c r="B33" t="s">
        <v>2714</v>
      </c>
      <c r="C33" t="s">
        <v>1564</v>
      </c>
      <c r="D33" t="s">
        <v>2737</v>
      </c>
      <c r="E33" t="s">
        <v>2738</v>
      </c>
      <c r="F33" t="s">
        <v>2739</v>
      </c>
      <c r="G33" t="s">
        <v>2740</v>
      </c>
      <c r="H33" t="s">
        <v>2719</v>
      </c>
      <c r="I33" t="s">
        <v>1455</v>
      </c>
      <c r="J33" t="s">
        <v>2720</v>
      </c>
      <c r="K33" t="s">
        <v>2721</v>
      </c>
      <c r="L33" t="s">
        <v>2722</v>
      </c>
      <c r="M33" t="s">
        <v>164</v>
      </c>
      <c r="N33" t="s">
        <v>2723</v>
      </c>
      <c r="O33" t="s">
        <v>2741</v>
      </c>
      <c r="P33" t="s">
        <v>2742</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44">
        <v>6183</v>
      </c>
      <c r="T33" s="44">
        <v>6183</v>
      </c>
    </row>
    <row r="34" spans="1:22" x14ac:dyDescent="0.25">
      <c r="A34" t="s">
        <v>2713</v>
      </c>
      <c r="B34" t="s">
        <v>2714</v>
      </c>
      <c r="C34" t="s">
        <v>1481</v>
      </c>
      <c r="D34" t="s">
        <v>685</v>
      </c>
      <c r="E34" t="s">
        <v>2743</v>
      </c>
      <c r="F34" t="s">
        <v>2744</v>
      </c>
      <c r="G34" t="s">
        <v>165</v>
      </c>
      <c r="H34" t="s">
        <v>2719</v>
      </c>
      <c r="I34" t="s">
        <v>1455</v>
      </c>
      <c r="J34" t="s">
        <v>2720</v>
      </c>
      <c r="K34" t="s">
        <v>2721</v>
      </c>
      <c r="L34" t="s">
        <v>2722</v>
      </c>
      <c r="M34" t="s">
        <v>164</v>
      </c>
      <c r="N34" t="s">
        <v>2723</v>
      </c>
      <c r="O34" t="s">
        <v>474</v>
      </c>
      <c r="P34" t="s">
        <v>512</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44">
        <v>1449.05</v>
      </c>
      <c r="T34" s="44">
        <v>1449.05</v>
      </c>
    </row>
    <row r="35" spans="1:22" x14ac:dyDescent="0.25">
      <c r="A35" t="s">
        <v>2713</v>
      </c>
      <c r="B35" t="s">
        <v>2714</v>
      </c>
      <c r="C35" t="s">
        <v>2481</v>
      </c>
      <c r="D35" t="s">
        <v>664</v>
      </c>
      <c r="E35" t="s">
        <v>2745</v>
      </c>
      <c r="F35" t="s">
        <v>2746</v>
      </c>
      <c r="G35" t="s">
        <v>235</v>
      </c>
      <c r="H35" t="s">
        <v>2719</v>
      </c>
      <c r="I35" t="s">
        <v>1455</v>
      </c>
      <c r="J35" t="s">
        <v>2720</v>
      </c>
      <c r="K35" t="s">
        <v>2721</v>
      </c>
      <c r="L35" t="s">
        <v>2722</v>
      </c>
      <c r="M35" t="s">
        <v>164</v>
      </c>
      <c r="N35" t="s">
        <v>2723</v>
      </c>
      <c r="O35" t="s">
        <v>476</v>
      </c>
      <c r="P35" t="s">
        <v>460</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44">
        <v>30143.07</v>
      </c>
      <c r="T35" s="44">
        <v>1373.51</v>
      </c>
      <c r="U35" s="44">
        <v>162.19999999999999</v>
      </c>
      <c r="V35" s="44">
        <v>4442.83</v>
      </c>
    </row>
    <row r="36" spans="1:22" x14ac:dyDescent="0.25">
      <c r="A36" t="s">
        <v>2713</v>
      </c>
      <c r="B36" t="s">
        <v>2714</v>
      </c>
      <c r="C36" t="s">
        <v>2481</v>
      </c>
      <c r="D36" t="s">
        <v>664</v>
      </c>
      <c r="E36" t="s">
        <v>2747</v>
      </c>
      <c r="F36" t="s">
        <v>2746</v>
      </c>
      <c r="G36" t="s">
        <v>235</v>
      </c>
      <c r="H36" t="s">
        <v>2719</v>
      </c>
      <c r="I36" t="s">
        <v>1455</v>
      </c>
      <c r="J36" t="s">
        <v>2720</v>
      </c>
      <c r="K36" t="s">
        <v>2721</v>
      </c>
      <c r="L36" t="s">
        <v>2722</v>
      </c>
      <c r="M36" t="s">
        <v>164</v>
      </c>
      <c r="N36" t="s">
        <v>2723</v>
      </c>
      <c r="O36" t="s">
        <v>477</v>
      </c>
      <c r="P36" t="s">
        <v>461</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44">
        <v>17400.32</v>
      </c>
    </row>
    <row r="37" spans="1:22" x14ac:dyDescent="0.25">
      <c r="A37" t="s">
        <v>2713</v>
      </c>
      <c r="B37" t="s">
        <v>2714</v>
      </c>
      <c r="C37" t="s">
        <v>2748</v>
      </c>
      <c r="D37" t="s">
        <v>2749</v>
      </c>
      <c r="E37" t="s">
        <v>2750</v>
      </c>
      <c r="F37" t="s">
        <v>2751</v>
      </c>
      <c r="G37" t="s">
        <v>2752</v>
      </c>
      <c r="H37" t="s">
        <v>2719</v>
      </c>
      <c r="I37" t="s">
        <v>1455</v>
      </c>
      <c r="J37" t="s">
        <v>2720</v>
      </c>
      <c r="K37" t="s">
        <v>2721</v>
      </c>
      <c r="L37" t="s">
        <v>2722</v>
      </c>
      <c r="M37" t="s">
        <v>164</v>
      </c>
      <c r="N37" t="s">
        <v>2723</v>
      </c>
      <c r="O37" t="s">
        <v>1583</v>
      </c>
      <c r="P37" t="s">
        <v>1584</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44">
        <v>1050</v>
      </c>
      <c r="T37" s="44">
        <v>1050</v>
      </c>
    </row>
    <row r="38" spans="1:22" x14ac:dyDescent="0.25">
      <c r="A38" t="s">
        <v>2713</v>
      </c>
      <c r="B38" t="s">
        <v>2714</v>
      </c>
      <c r="C38" t="s">
        <v>2507</v>
      </c>
      <c r="D38" t="s">
        <v>2753</v>
      </c>
      <c r="E38" t="s">
        <v>2754</v>
      </c>
      <c r="F38" t="s">
        <v>2755</v>
      </c>
      <c r="G38" t="s">
        <v>2756</v>
      </c>
      <c r="H38" t="s">
        <v>2719</v>
      </c>
      <c r="I38" t="s">
        <v>1455</v>
      </c>
      <c r="J38" t="s">
        <v>2720</v>
      </c>
      <c r="K38" t="s">
        <v>2721</v>
      </c>
      <c r="L38" t="s">
        <v>2722</v>
      </c>
      <c r="M38" t="s">
        <v>164</v>
      </c>
      <c r="N38" t="s">
        <v>2723</v>
      </c>
      <c r="O38" t="s">
        <v>2741</v>
      </c>
      <c r="P38" t="s">
        <v>2742</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44">
        <v>2712.5</v>
      </c>
      <c r="T38" s="44">
        <v>2712.5</v>
      </c>
    </row>
    <row r="39" spans="1:22" x14ac:dyDescent="0.25">
      <c r="A39" t="s">
        <v>2713</v>
      </c>
      <c r="B39" t="s">
        <v>2714</v>
      </c>
      <c r="C39" t="s">
        <v>2757</v>
      </c>
      <c r="D39" t="s">
        <v>2758</v>
      </c>
      <c r="E39" t="s">
        <v>2759</v>
      </c>
      <c r="F39" t="s">
        <v>2760</v>
      </c>
      <c r="G39" t="s">
        <v>2761</v>
      </c>
      <c r="H39" t="s">
        <v>2719</v>
      </c>
      <c r="I39" t="s">
        <v>1455</v>
      </c>
      <c r="J39" t="s">
        <v>2720</v>
      </c>
      <c r="K39" t="s">
        <v>2721</v>
      </c>
      <c r="L39" t="s">
        <v>2722</v>
      </c>
      <c r="M39" t="s">
        <v>164</v>
      </c>
      <c r="N39" t="s">
        <v>2723</v>
      </c>
      <c r="O39" t="s">
        <v>2741</v>
      </c>
      <c r="P39" t="s">
        <v>2742</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44">
        <v>1050</v>
      </c>
      <c r="T39" s="44">
        <v>1050</v>
      </c>
    </row>
    <row r="40" spans="1:22" ht="14.45" customHeight="1" x14ac:dyDescent="0.25">
      <c r="A40" t="s">
        <v>2713</v>
      </c>
      <c r="B40" t="s">
        <v>2714</v>
      </c>
      <c r="C40" t="s">
        <v>2757</v>
      </c>
      <c r="D40" t="s">
        <v>2762</v>
      </c>
      <c r="E40" t="s">
        <v>2763</v>
      </c>
      <c r="F40" t="s">
        <v>2764</v>
      </c>
      <c r="G40" t="s">
        <v>2765</v>
      </c>
      <c r="H40" t="s">
        <v>2719</v>
      </c>
      <c r="I40" t="s">
        <v>1455</v>
      </c>
      <c r="J40" t="s">
        <v>2720</v>
      </c>
      <c r="K40" t="s">
        <v>2721</v>
      </c>
      <c r="L40" t="s">
        <v>2722</v>
      </c>
      <c r="M40" t="s">
        <v>164</v>
      </c>
      <c r="N40" t="s">
        <v>2723</v>
      </c>
      <c r="O40" t="s">
        <v>2741</v>
      </c>
      <c r="P40" t="s">
        <v>2742</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44">
        <v>1900</v>
      </c>
      <c r="T40" s="44">
        <v>1900</v>
      </c>
    </row>
    <row r="41" spans="1:22" ht="14.45" customHeight="1" x14ac:dyDescent="0.25">
      <c r="A41" t="s">
        <v>2713</v>
      </c>
      <c r="B41" t="s">
        <v>2714</v>
      </c>
      <c r="C41" t="s">
        <v>2766</v>
      </c>
      <c r="D41" t="s">
        <v>2767</v>
      </c>
      <c r="E41" t="s">
        <v>2768</v>
      </c>
      <c r="F41" t="s">
        <v>2769</v>
      </c>
      <c r="G41" t="s">
        <v>165</v>
      </c>
      <c r="H41" t="s">
        <v>2719</v>
      </c>
      <c r="I41" t="s">
        <v>1455</v>
      </c>
      <c r="J41" t="s">
        <v>2720</v>
      </c>
      <c r="K41" t="s">
        <v>2721</v>
      </c>
      <c r="L41" t="s">
        <v>2722</v>
      </c>
      <c r="M41" t="s">
        <v>164</v>
      </c>
      <c r="N41" t="s">
        <v>2723</v>
      </c>
      <c r="O41" t="s">
        <v>2741</v>
      </c>
      <c r="P41" t="s">
        <v>2742</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44">
        <v>6876.37</v>
      </c>
      <c r="T41" s="44">
        <v>6876.37</v>
      </c>
    </row>
    <row r="42" spans="1:22" x14ac:dyDescent="0.25">
      <c r="A42" t="s">
        <v>2713</v>
      </c>
      <c r="B42" t="s">
        <v>2714</v>
      </c>
      <c r="C42" t="s">
        <v>2357</v>
      </c>
      <c r="D42" t="s">
        <v>2770</v>
      </c>
      <c r="E42" t="s">
        <v>2771</v>
      </c>
      <c r="F42" t="s">
        <v>2772</v>
      </c>
      <c r="G42" t="s">
        <v>2773</v>
      </c>
      <c r="H42" t="s">
        <v>2719</v>
      </c>
      <c r="I42" t="s">
        <v>1455</v>
      </c>
      <c r="J42" t="s">
        <v>2720</v>
      </c>
      <c r="K42" t="s">
        <v>2721</v>
      </c>
      <c r="L42" t="s">
        <v>2722</v>
      </c>
      <c r="M42" t="s">
        <v>164</v>
      </c>
      <c r="N42" t="s">
        <v>2723</v>
      </c>
      <c r="O42" t="s">
        <v>2741</v>
      </c>
      <c r="P42" t="s">
        <v>2742</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44">
        <v>556</v>
      </c>
      <c r="T42" s="44">
        <v>556</v>
      </c>
    </row>
    <row r="43" spans="1:22" x14ac:dyDescent="0.25">
      <c r="A43" t="s">
        <v>2713</v>
      </c>
      <c r="B43" t="s">
        <v>2714</v>
      </c>
      <c r="C43" t="s">
        <v>2774</v>
      </c>
      <c r="D43" t="s">
        <v>2775</v>
      </c>
      <c r="E43" t="s">
        <v>2776</v>
      </c>
      <c r="F43" t="s">
        <v>2777</v>
      </c>
      <c r="G43" t="s">
        <v>2773</v>
      </c>
      <c r="H43" t="s">
        <v>2719</v>
      </c>
      <c r="I43" t="s">
        <v>1455</v>
      </c>
      <c r="J43" t="s">
        <v>2720</v>
      </c>
      <c r="K43" t="s">
        <v>2721</v>
      </c>
      <c r="L43" t="s">
        <v>2722</v>
      </c>
      <c r="M43" t="s">
        <v>164</v>
      </c>
      <c r="N43" t="s">
        <v>2723</v>
      </c>
      <c r="O43" t="s">
        <v>2741</v>
      </c>
      <c r="P43" t="s">
        <v>2742</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44">
        <v>485.65</v>
      </c>
      <c r="T43" s="44">
        <v>485.65</v>
      </c>
    </row>
    <row r="44" spans="1:22" x14ac:dyDescent="0.25">
      <c r="A44" t="s">
        <v>2713</v>
      </c>
      <c r="B44" t="s">
        <v>2714</v>
      </c>
      <c r="C44" t="s">
        <v>2778</v>
      </c>
      <c r="D44" t="s">
        <v>2779</v>
      </c>
      <c r="E44" t="s">
        <v>2780</v>
      </c>
      <c r="F44" t="s">
        <v>2781</v>
      </c>
      <c r="G44" t="s">
        <v>165</v>
      </c>
      <c r="H44" t="s">
        <v>2719</v>
      </c>
      <c r="I44" t="s">
        <v>1455</v>
      </c>
      <c r="J44" t="s">
        <v>2720</v>
      </c>
      <c r="K44" t="s">
        <v>2721</v>
      </c>
      <c r="L44" t="s">
        <v>2722</v>
      </c>
      <c r="M44" t="s">
        <v>164</v>
      </c>
      <c r="N44" t="s">
        <v>2723</v>
      </c>
      <c r="O44" t="s">
        <v>2741</v>
      </c>
      <c r="P44" t="s">
        <v>2742</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44">
        <v>2321.39</v>
      </c>
      <c r="T44" s="44">
        <v>2321.39</v>
      </c>
    </row>
    <row r="45" spans="1:22" x14ac:dyDescent="0.25">
      <c r="A45" t="s">
        <v>2713</v>
      </c>
      <c r="B45" t="s">
        <v>2714</v>
      </c>
      <c r="C45" t="s">
        <v>1284</v>
      </c>
      <c r="D45" t="s">
        <v>2782</v>
      </c>
      <c r="E45" t="s">
        <v>2783</v>
      </c>
      <c r="F45" t="s">
        <v>2784</v>
      </c>
      <c r="G45" t="s">
        <v>165</v>
      </c>
      <c r="H45" t="s">
        <v>2719</v>
      </c>
      <c r="I45" t="s">
        <v>1455</v>
      </c>
      <c r="J45" t="s">
        <v>2720</v>
      </c>
      <c r="K45" t="s">
        <v>2721</v>
      </c>
      <c r="L45" t="s">
        <v>2722</v>
      </c>
      <c r="M45" t="s">
        <v>164</v>
      </c>
      <c r="N45" t="s">
        <v>2723</v>
      </c>
      <c r="O45" t="s">
        <v>2741</v>
      </c>
      <c r="P45" t="s">
        <v>2742</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44">
        <v>2050</v>
      </c>
      <c r="T45" s="44">
        <v>2050</v>
      </c>
    </row>
    <row r="46" spans="1:22" x14ac:dyDescent="0.25">
      <c r="A46" t="s">
        <v>2713</v>
      </c>
      <c r="B46" t="s">
        <v>2714</v>
      </c>
      <c r="C46" t="s">
        <v>1743</v>
      </c>
      <c r="D46" t="s">
        <v>2785</v>
      </c>
      <c r="E46" t="s">
        <v>2786</v>
      </c>
      <c r="F46" t="s">
        <v>2518</v>
      </c>
      <c r="G46" t="s">
        <v>2516</v>
      </c>
      <c r="H46" t="s">
        <v>2787</v>
      </c>
      <c r="I46" t="s">
        <v>2788</v>
      </c>
      <c r="J46" t="s">
        <v>2789</v>
      </c>
      <c r="K46" t="s">
        <v>543</v>
      </c>
      <c r="L46" t="s">
        <v>2790</v>
      </c>
      <c r="M46" t="s">
        <v>164</v>
      </c>
      <c r="N46" t="s">
        <v>2791</v>
      </c>
      <c r="O46" t="s">
        <v>2418</v>
      </c>
      <c r="P46" t="s">
        <v>2419</v>
      </c>
      <c r="Q46" s="51" t="str">
        <f t="shared" si="0"/>
        <v>4</v>
      </c>
      <c r="R46" s="51" t="str">
        <f>IF(M46="","",IF(AND(M46&lt;&gt;'Tabelas auxiliares'!$B$236,M46&lt;&gt;'Tabelas auxiliares'!$B$237,M46&lt;&gt;'Tabelas auxiliares'!$C$236,M46&lt;&gt;'Tabelas auxiliares'!$C$237),"FOLHA DE PESSOAL",IF(Q46='Tabelas auxiliares'!$A$237,"CUSTEIO",IF(Q46='Tabelas auxiliares'!$A$236,"INVESTIMENTO","ERRO - VERIFICAR"))))</f>
        <v>INVESTIMENTO</v>
      </c>
      <c r="S46" s="44">
        <v>15272</v>
      </c>
      <c r="T46" s="44">
        <v>15272</v>
      </c>
    </row>
    <row r="47" spans="1:22" x14ac:dyDescent="0.25">
      <c r="A47" t="s">
        <v>2713</v>
      </c>
      <c r="B47" t="s">
        <v>2714</v>
      </c>
      <c r="C47" t="s">
        <v>1743</v>
      </c>
      <c r="D47" t="s">
        <v>2513</v>
      </c>
      <c r="E47" t="s">
        <v>2792</v>
      </c>
      <c r="F47" t="s">
        <v>2518</v>
      </c>
      <c r="G47" t="s">
        <v>2516</v>
      </c>
      <c r="H47" t="s">
        <v>2787</v>
      </c>
      <c r="I47" t="s">
        <v>2788</v>
      </c>
      <c r="J47" t="s">
        <v>2789</v>
      </c>
      <c r="K47" t="s">
        <v>543</v>
      </c>
      <c r="L47" t="s">
        <v>2790</v>
      </c>
      <c r="M47" t="s">
        <v>164</v>
      </c>
      <c r="N47" t="s">
        <v>2791</v>
      </c>
      <c r="O47" t="s">
        <v>2418</v>
      </c>
      <c r="P47" t="s">
        <v>2419</v>
      </c>
      <c r="Q47" s="51" t="str">
        <f t="shared" si="0"/>
        <v>4</v>
      </c>
      <c r="R47" s="51" t="str">
        <f>IF(M47="","",IF(AND(M47&lt;&gt;'Tabelas auxiliares'!$B$236,M47&lt;&gt;'Tabelas auxiliares'!$B$237,M47&lt;&gt;'Tabelas auxiliares'!$C$236,M47&lt;&gt;'Tabelas auxiliares'!$C$237),"FOLHA DE PESSOAL",IF(Q47='Tabelas auxiliares'!$A$237,"CUSTEIO",IF(Q47='Tabelas auxiliares'!$A$236,"INVESTIMENTO","ERRO - VERIFICAR"))))</f>
        <v>INVESTIMENTO</v>
      </c>
      <c r="S47" s="44">
        <v>21342</v>
      </c>
      <c r="T47" s="44">
        <v>21342</v>
      </c>
    </row>
    <row r="48" spans="1:22" x14ac:dyDescent="0.25">
      <c r="A48" t="s">
        <v>2713</v>
      </c>
      <c r="B48" t="s">
        <v>2714</v>
      </c>
      <c r="C48" t="s">
        <v>1889</v>
      </c>
      <c r="D48" t="s">
        <v>2793</v>
      </c>
      <c r="E48" t="s">
        <v>2794</v>
      </c>
      <c r="F48" t="s">
        <v>2795</v>
      </c>
      <c r="G48" t="s">
        <v>2796</v>
      </c>
      <c r="H48" t="s">
        <v>2787</v>
      </c>
      <c r="I48" t="s">
        <v>2788</v>
      </c>
      <c r="J48" t="s">
        <v>2789</v>
      </c>
      <c r="K48" t="s">
        <v>543</v>
      </c>
      <c r="L48" t="s">
        <v>2790</v>
      </c>
      <c r="M48" t="s">
        <v>164</v>
      </c>
      <c r="N48" t="s">
        <v>2791</v>
      </c>
      <c r="O48" t="s">
        <v>1569</v>
      </c>
      <c r="P48" t="s">
        <v>1570</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44">
        <v>50655.11</v>
      </c>
      <c r="V48" s="44">
        <v>50655.11</v>
      </c>
    </row>
    <row r="49" spans="1:22" x14ac:dyDescent="0.25">
      <c r="A49" t="s">
        <v>2713</v>
      </c>
      <c r="B49" t="s">
        <v>2714</v>
      </c>
      <c r="C49" t="s">
        <v>1889</v>
      </c>
      <c r="D49" t="s">
        <v>2797</v>
      </c>
      <c r="E49" t="s">
        <v>2798</v>
      </c>
      <c r="F49" t="s">
        <v>2799</v>
      </c>
      <c r="G49" t="s">
        <v>2796</v>
      </c>
      <c r="H49" t="s">
        <v>2787</v>
      </c>
      <c r="I49" t="s">
        <v>2788</v>
      </c>
      <c r="J49" t="s">
        <v>2789</v>
      </c>
      <c r="K49" t="s">
        <v>543</v>
      </c>
      <c r="L49" t="s">
        <v>2790</v>
      </c>
      <c r="M49" t="s">
        <v>164</v>
      </c>
      <c r="N49" t="s">
        <v>2791</v>
      </c>
      <c r="O49" t="s">
        <v>1569</v>
      </c>
      <c r="P49" t="s">
        <v>1570</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44">
        <v>363323.91</v>
      </c>
      <c r="V49" s="44">
        <v>363323.91</v>
      </c>
    </row>
    <row r="50" spans="1:22" x14ac:dyDescent="0.25">
      <c r="A50" t="s">
        <v>2713</v>
      </c>
      <c r="B50" t="s">
        <v>2714</v>
      </c>
      <c r="C50" t="s">
        <v>1889</v>
      </c>
      <c r="D50" t="s">
        <v>2800</v>
      </c>
      <c r="E50" t="s">
        <v>2801</v>
      </c>
      <c r="F50" t="s">
        <v>2802</v>
      </c>
      <c r="G50" t="s">
        <v>2796</v>
      </c>
      <c r="H50" t="s">
        <v>2787</v>
      </c>
      <c r="I50" t="s">
        <v>2788</v>
      </c>
      <c r="J50" t="s">
        <v>2789</v>
      </c>
      <c r="K50" t="s">
        <v>543</v>
      </c>
      <c r="L50" t="s">
        <v>2790</v>
      </c>
      <c r="M50" t="s">
        <v>164</v>
      </c>
      <c r="N50" t="s">
        <v>2791</v>
      </c>
      <c r="O50" t="s">
        <v>1569</v>
      </c>
      <c r="P50" t="s">
        <v>1570</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44">
        <v>82821.8</v>
      </c>
      <c r="T50" s="44">
        <v>81096.350000000006</v>
      </c>
      <c r="V50" s="44">
        <v>1725.45</v>
      </c>
    </row>
    <row r="51" spans="1:22" x14ac:dyDescent="0.25">
      <c r="A51" t="s">
        <v>2713</v>
      </c>
      <c r="B51" t="s">
        <v>2714</v>
      </c>
      <c r="C51" t="s">
        <v>1889</v>
      </c>
      <c r="D51" t="s">
        <v>2803</v>
      </c>
      <c r="E51" t="s">
        <v>2804</v>
      </c>
      <c r="F51" t="s">
        <v>2805</v>
      </c>
      <c r="G51" t="s">
        <v>2796</v>
      </c>
      <c r="H51" t="s">
        <v>2787</v>
      </c>
      <c r="I51" t="s">
        <v>2788</v>
      </c>
      <c r="J51" t="s">
        <v>2789</v>
      </c>
      <c r="K51" t="s">
        <v>543</v>
      </c>
      <c r="L51" t="s">
        <v>2790</v>
      </c>
      <c r="M51" t="s">
        <v>164</v>
      </c>
      <c r="N51" t="s">
        <v>2791</v>
      </c>
      <c r="O51" t="s">
        <v>1569</v>
      </c>
      <c r="P51" t="s">
        <v>1570</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44">
        <v>8959.09</v>
      </c>
      <c r="T51" s="44">
        <v>8212.5</v>
      </c>
      <c r="V51" s="44">
        <v>746.59</v>
      </c>
    </row>
    <row r="52" spans="1:22" x14ac:dyDescent="0.25">
      <c r="A52" t="s">
        <v>2713</v>
      </c>
      <c r="B52" t="s">
        <v>2714</v>
      </c>
      <c r="C52" t="s">
        <v>1105</v>
      </c>
      <c r="D52" t="s">
        <v>2806</v>
      </c>
      <c r="E52" t="s">
        <v>2807</v>
      </c>
      <c r="F52" t="s">
        <v>2808</v>
      </c>
      <c r="G52" t="s">
        <v>2796</v>
      </c>
      <c r="H52" t="s">
        <v>2787</v>
      </c>
      <c r="I52" t="s">
        <v>2788</v>
      </c>
      <c r="J52" t="s">
        <v>2789</v>
      </c>
      <c r="K52" t="s">
        <v>543</v>
      </c>
      <c r="L52" t="s">
        <v>2790</v>
      </c>
      <c r="M52" t="s">
        <v>164</v>
      </c>
      <c r="N52" t="s">
        <v>2791</v>
      </c>
      <c r="O52" t="s">
        <v>1748</v>
      </c>
      <c r="P52" t="s">
        <v>1749</v>
      </c>
      <c r="Q52" s="51" t="str">
        <f t="shared" si="0"/>
        <v>4</v>
      </c>
      <c r="R52" s="51" t="str">
        <f>IF(M52="","",IF(AND(M52&lt;&gt;'Tabelas auxiliares'!$B$236,M52&lt;&gt;'Tabelas auxiliares'!$B$237,M52&lt;&gt;'Tabelas auxiliares'!$C$236,M52&lt;&gt;'Tabelas auxiliares'!$C$237),"FOLHA DE PESSOAL",IF(Q52='Tabelas auxiliares'!$A$237,"CUSTEIO",IF(Q52='Tabelas auxiliares'!$A$236,"INVESTIMENTO","ERRO - VERIFICAR"))))</f>
        <v>INVESTIMENTO</v>
      </c>
      <c r="S52" s="44">
        <v>79186.05</v>
      </c>
      <c r="U52" s="44">
        <v>79186.05</v>
      </c>
    </row>
    <row r="53" spans="1:22" x14ac:dyDescent="0.25">
      <c r="A53" t="s">
        <v>2713</v>
      </c>
      <c r="B53" t="s">
        <v>2714</v>
      </c>
      <c r="C53" t="s">
        <v>1105</v>
      </c>
      <c r="D53" t="s">
        <v>2806</v>
      </c>
      <c r="E53" t="s">
        <v>2807</v>
      </c>
      <c r="F53" t="s">
        <v>2808</v>
      </c>
      <c r="G53" t="s">
        <v>2796</v>
      </c>
      <c r="H53" t="s">
        <v>2787</v>
      </c>
      <c r="I53" t="s">
        <v>2788</v>
      </c>
      <c r="J53" t="s">
        <v>2789</v>
      </c>
      <c r="K53" t="s">
        <v>543</v>
      </c>
      <c r="L53" t="s">
        <v>2790</v>
      </c>
      <c r="M53" t="s">
        <v>164</v>
      </c>
      <c r="N53" t="s">
        <v>2791</v>
      </c>
      <c r="O53" t="s">
        <v>1368</v>
      </c>
      <c r="P53" t="s">
        <v>1369</v>
      </c>
      <c r="Q53" s="51" t="str">
        <f t="shared" si="0"/>
        <v>4</v>
      </c>
      <c r="R53" s="51" t="str">
        <f>IF(M53="","",IF(AND(M53&lt;&gt;'Tabelas auxiliares'!$B$236,M53&lt;&gt;'Tabelas auxiliares'!$B$237,M53&lt;&gt;'Tabelas auxiliares'!$C$236,M53&lt;&gt;'Tabelas auxiliares'!$C$237),"FOLHA DE PESSOAL",IF(Q53='Tabelas auxiliares'!$A$237,"CUSTEIO",IF(Q53='Tabelas auxiliares'!$A$236,"INVESTIMENTO","ERRO - VERIFICAR"))))</f>
        <v>INVESTIMENTO</v>
      </c>
      <c r="S53" s="44">
        <v>630</v>
      </c>
      <c r="U53" s="44">
        <v>630</v>
      </c>
    </row>
    <row r="54" spans="1:22" x14ac:dyDescent="0.25">
      <c r="A54" t="s">
        <v>2713</v>
      </c>
      <c r="B54" t="s">
        <v>2714</v>
      </c>
      <c r="C54" t="s">
        <v>1105</v>
      </c>
      <c r="D54" t="s">
        <v>2806</v>
      </c>
      <c r="E54" t="s">
        <v>2807</v>
      </c>
      <c r="F54" t="s">
        <v>2808</v>
      </c>
      <c r="G54" t="s">
        <v>2796</v>
      </c>
      <c r="H54" t="s">
        <v>2787</v>
      </c>
      <c r="I54" t="s">
        <v>2788</v>
      </c>
      <c r="J54" t="s">
        <v>2789</v>
      </c>
      <c r="K54" t="s">
        <v>543</v>
      </c>
      <c r="L54" t="s">
        <v>2790</v>
      </c>
      <c r="M54" t="s">
        <v>164</v>
      </c>
      <c r="N54" t="s">
        <v>2791</v>
      </c>
      <c r="O54" t="s">
        <v>2418</v>
      </c>
      <c r="P54" t="s">
        <v>2419</v>
      </c>
      <c r="Q54" s="51" t="str">
        <f t="shared" si="0"/>
        <v>4</v>
      </c>
      <c r="R54" s="51" t="str">
        <f>IF(M54="","",IF(AND(M54&lt;&gt;'Tabelas auxiliares'!$B$236,M54&lt;&gt;'Tabelas auxiliares'!$B$237,M54&lt;&gt;'Tabelas auxiliares'!$C$236,M54&lt;&gt;'Tabelas auxiliares'!$C$237),"FOLHA DE PESSOAL",IF(Q54='Tabelas auxiliares'!$A$237,"CUSTEIO",IF(Q54='Tabelas auxiliares'!$A$236,"INVESTIMENTO","ERRO - VERIFICAR"))))</f>
        <v>INVESTIMENTO</v>
      </c>
      <c r="S54" s="44">
        <v>11093.04</v>
      </c>
      <c r="U54" s="44">
        <v>11093.04</v>
      </c>
    </row>
    <row r="55" spans="1:22" x14ac:dyDescent="0.25">
      <c r="A55" t="s">
        <v>2713</v>
      </c>
      <c r="B55" t="s">
        <v>2714</v>
      </c>
      <c r="C55" t="s">
        <v>1105</v>
      </c>
      <c r="D55" t="s">
        <v>2809</v>
      </c>
      <c r="E55" t="s">
        <v>2810</v>
      </c>
      <c r="F55" t="s">
        <v>2811</v>
      </c>
      <c r="G55" t="s">
        <v>2796</v>
      </c>
      <c r="H55" t="s">
        <v>2787</v>
      </c>
      <c r="I55" t="s">
        <v>2788</v>
      </c>
      <c r="J55" t="s">
        <v>2789</v>
      </c>
      <c r="K55" t="s">
        <v>543</v>
      </c>
      <c r="L55" t="s">
        <v>2790</v>
      </c>
      <c r="M55" t="s">
        <v>164</v>
      </c>
      <c r="N55" t="s">
        <v>2791</v>
      </c>
      <c r="O55" t="s">
        <v>2812</v>
      </c>
      <c r="P55" t="s">
        <v>1570</v>
      </c>
      <c r="Q55" s="51" t="str">
        <f t="shared" si="0"/>
        <v>4</v>
      </c>
      <c r="R55" s="51" t="str">
        <f>IF(M55="","",IF(AND(M55&lt;&gt;'Tabelas auxiliares'!$B$236,M55&lt;&gt;'Tabelas auxiliares'!$B$237,M55&lt;&gt;'Tabelas auxiliares'!$C$236,M55&lt;&gt;'Tabelas auxiliares'!$C$237),"FOLHA DE PESSOAL",IF(Q55='Tabelas auxiliares'!$A$237,"CUSTEIO",IF(Q55='Tabelas auxiliares'!$A$236,"INVESTIMENTO","ERRO - VERIFICAR"))))</f>
        <v>INVESTIMENTO</v>
      </c>
      <c r="S55" s="44">
        <v>9090.91</v>
      </c>
      <c r="T55" s="44">
        <v>8333.34</v>
      </c>
      <c r="U55" s="44">
        <v>757.57</v>
      </c>
    </row>
    <row r="56" spans="1:22" x14ac:dyDescent="0.25">
      <c r="A56" t="s">
        <v>2713</v>
      </c>
      <c r="B56" t="s">
        <v>2714</v>
      </c>
      <c r="C56" t="s">
        <v>1116</v>
      </c>
      <c r="D56" t="s">
        <v>2504</v>
      </c>
      <c r="E56" t="s">
        <v>2813</v>
      </c>
      <c r="F56" t="s">
        <v>2814</v>
      </c>
      <c r="G56" t="s">
        <v>2710</v>
      </c>
      <c r="H56" t="s">
        <v>2787</v>
      </c>
      <c r="I56" t="s">
        <v>2788</v>
      </c>
      <c r="J56" t="s">
        <v>2789</v>
      </c>
      <c r="K56" t="s">
        <v>543</v>
      </c>
      <c r="L56" t="s">
        <v>2790</v>
      </c>
      <c r="M56" t="s">
        <v>164</v>
      </c>
      <c r="N56" t="s">
        <v>2791</v>
      </c>
      <c r="O56" t="s">
        <v>1748</v>
      </c>
      <c r="P56" t="s">
        <v>1749</v>
      </c>
      <c r="Q56" s="51" t="str">
        <f t="shared" si="0"/>
        <v>4</v>
      </c>
      <c r="R56" s="51" t="str">
        <f>IF(M56="","",IF(AND(M56&lt;&gt;'Tabelas auxiliares'!$B$236,M56&lt;&gt;'Tabelas auxiliares'!$B$237,M56&lt;&gt;'Tabelas auxiliares'!$C$236,M56&lt;&gt;'Tabelas auxiliares'!$C$237),"FOLHA DE PESSOAL",IF(Q56='Tabelas auxiliares'!$A$237,"CUSTEIO",IF(Q56='Tabelas auxiliares'!$A$236,"INVESTIMENTO","ERRO - VERIFICAR"))))</f>
        <v>INVESTIMENTO</v>
      </c>
      <c r="S56" s="44">
        <v>21355</v>
      </c>
      <c r="U56" s="44">
        <v>21355</v>
      </c>
    </row>
    <row r="57" spans="1:22" x14ac:dyDescent="0.25">
      <c r="A57" t="s">
        <v>2815</v>
      </c>
      <c r="B57" t="s">
        <v>2816</v>
      </c>
      <c r="C57" t="s">
        <v>2817</v>
      </c>
      <c r="D57" t="s">
        <v>2818</v>
      </c>
      <c r="E57" t="s">
        <v>2819</v>
      </c>
      <c r="F57" t="s">
        <v>2820</v>
      </c>
      <c r="G57" t="s">
        <v>1681</v>
      </c>
      <c r="H57" t="s">
        <v>2821</v>
      </c>
      <c r="I57" t="s">
        <v>1455</v>
      </c>
      <c r="J57" t="s">
        <v>2822</v>
      </c>
      <c r="K57" t="s">
        <v>2823</v>
      </c>
      <c r="L57" t="s">
        <v>2824</v>
      </c>
      <c r="M57" t="s">
        <v>164</v>
      </c>
      <c r="N57" t="s">
        <v>2825</v>
      </c>
      <c r="O57" t="s">
        <v>1569</v>
      </c>
      <c r="P57" t="s">
        <v>1570</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44">
        <v>15000</v>
      </c>
      <c r="T57" s="44">
        <v>15000</v>
      </c>
    </row>
    <row r="58" spans="1:22" x14ac:dyDescent="0.25">
      <c r="A58" t="s">
        <v>2815</v>
      </c>
      <c r="B58" t="s">
        <v>2816</v>
      </c>
      <c r="C58" t="s">
        <v>2826</v>
      </c>
      <c r="D58" t="s">
        <v>2827</v>
      </c>
      <c r="E58" t="s">
        <v>2828</v>
      </c>
      <c r="F58" t="s">
        <v>2829</v>
      </c>
      <c r="G58" t="s">
        <v>1681</v>
      </c>
      <c r="H58" t="s">
        <v>2821</v>
      </c>
      <c r="I58" t="s">
        <v>1455</v>
      </c>
      <c r="J58" t="s">
        <v>2822</v>
      </c>
      <c r="K58" t="s">
        <v>2823</v>
      </c>
      <c r="L58" t="s">
        <v>2824</v>
      </c>
      <c r="M58" t="s">
        <v>164</v>
      </c>
      <c r="N58" t="s">
        <v>2825</v>
      </c>
      <c r="O58" t="s">
        <v>1569</v>
      </c>
      <c r="P58" t="s">
        <v>1570</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44">
        <v>75000</v>
      </c>
      <c r="T58" s="44">
        <v>75000</v>
      </c>
    </row>
    <row r="59" spans="1:22" x14ac:dyDescent="0.25">
      <c r="A59" t="s">
        <v>2830</v>
      </c>
      <c r="B59" t="s">
        <v>2831</v>
      </c>
      <c r="C59" t="s">
        <v>2832</v>
      </c>
      <c r="D59" t="s">
        <v>2833</v>
      </c>
      <c r="E59" t="s">
        <v>2834</v>
      </c>
      <c r="F59" t="s">
        <v>2835</v>
      </c>
      <c r="G59" t="s">
        <v>1681</v>
      </c>
      <c r="H59" t="s">
        <v>2836</v>
      </c>
      <c r="I59" t="s">
        <v>167</v>
      </c>
      <c r="J59" t="s">
        <v>2837</v>
      </c>
      <c r="K59" t="s">
        <v>2838</v>
      </c>
      <c r="L59" t="s">
        <v>2839</v>
      </c>
      <c r="M59" t="s">
        <v>164</v>
      </c>
      <c r="N59" t="s">
        <v>2840</v>
      </c>
      <c r="O59" t="s">
        <v>1397</v>
      </c>
      <c r="P59" t="s">
        <v>1398</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44">
        <v>11113.5</v>
      </c>
      <c r="T59" s="44">
        <v>11113.5</v>
      </c>
    </row>
    <row r="60" spans="1:22" x14ac:dyDescent="0.25">
      <c r="A60" t="s">
        <v>2830</v>
      </c>
      <c r="B60" t="s">
        <v>2831</v>
      </c>
      <c r="C60" t="s">
        <v>2832</v>
      </c>
      <c r="D60" t="s">
        <v>2833</v>
      </c>
      <c r="E60" t="s">
        <v>2841</v>
      </c>
      <c r="F60" t="s">
        <v>2835</v>
      </c>
      <c r="G60" t="s">
        <v>1681</v>
      </c>
      <c r="H60" t="s">
        <v>2836</v>
      </c>
      <c r="I60" t="s">
        <v>167</v>
      </c>
      <c r="J60" t="s">
        <v>2837</v>
      </c>
      <c r="K60" t="s">
        <v>2838</v>
      </c>
      <c r="L60" t="s">
        <v>2839</v>
      </c>
      <c r="M60" t="s">
        <v>164</v>
      </c>
      <c r="N60" t="s">
        <v>2840</v>
      </c>
      <c r="O60" t="s">
        <v>2842</v>
      </c>
      <c r="P60" t="s">
        <v>2843</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44">
        <v>25920</v>
      </c>
      <c r="T60" s="44">
        <v>25920</v>
      </c>
    </row>
    <row r="61" spans="1:22" x14ac:dyDescent="0.25">
      <c r="A61" t="s">
        <v>2830</v>
      </c>
      <c r="B61" t="s">
        <v>2831</v>
      </c>
      <c r="C61" t="s">
        <v>2832</v>
      </c>
      <c r="D61" t="s">
        <v>2833</v>
      </c>
      <c r="E61" t="s">
        <v>2841</v>
      </c>
      <c r="F61" t="s">
        <v>2835</v>
      </c>
      <c r="G61" t="s">
        <v>1681</v>
      </c>
      <c r="H61" t="s">
        <v>2836</v>
      </c>
      <c r="I61" t="s">
        <v>167</v>
      </c>
      <c r="J61" t="s">
        <v>2837</v>
      </c>
      <c r="K61" t="s">
        <v>2838</v>
      </c>
      <c r="L61" t="s">
        <v>2839</v>
      </c>
      <c r="M61" t="s">
        <v>164</v>
      </c>
      <c r="N61" t="s">
        <v>2840</v>
      </c>
      <c r="O61" t="s">
        <v>1379</v>
      </c>
      <c r="P61" t="s">
        <v>1380</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44">
        <v>25122.799999999999</v>
      </c>
      <c r="T61" s="44">
        <v>25122.799999999999</v>
      </c>
    </row>
    <row r="62" spans="1:22" x14ac:dyDescent="0.25">
      <c r="A62" t="s">
        <v>2830</v>
      </c>
      <c r="B62" t="s">
        <v>2831</v>
      </c>
      <c r="C62" t="s">
        <v>2832</v>
      </c>
      <c r="D62" t="s">
        <v>2833</v>
      </c>
      <c r="E62" t="s">
        <v>2844</v>
      </c>
      <c r="F62" t="s">
        <v>2835</v>
      </c>
      <c r="G62" t="s">
        <v>1681</v>
      </c>
      <c r="H62" t="s">
        <v>2836</v>
      </c>
      <c r="I62" t="s">
        <v>167</v>
      </c>
      <c r="J62" t="s">
        <v>2837</v>
      </c>
      <c r="K62" t="s">
        <v>2838</v>
      </c>
      <c r="L62" t="s">
        <v>2839</v>
      </c>
      <c r="M62" t="s">
        <v>164</v>
      </c>
      <c r="N62" t="s">
        <v>2840</v>
      </c>
      <c r="O62" t="s">
        <v>2845</v>
      </c>
      <c r="P62" t="s">
        <v>1398</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44">
        <v>8000</v>
      </c>
      <c r="T62" s="44">
        <v>8000</v>
      </c>
    </row>
    <row r="63" spans="1:22" x14ac:dyDescent="0.25">
      <c r="A63" t="s">
        <v>2830</v>
      </c>
      <c r="B63" t="s">
        <v>2831</v>
      </c>
      <c r="C63" t="s">
        <v>2832</v>
      </c>
      <c r="D63" t="s">
        <v>2833</v>
      </c>
      <c r="E63" t="s">
        <v>2846</v>
      </c>
      <c r="F63" t="s">
        <v>2847</v>
      </c>
      <c r="G63" t="s">
        <v>1681</v>
      </c>
      <c r="H63" t="s">
        <v>2836</v>
      </c>
      <c r="I63" t="s">
        <v>167</v>
      </c>
      <c r="J63" t="s">
        <v>2837</v>
      </c>
      <c r="K63" t="s">
        <v>2838</v>
      </c>
      <c r="L63" t="s">
        <v>2839</v>
      </c>
      <c r="M63" t="s">
        <v>164</v>
      </c>
      <c r="N63" t="s">
        <v>2840</v>
      </c>
      <c r="O63" t="s">
        <v>1397</v>
      </c>
      <c r="P63" t="s">
        <v>1398</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44">
        <v>56486.5</v>
      </c>
      <c r="T63" s="44">
        <v>56486.5</v>
      </c>
    </row>
    <row r="64" spans="1:22" x14ac:dyDescent="0.25">
      <c r="A64" t="s">
        <v>2830</v>
      </c>
      <c r="B64" t="s">
        <v>2831</v>
      </c>
      <c r="C64" t="s">
        <v>2832</v>
      </c>
      <c r="D64" t="s">
        <v>2833</v>
      </c>
      <c r="E64" t="s">
        <v>2846</v>
      </c>
      <c r="F64" t="s">
        <v>2847</v>
      </c>
      <c r="G64" t="s">
        <v>1681</v>
      </c>
      <c r="H64" t="s">
        <v>2836</v>
      </c>
      <c r="I64" t="s">
        <v>167</v>
      </c>
      <c r="J64" t="s">
        <v>2837</v>
      </c>
      <c r="K64" t="s">
        <v>2838</v>
      </c>
      <c r="L64" t="s">
        <v>2839</v>
      </c>
      <c r="M64" t="s">
        <v>164</v>
      </c>
      <c r="N64" t="s">
        <v>2840</v>
      </c>
      <c r="O64" t="s">
        <v>470</v>
      </c>
      <c r="P64" t="s">
        <v>451</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44">
        <v>80114.12</v>
      </c>
      <c r="T64" s="44">
        <v>80114.12</v>
      </c>
    </row>
    <row r="65" spans="1:22" x14ac:dyDescent="0.25">
      <c r="A65" t="s">
        <v>2830</v>
      </c>
      <c r="B65" t="s">
        <v>2831</v>
      </c>
      <c r="C65" t="s">
        <v>2832</v>
      </c>
      <c r="D65" t="s">
        <v>2833</v>
      </c>
      <c r="E65" t="s">
        <v>2848</v>
      </c>
      <c r="F65" t="s">
        <v>2847</v>
      </c>
      <c r="G65" t="s">
        <v>1681</v>
      </c>
      <c r="H65" t="s">
        <v>2836</v>
      </c>
      <c r="I65" t="s">
        <v>167</v>
      </c>
      <c r="J65" t="s">
        <v>2837</v>
      </c>
      <c r="K65" t="s">
        <v>2838</v>
      </c>
      <c r="L65" t="s">
        <v>2839</v>
      </c>
      <c r="M65" t="s">
        <v>164</v>
      </c>
      <c r="N65" t="s">
        <v>2840</v>
      </c>
      <c r="O65" t="s">
        <v>1379</v>
      </c>
      <c r="P65" t="s">
        <v>1380</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44">
        <v>34087.199999999997</v>
      </c>
      <c r="T65" s="44">
        <v>34087.199999999997</v>
      </c>
    </row>
    <row r="66" spans="1:22" x14ac:dyDescent="0.25">
      <c r="A66" t="s">
        <v>2830</v>
      </c>
      <c r="B66" t="s">
        <v>2831</v>
      </c>
      <c r="C66" t="s">
        <v>2832</v>
      </c>
      <c r="D66" t="s">
        <v>2833</v>
      </c>
      <c r="E66" t="s">
        <v>2848</v>
      </c>
      <c r="F66" t="s">
        <v>2847</v>
      </c>
      <c r="G66" t="s">
        <v>1681</v>
      </c>
      <c r="H66" t="s">
        <v>2836</v>
      </c>
      <c r="I66" t="s">
        <v>167</v>
      </c>
      <c r="J66" t="s">
        <v>2837</v>
      </c>
      <c r="K66" t="s">
        <v>2838</v>
      </c>
      <c r="L66" t="s">
        <v>2839</v>
      </c>
      <c r="M66" t="s">
        <v>164</v>
      </c>
      <c r="N66" t="s">
        <v>2840</v>
      </c>
      <c r="O66" t="s">
        <v>998</v>
      </c>
      <c r="P66" t="s">
        <v>999</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44">
        <v>6477</v>
      </c>
      <c r="T66" s="44">
        <v>6477</v>
      </c>
    </row>
    <row r="67" spans="1:22" x14ac:dyDescent="0.25">
      <c r="A67" t="s">
        <v>2830</v>
      </c>
      <c r="B67" t="s">
        <v>2831</v>
      </c>
      <c r="C67" t="s">
        <v>2832</v>
      </c>
      <c r="D67" t="s">
        <v>2833</v>
      </c>
      <c r="E67" t="s">
        <v>2848</v>
      </c>
      <c r="F67" t="s">
        <v>2847</v>
      </c>
      <c r="G67" t="s">
        <v>1681</v>
      </c>
      <c r="H67" t="s">
        <v>2836</v>
      </c>
      <c r="I67" t="s">
        <v>167</v>
      </c>
      <c r="J67" t="s">
        <v>2837</v>
      </c>
      <c r="K67" t="s">
        <v>2838</v>
      </c>
      <c r="L67" t="s">
        <v>2839</v>
      </c>
      <c r="M67" t="s">
        <v>164</v>
      </c>
      <c r="N67" t="s">
        <v>2840</v>
      </c>
      <c r="O67" t="s">
        <v>2171</v>
      </c>
      <c r="P67" t="s">
        <v>2172</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44">
        <v>36000</v>
      </c>
      <c r="T67" s="44">
        <v>36000</v>
      </c>
    </row>
    <row r="68" spans="1:22" x14ac:dyDescent="0.25">
      <c r="A68" t="s">
        <v>2830</v>
      </c>
      <c r="B68" t="s">
        <v>2831</v>
      </c>
      <c r="C68" t="s">
        <v>2832</v>
      </c>
      <c r="D68" t="s">
        <v>2833</v>
      </c>
      <c r="E68" t="s">
        <v>2849</v>
      </c>
      <c r="F68" t="s">
        <v>2847</v>
      </c>
      <c r="G68" t="s">
        <v>1681</v>
      </c>
      <c r="H68" t="s">
        <v>2836</v>
      </c>
      <c r="I68" t="s">
        <v>167</v>
      </c>
      <c r="J68" t="s">
        <v>2837</v>
      </c>
      <c r="K68" t="s">
        <v>2838</v>
      </c>
      <c r="L68" t="s">
        <v>2839</v>
      </c>
      <c r="M68" t="s">
        <v>164</v>
      </c>
      <c r="N68" t="s">
        <v>2840</v>
      </c>
      <c r="O68" t="s">
        <v>2845</v>
      </c>
      <c r="P68" t="s">
        <v>1398</v>
      </c>
      <c r="Q68" s="51" t="str">
        <f t="shared" si="0"/>
        <v>3</v>
      </c>
      <c r="R68" s="51" t="str">
        <f>IF(M68="","",IF(AND(M68&lt;&gt;'Tabelas auxiliares'!$B$236,M68&lt;&gt;'Tabelas auxiliares'!$B$237,M68&lt;&gt;'Tabelas auxiliares'!$C$236,M68&lt;&gt;'Tabelas auxiliares'!$C$237),"FOLHA DE PESSOAL",IF(Q68='Tabelas auxiliares'!$A$237,"CUSTEIO",IF(Q68='Tabelas auxiliares'!$A$236,"INVESTIMENTO","ERRO - VERIFICAR"))))</f>
        <v>CUSTEIO</v>
      </c>
      <c r="S68" s="44">
        <v>12000</v>
      </c>
      <c r="T68" s="44">
        <v>12000</v>
      </c>
    </row>
    <row r="69" spans="1:22" x14ac:dyDescent="0.25">
      <c r="A69" t="s">
        <v>2830</v>
      </c>
      <c r="B69" t="s">
        <v>2831</v>
      </c>
      <c r="C69" t="s">
        <v>2832</v>
      </c>
      <c r="D69" t="s">
        <v>2833</v>
      </c>
      <c r="E69" t="s">
        <v>2850</v>
      </c>
      <c r="F69" t="s">
        <v>2835</v>
      </c>
      <c r="G69" t="s">
        <v>1681</v>
      </c>
      <c r="H69" t="s">
        <v>2836</v>
      </c>
      <c r="I69" t="s">
        <v>167</v>
      </c>
      <c r="J69" t="s">
        <v>2837</v>
      </c>
      <c r="K69" t="s">
        <v>2838</v>
      </c>
      <c r="L69" t="s">
        <v>2839</v>
      </c>
      <c r="M69" t="s">
        <v>164</v>
      </c>
      <c r="N69" t="s">
        <v>2840</v>
      </c>
      <c r="O69" t="s">
        <v>1583</v>
      </c>
      <c r="P69" t="s">
        <v>1584</v>
      </c>
      <c r="Q69" s="51" t="str">
        <f t="shared" ref="Q69:Q132" si="1">LEFT(O69,1)</f>
        <v>3</v>
      </c>
      <c r="R69" s="51" t="str">
        <f>IF(M69="","",IF(AND(M69&lt;&gt;'Tabelas auxiliares'!$B$236,M69&lt;&gt;'Tabelas auxiliares'!$B$237,M69&lt;&gt;'Tabelas auxiliares'!$C$236,M69&lt;&gt;'Tabelas auxiliares'!$C$237),"FOLHA DE PESSOAL",IF(Q69='Tabelas auxiliares'!$A$237,"CUSTEIO",IF(Q69='Tabelas auxiliares'!$A$236,"INVESTIMENTO","ERRO - VERIFICAR"))))</f>
        <v>CUSTEIO</v>
      </c>
      <c r="S69" s="44">
        <v>114000</v>
      </c>
      <c r="T69" s="44">
        <v>114000</v>
      </c>
    </row>
    <row r="70" spans="1:22" x14ac:dyDescent="0.25">
      <c r="A70" t="s">
        <v>2830</v>
      </c>
      <c r="B70" t="s">
        <v>2831</v>
      </c>
      <c r="C70" t="s">
        <v>2832</v>
      </c>
      <c r="D70" t="s">
        <v>2833</v>
      </c>
      <c r="E70" t="s">
        <v>2851</v>
      </c>
      <c r="F70" t="s">
        <v>2835</v>
      </c>
      <c r="G70" t="s">
        <v>1681</v>
      </c>
      <c r="H70" t="s">
        <v>2836</v>
      </c>
      <c r="I70" t="s">
        <v>167</v>
      </c>
      <c r="J70" t="s">
        <v>2837</v>
      </c>
      <c r="K70" t="s">
        <v>2838</v>
      </c>
      <c r="L70" t="s">
        <v>2839</v>
      </c>
      <c r="M70" t="s">
        <v>164</v>
      </c>
      <c r="N70" t="s">
        <v>2840</v>
      </c>
      <c r="O70" t="s">
        <v>821</v>
      </c>
      <c r="P70" t="s">
        <v>822</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44">
        <v>119520</v>
      </c>
      <c r="T70" s="44">
        <v>119520</v>
      </c>
    </row>
    <row r="71" spans="1:22" x14ac:dyDescent="0.25">
      <c r="A71" t="s">
        <v>2830</v>
      </c>
      <c r="B71" t="s">
        <v>2831</v>
      </c>
      <c r="C71" t="s">
        <v>2832</v>
      </c>
      <c r="D71" t="s">
        <v>2833</v>
      </c>
      <c r="E71" t="s">
        <v>2852</v>
      </c>
      <c r="F71" t="s">
        <v>2847</v>
      </c>
      <c r="G71" t="s">
        <v>1681</v>
      </c>
      <c r="H71" t="s">
        <v>2836</v>
      </c>
      <c r="I71" t="s">
        <v>167</v>
      </c>
      <c r="J71" t="s">
        <v>2837</v>
      </c>
      <c r="K71" t="s">
        <v>2838</v>
      </c>
      <c r="L71" t="s">
        <v>2839</v>
      </c>
      <c r="M71" t="s">
        <v>164</v>
      </c>
      <c r="N71" t="s">
        <v>2840</v>
      </c>
      <c r="O71" t="s">
        <v>1583</v>
      </c>
      <c r="P71" t="s">
        <v>1584</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44">
        <v>171000</v>
      </c>
      <c r="T71" s="44">
        <v>171000</v>
      </c>
    </row>
    <row r="72" spans="1:22" x14ac:dyDescent="0.25">
      <c r="A72" t="s">
        <v>2830</v>
      </c>
      <c r="B72" t="s">
        <v>2831</v>
      </c>
      <c r="C72" t="s">
        <v>2832</v>
      </c>
      <c r="D72" t="s">
        <v>2833</v>
      </c>
      <c r="E72" t="s">
        <v>2853</v>
      </c>
      <c r="F72" t="s">
        <v>2847</v>
      </c>
      <c r="G72" t="s">
        <v>1681</v>
      </c>
      <c r="H72" t="s">
        <v>2836</v>
      </c>
      <c r="I72" t="s">
        <v>167</v>
      </c>
      <c r="J72" t="s">
        <v>2837</v>
      </c>
      <c r="K72" t="s">
        <v>2838</v>
      </c>
      <c r="L72" t="s">
        <v>2839</v>
      </c>
      <c r="M72" t="s">
        <v>164</v>
      </c>
      <c r="N72" t="s">
        <v>2840</v>
      </c>
      <c r="O72" t="s">
        <v>821</v>
      </c>
      <c r="P72" t="s">
        <v>822</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44">
        <v>179280</v>
      </c>
      <c r="T72" s="44">
        <v>179280</v>
      </c>
    </row>
    <row r="73" spans="1:22" x14ac:dyDescent="0.25">
      <c r="A73" t="s">
        <v>2830</v>
      </c>
      <c r="B73" t="s">
        <v>2831</v>
      </c>
      <c r="C73" t="s">
        <v>2832</v>
      </c>
      <c r="D73" t="s">
        <v>2833</v>
      </c>
      <c r="E73" t="s">
        <v>2854</v>
      </c>
      <c r="F73" t="s">
        <v>2835</v>
      </c>
      <c r="G73" t="s">
        <v>1681</v>
      </c>
      <c r="H73" t="s">
        <v>2836</v>
      </c>
      <c r="I73" t="s">
        <v>167</v>
      </c>
      <c r="J73" t="s">
        <v>2837</v>
      </c>
      <c r="K73" t="s">
        <v>2838</v>
      </c>
      <c r="L73" t="s">
        <v>2839</v>
      </c>
      <c r="M73" t="s">
        <v>164</v>
      </c>
      <c r="N73" t="s">
        <v>2840</v>
      </c>
      <c r="O73" t="s">
        <v>473</v>
      </c>
      <c r="P73" t="s">
        <v>455</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44">
        <v>16188</v>
      </c>
      <c r="T73" s="44">
        <v>16188</v>
      </c>
    </row>
    <row r="74" spans="1:22" x14ac:dyDescent="0.25">
      <c r="A74" t="s">
        <v>2830</v>
      </c>
      <c r="B74" t="s">
        <v>2831</v>
      </c>
      <c r="C74" t="s">
        <v>2832</v>
      </c>
      <c r="D74" t="s">
        <v>2833</v>
      </c>
      <c r="E74" t="s">
        <v>2855</v>
      </c>
      <c r="F74" t="s">
        <v>2847</v>
      </c>
      <c r="G74" t="s">
        <v>1681</v>
      </c>
      <c r="H74" t="s">
        <v>2836</v>
      </c>
      <c r="I74" t="s">
        <v>167</v>
      </c>
      <c r="J74" t="s">
        <v>2837</v>
      </c>
      <c r="K74" t="s">
        <v>2838</v>
      </c>
      <c r="L74" t="s">
        <v>2839</v>
      </c>
      <c r="M74" t="s">
        <v>164</v>
      </c>
      <c r="N74" t="s">
        <v>2840</v>
      </c>
      <c r="O74" t="s">
        <v>473</v>
      </c>
      <c r="P74" t="s">
        <v>455</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44">
        <v>24282</v>
      </c>
      <c r="T74" s="44">
        <v>24282</v>
      </c>
    </row>
    <row r="75" spans="1:22" x14ac:dyDescent="0.25">
      <c r="A75" t="s">
        <v>2830</v>
      </c>
      <c r="B75" t="s">
        <v>2831</v>
      </c>
      <c r="C75" t="s">
        <v>2832</v>
      </c>
      <c r="D75" t="s">
        <v>2856</v>
      </c>
      <c r="E75" t="s">
        <v>2857</v>
      </c>
      <c r="F75" t="s">
        <v>2858</v>
      </c>
      <c r="G75" t="s">
        <v>1681</v>
      </c>
      <c r="H75" t="s">
        <v>2836</v>
      </c>
      <c r="I75" t="s">
        <v>167</v>
      </c>
      <c r="J75" t="s">
        <v>2837</v>
      </c>
      <c r="K75" t="s">
        <v>2838</v>
      </c>
      <c r="L75" t="s">
        <v>2839</v>
      </c>
      <c r="M75" t="s">
        <v>164</v>
      </c>
      <c r="N75" t="s">
        <v>2840</v>
      </c>
      <c r="O75" t="s">
        <v>1569</v>
      </c>
      <c r="P75" t="s">
        <v>1570</v>
      </c>
      <c r="Q75" s="51" t="str">
        <f t="shared" si="1"/>
        <v>3</v>
      </c>
      <c r="R75" s="51" t="str">
        <f>IF(M75="","",IF(AND(M75&lt;&gt;'Tabelas auxiliares'!$B$236,M75&lt;&gt;'Tabelas auxiliares'!$B$237,M75&lt;&gt;'Tabelas auxiliares'!$C$236,M75&lt;&gt;'Tabelas auxiliares'!$C$237),"FOLHA DE PESSOAL",IF(Q75='Tabelas auxiliares'!$A$237,"CUSTEIO",IF(Q75='Tabelas auxiliares'!$A$236,"INVESTIMENTO","ERRO - VERIFICAR"))))</f>
        <v>CUSTEIO</v>
      </c>
      <c r="S75" s="44">
        <v>79953.58</v>
      </c>
      <c r="T75" s="44">
        <v>79953.58</v>
      </c>
    </row>
    <row r="76" spans="1:22" x14ac:dyDescent="0.25">
      <c r="A76" t="s">
        <v>2859</v>
      </c>
      <c r="B76" t="s">
        <v>2860</v>
      </c>
      <c r="C76" t="s">
        <v>1116</v>
      </c>
      <c r="D76" t="s">
        <v>2861</v>
      </c>
      <c r="E76" t="s">
        <v>2862</v>
      </c>
      <c r="F76" t="s">
        <v>2863</v>
      </c>
      <c r="G76" t="s">
        <v>1681</v>
      </c>
      <c r="H76" t="s">
        <v>2864</v>
      </c>
      <c r="I76" t="s">
        <v>167</v>
      </c>
      <c r="J76" t="s">
        <v>2865</v>
      </c>
      <c r="K76" t="s">
        <v>543</v>
      </c>
      <c r="L76" t="s">
        <v>2866</v>
      </c>
      <c r="M76" t="s">
        <v>164</v>
      </c>
      <c r="N76" t="s">
        <v>2867</v>
      </c>
      <c r="O76" t="s">
        <v>1569</v>
      </c>
      <c r="P76" t="s">
        <v>1570</v>
      </c>
      <c r="Q76" s="51" t="str">
        <f t="shared" si="1"/>
        <v>3</v>
      </c>
      <c r="R76" s="51" t="str">
        <f>IF(M76="","",IF(AND(M76&lt;&gt;'Tabelas auxiliares'!$B$236,M76&lt;&gt;'Tabelas auxiliares'!$B$237,M76&lt;&gt;'Tabelas auxiliares'!$C$236,M76&lt;&gt;'Tabelas auxiliares'!$C$237),"FOLHA DE PESSOAL",IF(Q76='Tabelas auxiliares'!$A$237,"CUSTEIO",IF(Q76='Tabelas auxiliares'!$A$236,"INVESTIMENTO","ERRO - VERIFICAR"))))</f>
        <v>CUSTEIO</v>
      </c>
      <c r="S76" s="44">
        <v>1090909.0900000001</v>
      </c>
      <c r="T76" s="44">
        <v>999999.99</v>
      </c>
      <c r="U76" s="44">
        <v>90909.1</v>
      </c>
    </row>
    <row r="77" spans="1:22" x14ac:dyDescent="0.25">
      <c r="A77" t="s">
        <v>2859</v>
      </c>
      <c r="B77" t="s">
        <v>2860</v>
      </c>
      <c r="C77" t="s">
        <v>1541</v>
      </c>
      <c r="D77" t="s">
        <v>2868</v>
      </c>
      <c r="E77" t="s">
        <v>2869</v>
      </c>
      <c r="F77" t="s">
        <v>2870</v>
      </c>
      <c r="G77" t="s">
        <v>1681</v>
      </c>
      <c r="H77" t="s">
        <v>2864</v>
      </c>
      <c r="I77" t="s">
        <v>167</v>
      </c>
      <c r="J77" t="s">
        <v>2865</v>
      </c>
      <c r="K77" t="s">
        <v>119</v>
      </c>
      <c r="L77" t="s">
        <v>2866</v>
      </c>
      <c r="M77" t="s">
        <v>164</v>
      </c>
      <c r="N77" t="s">
        <v>2867</v>
      </c>
      <c r="O77" t="s">
        <v>1569</v>
      </c>
      <c r="P77" t="s">
        <v>1570</v>
      </c>
      <c r="Q77" s="51" t="str">
        <f t="shared" si="1"/>
        <v>3</v>
      </c>
      <c r="R77" s="51" t="str">
        <f>IF(M77="","",IF(AND(M77&lt;&gt;'Tabelas auxiliares'!$B$236,M77&lt;&gt;'Tabelas auxiliares'!$B$237,M77&lt;&gt;'Tabelas auxiliares'!$C$236,M77&lt;&gt;'Tabelas auxiliares'!$C$237),"FOLHA DE PESSOAL",IF(Q77='Tabelas auxiliares'!$A$237,"CUSTEIO",IF(Q77='Tabelas auxiliares'!$A$236,"INVESTIMENTO","ERRO - VERIFICAR"))))</f>
        <v>CUSTEIO</v>
      </c>
      <c r="S77" s="44">
        <v>606224</v>
      </c>
      <c r="T77" s="44">
        <v>606224</v>
      </c>
    </row>
    <row r="78" spans="1:22" x14ac:dyDescent="0.25">
      <c r="A78" t="s">
        <v>2859</v>
      </c>
      <c r="B78" t="s">
        <v>2860</v>
      </c>
      <c r="C78" t="s">
        <v>1541</v>
      </c>
      <c r="D78" t="s">
        <v>2868</v>
      </c>
      <c r="E78" t="s">
        <v>2871</v>
      </c>
      <c r="F78" t="s">
        <v>2870</v>
      </c>
      <c r="G78" t="s">
        <v>1681</v>
      </c>
      <c r="H78" t="s">
        <v>2864</v>
      </c>
      <c r="I78" t="s">
        <v>167</v>
      </c>
      <c r="J78" t="s">
        <v>2865</v>
      </c>
      <c r="K78" t="s">
        <v>119</v>
      </c>
      <c r="L78" t="s">
        <v>2866</v>
      </c>
      <c r="M78" t="s">
        <v>539</v>
      </c>
      <c r="N78" t="s">
        <v>2872</v>
      </c>
      <c r="O78" t="s">
        <v>1569</v>
      </c>
      <c r="P78" t="s">
        <v>1570</v>
      </c>
      <c r="Q78" s="51" t="str">
        <f t="shared" si="1"/>
        <v>3</v>
      </c>
      <c r="R78" s="51" t="str">
        <f>IF(M78="","",IF(AND(M78&lt;&gt;'Tabelas auxiliares'!$B$236,M78&lt;&gt;'Tabelas auxiliares'!$B$237,M78&lt;&gt;'Tabelas auxiliares'!$C$236,M78&lt;&gt;'Tabelas auxiliares'!$C$237),"FOLHA DE PESSOAL",IF(Q78='Tabelas auxiliares'!$A$237,"CUSTEIO",IF(Q78='Tabelas auxiliares'!$A$236,"INVESTIMENTO","ERRO - VERIFICAR"))))</f>
        <v>FOLHA DE PESSOAL</v>
      </c>
      <c r="S78" s="44">
        <v>1000000</v>
      </c>
      <c r="T78" s="44">
        <v>1000000</v>
      </c>
    </row>
    <row r="79" spans="1:22" x14ac:dyDescent="0.25">
      <c r="A79" t="s">
        <v>2873</v>
      </c>
      <c r="B79" t="s">
        <v>2874</v>
      </c>
      <c r="C79" t="s">
        <v>2000</v>
      </c>
      <c r="D79" t="s">
        <v>2875</v>
      </c>
      <c r="E79" t="s">
        <v>2876</v>
      </c>
      <c r="F79" t="s">
        <v>2877</v>
      </c>
      <c r="G79" t="s">
        <v>1681</v>
      </c>
      <c r="H79" t="s">
        <v>2878</v>
      </c>
      <c r="I79" t="s">
        <v>1455</v>
      </c>
      <c r="J79" t="s">
        <v>2879</v>
      </c>
      <c r="K79" t="s">
        <v>119</v>
      </c>
      <c r="L79" t="s">
        <v>2880</v>
      </c>
      <c r="M79" t="s">
        <v>164</v>
      </c>
      <c r="N79" t="s">
        <v>2881</v>
      </c>
      <c r="O79" t="s">
        <v>1569</v>
      </c>
      <c r="P79" t="s">
        <v>1570</v>
      </c>
      <c r="Q79" s="51" t="str">
        <f t="shared" si="1"/>
        <v>3</v>
      </c>
      <c r="R79" s="51" t="str">
        <f>IF(M79="","",IF(AND(M79&lt;&gt;'Tabelas auxiliares'!$B$236,M79&lt;&gt;'Tabelas auxiliares'!$B$237,M79&lt;&gt;'Tabelas auxiliares'!$C$236,M79&lt;&gt;'Tabelas auxiliares'!$C$237),"FOLHA DE PESSOAL",IF(Q79='Tabelas auxiliares'!$A$237,"CUSTEIO",IF(Q79='Tabelas auxiliares'!$A$236,"INVESTIMENTO","ERRO - VERIFICAR"))))</f>
        <v>CUSTEIO</v>
      </c>
      <c r="S79" s="44">
        <v>9364.76</v>
      </c>
      <c r="T79" s="44">
        <v>7803.97</v>
      </c>
      <c r="U79" s="44">
        <v>1560.79</v>
      </c>
    </row>
    <row r="80" spans="1:22" x14ac:dyDescent="0.25">
      <c r="A80" t="s">
        <v>2873</v>
      </c>
      <c r="B80" t="s">
        <v>2874</v>
      </c>
      <c r="C80" t="s">
        <v>2051</v>
      </c>
      <c r="D80" t="s">
        <v>2882</v>
      </c>
      <c r="E80" t="s">
        <v>2883</v>
      </c>
      <c r="F80" t="s">
        <v>2884</v>
      </c>
      <c r="G80" t="s">
        <v>1681</v>
      </c>
      <c r="H80" t="s">
        <v>2878</v>
      </c>
      <c r="I80" t="s">
        <v>1455</v>
      </c>
      <c r="J80" t="s">
        <v>2879</v>
      </c>
      <c r="K80" t="s">
        <v>119</v>
      </c>
      <c r="L80" t="s">
        <v>2880</v>
      </c>
      <c r="M80" t="s">
        <v>164</v>
      </c>
      <c r="N80" t="s">
        <v>2881</v>
      </c>
      <c r="O80" t="s">
        <v>998</v>
      </c>
      <c r="P80" t="s">
        <v>999</v>
      </c>
      <c r="Q80" s="51" t="str">
        <f t="shared" si="1"/>
        <v>3</v>
      </c>
      <c r="R80" s="51" t="str">
        <f>IF(M80="","",IF(AND(M80&lt;&gt;'Tabelas auxiliares'!$B$236,M80&lt;&gt;'Tabelas auxiliares'!$B$237,M80&lt;&gt;'Tabelas auxiliares'!$C$236,M80&lt;&gt;'Tabelas auxiliares'!$C$237),"FOLHA DE PESSOAL",IF(Q80='Tabelas auxiliares'!$A$237,"CUSTEIO",IF(Q80='Tabelas auxiliares'!$A$236,"INVESTIMENTO","ERRO - VERIFICAR"))))</f>
        <v>CUSTEIO</v>
      </c>
      <c r="S80" s="44">
        <v>800</v>
      </c>
      <c r="V80" s="44">
        <v>800</v>
      </c>
    </row>
    <row r="81" spans="1:22" x14ac:dyDescent="0.25">
      <c r="A81" t="s">
        <v>2873</v>
      </c>
      <c r="B81" t="s">
        <v>2874</v>
      </c>
      <c r="C81" t="s">
        <v>2051</v>
      </c>
      <c r="D81" t="s">
        <v>2882</v>
      </c>
      <c r="E81" t="s">
        <v>2885</v>
      </c>
      <c r="F81" t="s">
        <v>2884</v>
      </c>
      <c r="G81" t="s">
        <v>1681</v>
      </c>
      <c r="H81" t="s">
        <v>2878</v>
      </c>
      <c r="I81" t="s">
        <v>1455</v>
      </c>
      <c r="J81" t="s">
        <v>2879</v>
      </c>
      <c r="K81" t="s">
        <v>119</v>
      </c>
      <c r="L81" t="s">
        <v>2880</v>
      </c>
      <c r="M81" t="s">
        <v>164</v>
      </c>
      <c r="N81" t="s">
        <v>2881</v>
      </c>
      <c r="O81" t="s">
        <v>472</v>
      </c>
      <c r="P81" t="s">
        <v>454</v>
      </c>
      <c r="Q81" s="51" t="str">
        <f t="shared" si="1"/>
        <v>3</v>
      </c>
      <c r="R81" s="51" t="str">
        <f>IF(M81="","",IF(AND(M81&lt;&gt;'Tabelas auxiliares'!$B$236,M81&lt;&gt;'Tabelas auxiliares'!$B$237,M81&lt;&gt;'Tabelas auxiliares'!$C$236,M81&lt;&gt;'Tabelas auxiliares'!$C$237),"FOLHA DE PESSOAL",IF(Q81='Tabelas auxiliares'!$A$237,"CUSTEIO",IF(Q81='Tabelas auxiliares'!$A$236,"INVESTIMENTO","ERRO - VERIFICAR"))))</f>
        <v>CUSTEIO</v>
      </c>
      <c r="S81" s="44">
        <v>13000</v>
      </c>
      <c r="V81" s="44">
        <v>13000</v>
      </c>
    </row>
    <row r="82" spans="1:22" x14ac:dyDescent="0.25">
      <c r="A82" t="s">
        <v>2873</v>
      </c>
      <c r="B82" t="s">
        <v>2874</v>
      </c>
      <c r="C82" t="s">
        <v>2051</v>
      </c>
      <c r="D82" t="s">
        <v>2882</v>
      </c>
      <c r="E82" t="s">
        <v>2886</v>
      </c>
      <c r="F82" t="s">
        <v>2884</v>
      </c>
      <c r="G82" t="s">
        <v>1681</v>
      </c>
      <c r="H82" t="s">
        <v>2878</v>
      </c>
      <c r="I82" t="s">
        <v>1455</v>
      </c>
      <c r="J82" t="s">
        <v>2879</v>
      </c>
      <c r="K82" t="s">
        <v>119</v>
      </c>
      <c r="L82" t="s">
        <v>2880</v>
      </c>
      <c r="M82" t="s">
        <v>164</v>
      </c>
      <c r="N82" t="s">
        <v>2881</v>
      </c>
      <c r="O82" t="s">
        <v>1397</v>
      </c>
      <c r="P82" t="s">
        <v>1398</v>
      </c>
      <c r="Q82" s="51" t="str">
        <f t="shared" si="1"/>
        <v>3</v>
      </c>
      <c r="R82" s="51" t="str">
        <f>IF(M82="","",IF(AND(M82&lt;&gt;'Tabelas auxiliares'!$B$236,M82&lt;&gt;'Tabelas auxiliares'!$B$237,M82&lt;&gt;'Tabelas auxiliares'!$C$236,M82&lt;&gt;'Tabelas auxiliares'!$C$237),"FOLHA DE PESSOAL",IF(Q82='Tabelas auxiliares'!$A$237,"CUSTEIO",IF(Q82='Tabelas auxiliares'!$A$236,"INVESTIMENTO","ERRO - VERIFICAR"))))</f>
        <v>CUSTEIO</v>
      </c>
      <c r="S82" s="44">
        <v>11000</v>
      </c>
      <c r="V82" s="44">
        <v>11000</v>
      </c>
    </row>
    <row r="83" spans="1:22" x14ac:dyDescent="0.25">
      <c r="A83" t="s">
        <v>2873</v>
      </c>
      <c r="B83" t="s">
        <v>2874</v>
      </c>
      <c r="C83" t="s">
        <v>2051</v>
      </c>
      <c r="D83" t="s">
        <v>2882</v>
      </c>
      <c r="E83" t="s">
        <v>2887</v>
      </c>
      <c r="F83" t="s">
        <v>2884</v>
      </c>
      <c r="G83" t="s">
        <v>1681</v>
      </c>
      <c r="H83" t="s">
        <v>2878</v>
      </c>
      <c r="I83" t="s">
        <v>1455</v>
      </c>
      <c r="J83" t="s">
        <v>2879</v>
      </c>
      <c r="K83" t="s">
        <v>119</v>
      </c>
      <c r="L83" t="s">
        <v>2880</v>
      </c>
      <c r="M83" t="s">
        <v>164</v>
      </c>
      <c r="N83" t="s">
        <v>2881</v>
      </c>
      <c r="O83" t="s">
        <v>821</v>
      </c>
      <c r="P83" t="s">
        <v>822</v>
      </c>
      <c r="Q83" s="51" t="str">
        <f t="shared" si="1"/>
        <v>3</v>
      </c>
      <c r="R83" s="51" t="str">
        <f>IF(M83="","",IF(AND(M83&lt;&gt;'Tabelas auxiliares'!$B$236,M83&lt;&gt;'Tabelas auxiliares'!$B$237,M83&lt;&gt;'Tabelas auxiliares'!$C$236,M83&lt;&gt;'Tabelas auxiliares'!$C$237),"FOLHA DE PESSOAL",IF(Q83='Tabelas auxiliares'!$A$237,"CUSTEIO",IF(Q83='Tabelas auxiliares'!$A$236,"INVESTIMENTO","ERRO - VERIFICAR"))))</f>
        <v>CUSTEIO</v>
      </c>
      <c r="S83" s="44">
        <v>39200</v>
      </c>
      <c r="V83" s="44">
        <v>39200</v>
      </c>
    </row>
    <row r="84" spans="1:22" x14ac:dyDescent="0.25">
      <c r="A84" t="s">
        <v>2873</v>
      </c>
      <c r="B84" t="s">
        <v>2874</v>
      </c>
      <c r="C84" t="s">
        <v>2051</v>
      </c>
      <c r="D84" t="s">
        <v>2882</v>
      </c>
      <c r="E84" t="s">
        <v>2888</v>
      </c>
      <c r="F84" t="s">
        <v>2884</v>
      </c>
      <c r="G84" t="s">
        <v>1681</v>
      </c>
      <c r="H84" t="s">
        <v>2878</v>
      </c>
      <c r="I84" t="s">
        <v>1455</v>
      </c>
      <c r="J84" t="s">
        <v>2879</v>
      </c>
      <c r="K84" t="s">
        <v>119</v>
      </c>
      <c r="L84" t="s">
        <v>2880</v>
      </c>
      <c r="M84" t="s">
        <v>164</v>
      </c>
      <c r="N84" t="s">
        <v>2881</v>
      </c>
      <c r="O84" t="s">
        <v>473</v>
      </c>
      <c r="P84" t="s">
        <v>455</v>
      </c>
      <c r="Q84" s="51" t="str">
        <f t="shared" si="1"/>
        <v>3</v>
      </c>
      <c r="R84" s="51" t="str">
        <f>IF(M84="","",IF(AND(M84&lt;&gt;'Tabelas auxiliares'!$B$236,M84&lt;&gt;'Tabelas auxiliares'!$B$237,M84&lt;&gt;'Tabelas auxiliares'!$C$236,M84&lt;&gt;'Tabelas auxiliares'!$C$237),"FOLHA DE PESSOAL",IF(Q84='Tabelas auxiliares'!$A$237,"CUSTEIO",IF(Q84='Tabelas auxiliares'!$A$236,"INVESTIMENTO","ERRO - VERIFICAR"))))</f>
        <v>CUSTEIO</v>
      </c>
      <c r="S84" s="44">
        <v>21144.240000000002</v>
      </c>
      <c r="V84" s="44">
        <v>21144.240000000002</v>
      </c>
    </row>
    <row r="85" spans="1:22"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44"/>
      <c r="T85" s="44"/>
    </row>
    <row r="86" spans="1:22"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44"/>
      <c r="T86" s="44"/>
    </row>
    <row r="87" spans="1:22"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44"/>
      <c r="V87" s="44"/>
    </row>
    <row r="88" spans="1:22"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44"/>
      <c r="T88" s="44"/>
    </row>
    <row r="89" spans="1:22"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44"/>
      <c r="T89" s="44"/>
    </row>
    <row r="90" spans="1:22"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44"/>
      <c r="T90" s="44"/>
    </row>
    <row r="91" spans="1:22"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44"/>
      <c r="T91" s="44"/>
    </row>
    <row r="92" spans="1:22"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44"/>
      <c r="T92" s="44"/>
    </row>
    <row r="93" spans="1:22"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44"/>
      <c r="T93" s="44"/>
    </row>
    <row r="94" spans="1:22"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44"/>
      <c r="T94" s="44"/>
    </row>
    <row r="95" spans="1:22"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44"/>
      <c r="T95" s="44"/>
    </row>
    <row r="96" spans="1:22"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44"/>
      <c r="T96" s="44"/>
    </row>
    <row r="97" spans="17:22"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44"/>
      <c r="T97" s="44"/>
    </row>
    <row r="98" spans="17:22"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44"/>
      <c r="T98" s="44"/>
    </row>
    <row r="99" spans="17:22"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44"/>
      <c r="T99" s="44"/>
    </row>
    <row r="100" spans="17:22"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44"/>
      <c r="T100" s="44"/>
    </row>
    <row r="101" spans="17:22"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44"/>
      <c r="T101" s="44"/>
    </row>
    <row r="102" spans="17:22"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44"/>
      <c r="T102" s="44"/>
    </row>
    <row r="103" spans="17:22"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44"/>
      <c r="T103" s="44"/>
    </row>
    <row r="104" spans="17:22"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44"/>
      <c r="T104" s="44"/>
    </row>
    <row r="105" spans="17:22"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44"/>
      <c r="T105" s="44"/>
    </row>
    <row r="106" spans="17:22"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44"/>
      <c r="T106" s="44"/>
    </row>
    <row r="107" spans="17:22"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44"/>
      <c r="T107" s="44"/>
    </row>
    <row r="108" spans="17:22"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44"/>
      <c r="T108" s="44"/>
    </row>
    <row r="109" spans="17:22"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44"/>
      <c r="T109" s="44"/>
    </row>
    <row r="110" spans="17:22"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44"/>
      <c r="T110" s="44"/>
    </row>
    <row r="111" spans="17:22"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44"/>
      <c r="V111" s="44"/>
    </row>
    <row r="112" spans="17:22"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44"/>
      <c r="T112" s="44"/>
      <c r="V112" s="44"/>
    </row>
    <row r="113" spans="17:22"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44"/>
      <c r="T113" s="44"/>
    </row>
    <row r="114" spans="17:22"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44"/>
      <c r="T114" s="44"/>
    </row>
    <row r="115" spans="17:22"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44"/>
      <c r="T115" s="44"/>
    </row>
    <row r="116" spans="17:22"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44"/>
      <c r="T116" s="44"/>
    </row>
    <row r="117" spans="17:22"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44"/>
      <c r="T117" s="44"/>
    </row>
    <row r="118" spans="17:22"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44"/>
      <c r="T118" s="44"/>
    </row>
    <row r="119" spans="17:22"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44"/>
      <c r="V119" s="44"/>
    </row>
    <row r="120" spans="17:22"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44"/>
      <c r="T120" s="44"/>
    </row>
    <row r="121" spans="17:22"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44"/>
      <c r="T121" s="44"/>
    </row>
    <row r="122" spans="17:22"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44"/>
      <c r="T122" s="44"/>
    </row>
    <row r="123" spans="17:22"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44"/>
      <c r="T123" s="44"/>
    </row>
    <row r="124" spans="17:22"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44"/>
      <c r="T124" s="44"/>
      <c r="V124" s="44"/>
    </row>
    <row r="125" spans="17:22"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44"/>
      <c r="T125" s="44"/>
      <c r="V125" s="44"/>
    </row>
    <row r="126" spans="17:22"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44"/>
      <c r="T126" s="44"/>
    </row>
    <row r="127" spans="17:22"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44"/>
      <c r="V127" s="44"/>
    </row>
    <row r="128" spans="17:22"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44"/>
      <c r="T128" s="44"/>
    </row>
    <row r="129" spans="17:22"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44"/>
      <c r="V129" s="44"/>
    </row>
    <row r="130" spans="17:22"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44"/>
      <c r="T130" s="44"/>
    </row>
    <row r="131" spans="17:22"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44"/>
      <c r="T131" s="44"/>
    </row>
    <row r="132" spans="17:22" x14ac:dyDescent="0.25">
      <c r="Q132" s="51" t="str">
        <f t="shared" si="1"/>
        <v/>
      </c>
      <c r="R132" s="51" t="str">
        <f>IF(M132="","",IF(AND(M132&lt;&gt;'Tabelas auxiliares'!$B$236,M132&lt;&gt;'Tabelas auxiliares'!$B$237,M132&lt;&gt;'Tabelas auxiliares'!$C$236,M132&lt;&gt;'Tabelas auxiliares'!$C$237),"FOLHA DE PESSOAL",IF(Q132='Tabelas auxiliares'!$A$237,"CUSTEIO",IF(Q132='Tabelas auxiliares'!$A$236,"INVESTIMENTO","ERRO - VERIFICAR"))))</f>
        <v/>
      </c>
      <c r="S132" s="44"/>
      <c r="V132" s="44"/>
    </row>
    <row r="133" spans="17:22" x14ac:dyDescent="0.25">
      <c r="Q133" s="51" t="str">
        <f t="shared" ref="Q133:Q196" si="2">LEFT(O133,1)</f>
        <v/>
      </c>
      <c r="R133" s="51" t="str">
        <f>IF(M133="","",IF(AND(M133&lt;&gt;'Tabelas auxiliares'!$B$236,M133&lt;&gt;'Tabelas auxiliares'!$B$237,M133&lt;&gt;'Tabelas auxiliares'!$C$236,M133&lt;&gt;'Tabelas auxiliares'!$C$237),"FOLHA DE PESSOAL",IF(Q133='Tabelas auxiliares'!$A$237,"CUSTEIO",IF(Q133='Tabelas auxiliares'!$A$236,"INVESTIMENTO","ERRO - VERIFICAR"))))</f>
        <v/>
      </c>
      <c r="S133" s="44"/>
    </row>
    <row r="134" spans="17:22"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44"/>
      <c r="T134" s="44"/>
    </row>
    <row r="135" spans="17:22"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44"/>
      <c r="T135" s="44"/>
      <c r="V135" s="44"/>
    </row>
    <row r="136" spans="17:22"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44"/>
      <c r="V136" s="44"/>
    </row>
    <row r="137" spans="17:22"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44"/>
      <c r="T137" s="44"/>
      <c r="V137" s="44"/>
    </row>
    <row r="138" spans="17:22"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44"/>
      <c r="T138" s="44"/>
      <c r="V138" s="44"/>
    </row>
    <row r="139" spans="17:22"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44"/>
      <c r="T139" s="44"/>
    </row>
    <row r="140" spans="17:22"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44"/>
      <c r="T140" s="44"/>
    </row>
    <row r="141" spans="17:22"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44"/>
      <c r="T141" s="44"/>
    </row>
    <row r="142" spans="17:22"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44"/>
      <c r="T142" s="44"/>
    </row>
    <row r="143" spans="17:22"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44"/>
      <c r="V143" s="44"/>
    </row>
    <row r="144" spans="17:22"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44"/>
      <c r="T144" s="44"/>
    </row>
    <row r="145" spans="17:22"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44"/>
      <c r="T145" s="44"/>
    </row>
    <row r="146" spans="17:22"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44"/>
      <c r="V146" s="44"/>
    </row>
    <row r="147" spans="17:22"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44"/>
      <c r="V147" s="44"/>
    </row>
    <row r="148" spans="17:22"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44"/>
      <c r="T148" s="44"/>
    </row>
    <row r="149" spans="17:22"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44"/>
      <c r="T149" s="44"/>
    </row>
    <row r="150" spans="17:22"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44"/>
      <c r="T150" s="44"/>
    </row>
    <row r="151" spans="17:22"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44"/>
      <c r="T151" s="44"/>
    </row>
    <row r="152" spans="17:22"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44"/>
      <c r="T152" s="44"/>
      <c r="V152" s="44"/>
    </row>
    <row r="153" spans="17:22"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44"/>
      <c r="T153" s="44"/>
    </row>
    <row r="154" spans="17:22"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44"/>
      <c r="V154" s="44"/>
    </row>
    <row r="155" spans="17:22"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44"/>
      <c r="T155" s="44"/>
    </row>
    <row r="156" spans="17:22"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44"/>
      <c r="T156" s="44"/>
      <c r="V156" s="44"/>
    </row>
    <row r="157" spans="17:22"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44"/>
      <c r="T157" s="44"/>
    </row>
    <row r="158" spans="17:22"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44"/>
      <c r="T158" s="44"/>
    </row>
    <row r="159" spans="17:22"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44"/>
      <c r="T159" s="44"/>
    </row>
    <row r="160" spans="17:22"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44"/>
      <c r="V160" s="44"/>
    </row>
    <row r="161" spans="17:22"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44"/>
      <c r="V161" s="44"/>
    </row>
    <row r="162" spans="17:22"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44"/>
      <c r="V162" s="44"/>
    </row>
    <row r="163" spans="17:22"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44"/>
      <c r="V163" s="44"/>
    </row>
    <row r="164" spans="17:22"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44"/>
    </row>
    <row r="165" spans="17:22"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44"/>
    </row>
    <row r="166" spans="17:22"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44"/>
      <c r="T166" s="44"/>
    </row>
    <row r="167" spans="17:22"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44"/>
      <c r="T167" s="44"/>
      <c r="V167" s="44"/>
    </row>
    <row r="168" spans="17:22"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44"/>
      <c r="V168" s="44"/>
    </row>
    <row r="169" spans="17:22"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44"/>
      <c r="V169" s="44"/>
    </row>
    <row r="170" spans="17:22"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44"/>
      <c r="T170" s="44"/>
      <c r="V170" s="44"/>
    </row>
    <row r="171" spans="17:22"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44"/>
      <c r="T171" s="44"/>
    </row>
    <row r="172" spans="17:22"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44"/>
      <c r="V172" s="44"/>
    </row>
    <row r="173" spans="17:22"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44"/>
      <c r="V173" s="44"/>
    </row>
    <row r="174" spans="17:22"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44"/>
      <c r="T174" s="44"/>
    </row>
    <row r="175" spans="17:22"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44"/>
      <c r="T175" s="44"/>
      <c r="V175" s="44"/>
    </row>
    <row r="176" spans="17:22"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44"/>
      <c r="V176" s="44"/>
    </row>
    <row r="177" spans="17:22"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44"/>
      <c r="T177" s="44"/>
      <c r="V177" s="44"/>
    </row>
    <row r="178" spans="17:22"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44"/>
      <c r="T178" s="44"/>
    </row>
    <row r="179" spans="17:22"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44"/>
      <c r="T179" s="44"/>
    </row>
    <row r="180" spans="17:22"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44"/>
      <c r="V180" s="44"/>
    </row>
    <row r="181" spans="17:22"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44"/>
      <c r="V181" s="44"/>
    </row>
    <row r="182" spans="17:22"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44"/>
      <c r="T182" s="44"/>
    </row>
    <row r="183" spans="17:22"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44"/>
    </row>
    <row r="184" spans="17:22"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44"/>
    </row>
    <row r="185" spans="17:22"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44"/>
    </row>
    <row r="186" spans="17:22"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44"/>
      <c r="T186" s="44"/>
      <c r="V186" s="44"/>
    </row>
    <row r="187" spans="17:22"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44"/>
      <c r="T187" s="44"/>
      <c r="V187" s="44"/>
    </row>
    <row r="188" spans="17:22"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44"/>
      <c r="T188" s="44"/>
      <c r="V188" s="44"/>
    </row>
    <row r="189" spans="17:22"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44"/>
      <c r="T189" s="44"/>
    </row>
    <row r="190" spans="17:22"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44"/>
      <c r="V190" s="44"/>
    </row>
    <row r="191" spans="17:22"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44"/>
      <c r="V191" s="44"/>
    </row>
    <row r="192" spans="17:22"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44"/>
      <c r="T192" s="44"/>
      <c r="V192" s="44"/>
    </row>
    <row r="193" spans="17:22"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44"/>
      <c r="V193" s="44"/>
    </row>
    <row r="194" spans="17:22"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44"/>
      <c r="T194" s="44"/>
      <c r="V194" s="44"/>
    </row>
    <row r="195" spans="17:22"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44"/>
      <c r="T195" s="44"/>
    </row>
    <row r="196" spans="17:22" x14ac:dyDescent="0.25">
      <c r="Q196" s="51" t="str">
        <f t="shared" si="2"/>
        <v/>
      </c>
      <c r="R196" s="51" t="str">
        <f>IF(M196="","",IF(AND(M196&lt;&gt;'Tabelas auxiliares'!$B$236,M196&lt;&gt;'Tabelas auxiliares'!$B$237,M196&lt;&gt;'Tabelas auxiliares'!$C$236,M196&lt;&gt;'Tabelas auxiliares'!$C$237),"FOLHA DE PESSOAL",IF(Q196='Tabelas auxiliares'!$A$237,"CUSTEIO",IF(Q196='Tabelas auxiliares'!$A$236,"INVESTIMENTO","ERRO - VERIFICAR"))))</f>
        <v/>
      </c>
      <c r="S196" s="44"/>
      <c r="V196" s="44"/>
    </row>
    <row r="197" spans="17:22" x14ac:dyDescent="0.25">
      <c r="Q197" s="51" t="str">
        <f t="shared" ref="Q197:Q260" si="3">LEFT(O197,1)</f>
        <v/>
      </c>
      <c r="R197" s="51" t="str">
        <f>IF(M197="","",IF(AND(M197&lt;&gt;'Tabelas auxiliares'!$B$236,M197&lt;&gt;'Tabelas auxiliares'!$B$237,M197&lt;&gt;'Tabelas auxiliares'!$C$236,M197&lt;&gt;'Tabelas auxiliares'!$C$237),"FOLHA DE PESSOAL",IF(Q197='Tabelas auxiliares'!$A$237,"CUSTEIO",IF(Q197='Tabelas auxiliares'!$A$236,"INVESTIMENTO","ERRO - VERIFICAR"))))</f>
        <v/>
      </c>
      <c r="S197" s="44"/>
      <c r="V197" s="44"/>
    </row>
    <row r="198" spans="17:22"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44"/>
    </row>
    <row r="199" spans="17:22"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44"/>
      <c r="V199" s="44"/>
    </row>
    <row r="200" spans="17:22"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44"/>
      <c r="T200" s="44"/>
    </row>
    <row r="201" spans="17:22"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44"/>
      <c r="V201" s="44"/>
    </row>
    <row r="202" spans="17:22"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44"/>
      <c r="T202" s="44"/>
      <c r="V202" s="44"/>
    </row>
    <row r="203" spans="17:22"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44"/>
      <c r="T203" s="44"/>
    </row>
    <row r="204" spans="17:22"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44"/>
      <c r="T204" s="44"/>
    </row>
    <row r="205" spans="17:22"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44"/>
      <c r="V205" s="44"/>
    </row>
    <row r="206" spans="17:22"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44"/>
      <c r="T206" s="44"/>
    </row>
    <row r="207" spans="17:22"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44"/>
      <c r="T207" s="44"/>
    </row>
    <row r="208" spans="17:22"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44"/>
      <c r="T208" s="44"/>
    </row>
    <row r="209" spans="17:22"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44"/>
      <c r="T209" s="44"/>
    </row>
    <row r="210" spans="17:22"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44"/>
      <c r="T210" s="44"/>
    </row>
    <row r="211" spans="17:22"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44"/>
      <c r="V211" s="44"/>
    </row>
    <row r="212" spans="17:22"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44"/>
      <c r="T212" s="44"/>
    </row>
    <row r="213" spans="17:22"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44"/>
      <c r="V213" s="44"/>
    </row>
    <row r="214" spans="17:22"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44"/>
      <c r="T214" s="44"/>
      <c r="V214" s="44"/>
    </row>
    <row r="215" spans="17:22"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44"/>
      <c r="V215" s="44"/>
    </row>
    <row r="216" spans="17:22"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44"/>
      <c r="T216" s="44"/>
    </row>
    <row r="217" spans="17:22"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44"/>
      <c r="T217" s="44"/>
    </row>
    <row r="218" spans="17:22"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44"/>
      <c r="V218" s="44"/>
    </row>
    <row r="219" spans="17:22"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44"/>
      <c r="T219" s="44"/>
      <c r="V219" s="44"/>
    </row>
    <row r="220" spans="17:22"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44"/>
      <c r="V220" s="44"/>
    </row>
    <row r="221" spans="17:22"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44"/>
      <c r="T221" s="44"/>
    </row>
    <row r="222" spans="17:22"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44"/>
      <c r="V222" s="44"/>
    </row>
    <row r="223" spans="17:22"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44"/>
      <c r="V223" s="44"/>
    </row>
    <row r="224" spans="17:22"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44"/>
      <c r="U224" s="44"/>
      <c r="V224" s="44"/>
    </row>
    <row r="225" spans="17:22"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44"/>
      <c r="T225" s="44"/>
      <c r="V225" s="44"/>
    </row>
    <row r="226" spans="17:22"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44"/>
      <c r="T226" s="44"/>
      <c r="V226" s="44"/>
    </row>
    <row r="227" spans="17:22"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44"/>
      <c r="T227" s="44"/>
      <c r="U227" s="44"/>
      <c r="V227" s="44"/>
    </row>
    <row r="228" spans="17:22"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44"/>
      <c r="T228" s="44"/>
    </row>
    <row r="229" spans="17:22"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44"/>
      <c r="T229" s="44"/>
      <c r="V229" s="44"/>
    </row>
    <row r="230" spans="17:22"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44"/>
      <c r="T230" s="44"/>
      <c r="V230" s="44"/>
    </row>
    <row r="231" spans="17:22"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44"/>
      <c r="T231" s="44"/>
      <c r="V231" s="44"/>
    </row>
    <row r="232" spans="17:22"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44"/>
      <c r="T232" s="44"/>
      <c r="V232" s="44"/>
    </row>
    <row r="233" spans="17:22"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44"/>
      <c r="V233" s="44"/>
    </row>
    <row r="234" spans="17:22"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44"/>
      <c r="T234" s="44"/>
      <c r="V234" s="44"/>
    </row>
    <row r="235" spans="17:22"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44"/>
      <c r="V235" s="44"/>
    </row>
    <row r="236" spans="17:22"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44"/>
      <c r="V236" s="44"/>
    </row>
    <row r="237" spans="17:22"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44"/>
      <c r="V237" s="44"/>
    </row>
    <row r="238" spans="17:22"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44"/>
      <c r="T238" s="44"/>
      <c r="V238" s="44"/>
    </row>
    <row r="239" spans="17:22"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44"/>
      <c r="T239" s="44"/>
    </row>
    <row r="240" spans="17:22"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44"/>
      <c r="T240" s="44"/>
      <c r="V240" s="44"/>
    </row>
    <row r="241" spans="17:22"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44"/>
      <c r="V241" s="44"/>
    </row>
    <row r="242" spans="17:22"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44"/>
      <c r="T242" s="44"/>
    </row>
    <row r="243" spans="17:22"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44"/>
      <c r="V243" s="44"/>
    </row>
    <row r="244" spans="17:22"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44"/>
      <c r="V244" s="44"/>
    </row>
    <row r="245" spans="17:22"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44"/>
    </row>
    <row r="246" spans="17:22"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44"/>
    </row>
    <row r="247" spans="17:22"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44"/>
      <c r="V247" s="44"/>
    </row>
    <row r="248" spans="17:22"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44"/>
    </row>
    <row r="249" spans="17:22"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44"/>
    </row>
    <row r="250" spans="17:22"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44"/>
      <c r="V250" s="44"/>
    </row>
    <row r="251" spans="17:22"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44"/>
    </row>
    <row r="252" spans="17:22"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44"/>
      <c r="T252" s="44"/>
      <c r="V252" s="44"/>
    </row>
    <row r="253" spans="17:22"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44"/>
      <c r="T253" s="44"/>
      <c r="V253" s="44"/>
    </row>
    <row r="254" spans="17:22"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44"/>
      <c r="T254" s="44"/>
    </row>
    <row r="255" spans="17:22"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44"/>
      <c r="T255" s="44"/>
      <c r="V255" s="44"/>
    </row>
    <row r="256" spans="17:22"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44"/>
      <c r="T256" s="44"/>
    </row>
    <row r="257" spans="17:22"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44"/>
      <c r="T257" s="44"/>
      <c r="V257" s="44"/>
    </row>
    <row r="258" spans="17:22"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44"/>
      <c r="V258" s="44"/>
    </row>
    <row r="259" spans="17:22"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44"/>
      <c r="V259" s="44"/>
    </row>
    <row r="260" spans="17:22" x14ac:dyDescent="0.25">
      <c r="Q260" s="51" t="str">
        <f t="shared" si="3"/>
        <v/>
      </c>
      <c r="R260" s="51" t="str">
        <f>IF(M260="","",IF(AND(M260&lt;&gt;'Tabelas auxiliares'!$B$236,M260&lt;&gt;'Tabelas auxiliares'!$B$237,M260&lt;&gt;'Tabelas auxiliares'!$C$236,M260&lt;&gt;'Tabelas auxiliares'!$C$237),"FOLHA DE PESSOAL",IF(Q260='Tabelas auxiliares'!$A$237,"CUSTEIO",IF(Q260='Tabelas auxiliares'!$A$236,"INVESTIMENTO","ERRO - VERIFICAR"))))</f>
        <v/>
      </c>
      <c r="S260" s="44"/>
      <c r="T260" s="44"/>
      <c r="V260" s="44"/>
    </row>
    <row r="261" spans="17:22" x14ac:dyDescent="0.25">
      <c r="Q261" s="51" t="str">
        <f t="shared" ref="Q261:Q324" si="4">LEFT(O261,1)</f>
        <v/>
      </c>
      <c r="R261" s="51" t="str">
        <f>IF(M261="","",IF(AND(M261&lt;&gt;'Tabelas auxiliares'!$B$236,M261&lt;&gt;'Tabelas auxiliares'!$B$237,M261&lt;&gt;'Tabelas auxiliares'!$C$236,M261&lt;&gt;'Tabelas auxiliares'!$C$237),"FOLHA DE PESSOAL",IF(Q261='Tabelas auxiliares'!$A$237,"CUSTEIO",IF(Q261='Tabelas auxiliares'!$A$236,"INVESTIMENTO","ERRO - VERIFICAR"))))</f>
        <v/>
      </c>
      <c r="S261" s="44"/>
      <c r="V261" s="44"/>
    </row>
    <row r="262" spans="17:22"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44"/>
      <c r="T262" s="44"/>
    </row>
    <row r="263" spans="17:22"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44"/>
      <c r="T263" s="44"/>
    </row>
    <row r="264" spans="17:22"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44"/>
      <c r="V264" s="44"/>
    </row>
    <row r="265" spans="17:22"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44"/>
      <c r="V265" s="44"/>
    </row>
    <row r="266" spans="17:22"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44"/>
    </row>
    <row r="267" spans="17:22"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44"/>
      <c r="V267" s="44"/>
    </row>
    <row r="268" spans="17:22"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44"/>
      <c r="V268" s="44"/>
    </row>
    <row r="269" spans="17:22"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44"/>
      <c r="T269" s="44"/>
      <c r="V269" s="44"/>
    </row>
    <row r="270" spans="17:22"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44"/>
      <c r="T270" s="44"/>
      <c r="V270" s="44"/>
    </row>
    <row r="271" spans="17:22"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44"/>
      <c r="V271" s="44"/>
    </row>
    <row r="272" spans="17:22"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44"/>
      <c r="V272" s="44"/>
    </row>
    <row r="273" spans="17:22"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44"/>
    </row>
    <row r="274" spans="17:22"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44"/>
      <c r="V274" s="44"/>
    </row>
    <row r="275" spans="17:22"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44"/>
      <c r="T275" s="44"/>
    </row>
    <row r="276" spans="17:22"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44"/>
      <c r="V276" s="44"/>
    </row>
    <row r="277" spans="17:22"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44"/>
    </row>
    <row r="278" spans="17:22"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44"/>
      <c r="V278" s="44"/>
    </row>
    <row r="279" spans="17:22"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44"/>
      <c r="V279" s="44"/>
    </row>
    <row r="280" spans="17:22"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44"/>
      <c r="T280" s="44"/>
    </row>
    <row r="281" spans="17:22"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44"/>
      <c r="T281" s="44"/>
      <c r="V281" s="44"/>
    </row>
    <row r="282" spans="17:22"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44"/>
      <c r="T282" s="44"/>
      <c r="V282" s="44"/>
    </row>
    <row r="283" spans="17:22"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44"/>
      <c r="T283" s="44"/>
      <c r="V283" s="44"/>
    </row>
    <row r="284" spans="17:22"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44"/>
      <c r="T284" s="44"/>
      <c r="V284" s="44"/>
    </row>
    <row r="285" spans="17:22"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44"/>
      <c r="V285" s="44"/>
    </row>
    <row r="286" spans="17:22"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44"/>
    </row>
    <row r="287" spans="17:22"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44"/>
      <c r="V287" s="44"/>
    </row>
    <row r="288" spans="17:22"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44"/>
      <c r="V288" s="44"/>
    </row>
    <row r="289" spans="17:22"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44"/>
      <c r="V289" s="44"/>
    </row>
    <row r="290" spans="17:22"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44"/>
      <c r="T290" s="44"/>
      <c r="V290" s="44"/>
    </row>
    <row r="291" spans="17:22"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44"/>
      <c r="V291" s="44"/>
    </row>
    <row r="292" spans="17:22"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44"/>
      <c r="T292" s="44"/>
    </row>
    <row r="293" spans="17:22"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44"/>
    </row>
    <row r="294" spans="17:22"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44"/>
      <c r="V294" s="44"/>
    </row>
    <row r="295" spans="17:22"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44"/>
      <c r="T295" s="44"/>
      <c r="V295" s="44"/>
    </row>
    <row r="296" spans="17:22"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44"/>
      <c r="T296" s="44"/>
    </row>
    <row r="297" spans="17:22"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44"/>
      <c r="T297" s="44"/>
    </row>
    <row r="298" spans="17:22"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44"/>
      <c r="V298" s="44"/>
    </row>
    <row r="299" spans="17:22"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44"/>
      <c r="V299" s="44"/>
    </row>
    <row r="300" spans="17:22"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44"/>
      <c r="V300" s="44"/>
    </row>
    <row r="301" spans="17:22"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44"/>
      <c r="V301" s="44"/>
    </row>
    <row r="302" spans="17:22"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44"/>
      <c r="V302" s="44"/>
    </row>
    <row r="303" spans="17:22"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44"/>
      <c r="V303" s="44"/>
    </row>
    <row r="304" spans="17:22"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44"/>
      <c r="V304" s="44"/>
    </row>
    <row r="305" spans="17:22"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44"/>
      <c r="V305" s="44"/>
    </row>
    <row r="306" spans="17:22"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44"/>
      <c r="V306" s="44"/>
    </row>
    <row r="307" spans="17:22"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44"/>
      <c r="V307" s="44"/>
    </row>
    <row r="308" spans="17:22"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44"/>
    </row>
    <row r="309" spans="17:22"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44"/>
      <c r="T309" s="44"/>
      <c r="V309" s="44"/>
    </row>
    <row r="310" spans="17:22"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44"/>
      <c r="V310" s="44"/>
    </row>
    <row r="311" spans="17:22"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44"/>
      <c r="V311" s="44"/>
    </row>
    <row r="312" spans="17:22"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44"/>
      <c r="T312" s="44"/>
      <c r="V312" s="44"/>
    </row>
    <row r="313" spans="17:22"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44"/>
      <c r="V313" s="44"/>
    </row>
    <row r="314" spans="17:22"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44"/>
      <c r="V314" s="44"/>
    </row>
    <row r="315" spans="17:22"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44"/>
      <c r="T315" s="44"/>
    </row>
    <row r="316" spans="17:22"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44"/>
      <c r="T316" s="44"/>
      <c r="V316" s="44"/>
    </row>
    <row r="317" spans="17:22"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44"/>
      <c r="V317" s="44"/>
    </row>
    <row r="318" spans="17:22"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44"/>
      <c r="V318" s="44"/>
    </row>
    <row r="319" spans="17:22"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44"/>
      <c r="V319" s="44"/>
    </row>
    <row r="320" spans="17:22"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44"/>
    </row>
    <row r="321" spans="17:22"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44"/>
      <c r="V321" s="44"/>
    </row>
    <row r="322" spans="17:22"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44"/>
      <c r="V322" s="44"/>
    </row>
    <row r="323" spans="17:22"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44"/>
      <c r="V323" s="44"/>
    </row>
    <row r="324" spans="17:22" x14ac:dyDescent="0.25">
      <c r="Q324" s="51" t="str">
        <f t="shared" si="4"/>
        <v/>
      </c>
      <c r="R324" s="51" t="str">
        <f>IF(M324="","",IF(AND(M324&lt;&gt;'Tabelas auxiliares'!$B$236,M324&lt;&gt;'Tabelas auxiliares'!$B$237,M324&lt;&gt;'Tabelas auxiliares'!$C$236,M324&lt;&gt;'Tabelas auxiliares'!$C$237),"FOLHA DE PESSOAL",IF(Q324='Tabelas auxiliares'!$A$237,"CUSTEIO",IF(Q324='Tabelas auxiliares'!$A$236,"INVESTIMENTO","ERRO - VERIFICAR"))))</f>
        <v/>
      </c>
      <c r="S324" s="44"/>
    </row>
    <row r="325" spans="17:22" x14ac:dyDescent="0.25">
      <c r="Q325" s="51" t="str">
        <f t="shared" ref="Q325:Q388" si="5">LEFT(O325,1)</f>
        <v/>
      </c>
      <c r="R325" s="51" t="str">
        <f>IF(M325="","",IF(AND(M325&lt;&gt;'Tabelas auxiliares'!$B$236,M325&lt;&gt;'Tabelas auxiliares'!$B$237,M325&lt;&gt;'Tabelas auxiliares'!$C$236,M325&lt;&gt;'Tabelas auxiliares'!$C$237),"FOLHA DE PESSOAL",IF(Q325='Tabelas auxiliares'!$A$237,"CUSTEIO",IF(Q325='Tabelas auxiliares'!$A$236,"INVESTIMENTO","ERRO - VERIFICAR"))))</f>
        <v/>
      </c>
      <c r="S325" s="44"/>
      <c r="V325" s="44"/>
    </row>
    <row r="326" spans="17:22"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44"/>
      <c r="T326" s="44"/>
    </row>
    <row r="327" spans="17:22"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44"/>
      <c r="T327" s="44"/>
    </row>
    <row r="328" spans="17:22"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44"/>
      <c r="V328" s="44"/>
    </row>
    <row r="329" spans="17:22"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44"/>
      <c r="V329" s="44"/>
    </row>
    <row r="330" spans="17:22"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44"/>
      <c r="V330" s="44"/>
    </row>
    <row r="331" spans="17:22"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44"/>
      <c r="V331" s="44"/>
    </row>
    <row r="332" spans="17:22"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44"/>
    </row>
    <row r="333" spans="17:22"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44"/>
    </row>
    <row r="334" spans="17:22"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44"/>
      <c r="V334" s="44"/>
    </row>
    <row r="335" spans="17:22"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44"/>
      <c r="V335" s="44"/>
    </row>
    <row r="336" spans="17:22"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44"/>
      <c r="T336" s="44"/>
      <c r="V336" s="44"/>
    </row>
    <row r="337" spans="17:22"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44"/>
      <c r="V337" s="44"/>
    </row>
    <row r="338" spans="17:22"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44"/>
      <c r="V338" s="44"/>
    </row>
    <row r="339" spans="17:22"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44"/>
      <c r="V339" s="44"/>
    </row>
    <row r="340" spans="17:22"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44"/>
      <c r="T340" s="44"/>
      <c r="V340" s="44"/>
    </row>
    <row r="341" spans="17:22"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44"/>
      <c r="V341" s="44"/>
    </row>
    <row r="342" spans="17:22"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44"/>
      <c r="T342" s="44"/>
      <c r="V342" s="44"/>
    </row>
    <row r="343" spans="17:22"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44"/>
      <c r="T343" s="44"/>
      <c r="V343" s="44"/>
    </row>
    <row r="344" spans="17:22"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44"/>
      <c r="V344" s="44"/>
    </row>
    <row r="345" spans="17:22"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44"/>
      <c r="V345" s="44"/>
    </row>
    <row r="346" spans="17:22"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44"/>
      <c r="V346" s="44"/>
    </row>
    <row r="347" spans="17:22"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44"/>
      <c r="V347" s="44"/>
    </row>
    <row r="348" spans="17:22"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44"/>
      <c r="V348" s="44"/>
    </row>
    <row r="349" spans="17:22"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44"/>
      <c r="V349" s="44"/>
    </row>
    <row r="350" spans="17:22"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44"/>
      <c r="V350" s="44"/>
    </row>
    <row r="351" spans="17:22"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44"/>
      <c r="V351" s="44"/>
    </row>
    <row r="352" spans="17:22"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44"/>
      <c r="V352" s="44"/>
    </row>
    <row r="353" spans="17:22"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44"/>
      <c r="V353" s="44"/>
    </row>
    <row r="354" spans="17:22"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44"/>
      <c r="V354" s="44"/>
    </row>
    <row r="355" spans="17:22"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44"/>
      <c r="T355" s="44"/>
      <c r="V355" s="44"/>
    </row>
    <row r="356" spans="17:22"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44"/>
      <c r="T356" s="44"/>
      <c r="V356" s="44"/>
    </row>
    <row r="357" spans="17:22"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44"/>
      <c r="V357" s="44"/>
    </row>
    <row r="358" spans="17:22"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44"/>
      <c r="V358" s="44"/>
    </row>
    <row r="359" spans="17:22"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44"/>
      <c r="V359" s="44"/>
    </row>
    <row r="360" spans="17:22"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44"/>
      <c r="V360" s="44"/>
    </row>
    <row r="361" spans="17:22"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44"/>
      <c r="V361" s="44"/>
    </row>
    <row r="362" spans="17:22"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44"/>
      <c r="V362" s="44"/>
    </row>
    <row r="363" spans="17:22"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44"/>
      <c r="T363" s="44"/>
      <c r="V363" s="44"/>
    </row>
    <row r="364" spans="17:22"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44"/>
      <c r="T364" s="44"/>
    </row>
    <row r="365" spans="17:22"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44"/>
      <c r="V365" s="44"/>
    </row>
    <row r="366" spans="17:22"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44"/>
      <c r="V366" s="44"/>
    </row>
    <row r="367" spans="17:22"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44"/>
      <c r="V367" s="44"/>
    </row>
    <row r="368" spans="17:22"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44"/>
      <c r="V368" s="44"/>
    </row>
    <row r="369" spans="17:22"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44"/>
      <c r="V369" s="44"/>
    </row>
    <row r="370" spans="17:22"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44"/>
      <c r="V370" s="44"/>
    </row>
    <row r="371" spans="17:22"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44"/>
      <c r="V371" s="44"/>
    </row>
    <row r="372" spans="17:22"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44"/>
      <c r="V372" s="44"/>
    </row>
    <row r="373" spans="17:22"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44"/>
      <c r="V373" s="44"/>
    </row>
    <row r="374" spans="17:22"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44"/>
      <c r="V374" s="44"/>
    </row>
    <row r="375" spans="17:22"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44"/>
      <c r="V375" s="44"/>
    </row>
    <row r="376" spans="17:22"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44"/>
      <c r="V376" s="44"/>
    </row>
    <row r="377" spans="17:22"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44"/>
      <c r="V377" s="44"/>
    </row>
    <row r="378" spans="17:22"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44"/>
      <c r="V378" s="44"/>
    </row>
    <row r="379" spans="17:22"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44"/>
      <c r="V379" s="44"/>
    </row>
    <row r="380" spans="17:22"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44"/>
      <c r="V380" s="44"/>
    </row>
    <row r="381" spans="17:22"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44"/>
      <c r="V381" s="44"/>
    </row>
    <row r="382" spans="17:22"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44"/>
    </row>
    <row r="383" spans="17:22"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44"/>
      <c r="V383" s="44"/>
    </row>
    <row r="384" spans="17:22"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44"/>
      <c r="V384" s="44"/>
    </row>
    <row r="385" spans="17:22"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44"/>
      <c r="T385" s="44"/>
      <c r="V385" s="44"/>
    </row>
    <row r="386" spans="17:22"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44"/>
      <c r="V386" s="44"/>
    </row>
    <row r="387" spans="17:22"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44"/>
      <c r="V387" s="44"/>
    </row>
    <row r="388" spans="17:22" x14ac:dyDescent="0.25">
      <c r="Q388" s="51" t="str">
        <f t="shared" si="5"/>
        <v/>
      </c>
      <c r="R388" s="51" t="str">
        <f>IF(M388="","",IF(AND(M388&lt;&gt;'Tabelas auxiliares'!$B$236,M388&lt;&gt;'Tabelas auxiliares'!$B$237,M388&lt;&gt;'Tabelas auxiliares'!$C$236,M388&lt;&gt;'Tabelas auxiliares'!$C$237),"FOLHA DE PESSOAL",IF(Q388='Tabelas auxiliares'!$A$237,"CUSTEIO",IF(Q388='Tabelas auxiliares'!$A$236,"INVESTIMENTO","ERRO - VERIFICAR"))))</f>
        <v/>
      </c>
      <c r="S388" s="44"/>
      <c r="V388" s="44"/>
    </row>
    <row r="389" spans="17:22" x14ac:dyDescent="0.25">
      <c r="Q389" s="51" t="str">
        <f t="shared" ref="Q389:Q452" si="6">LEFT(O389,1)</f>
        <v/>
      </c>
      <c r="R389" s="51" t="str">
        <f>IF(M389="","",IF(AND(M389&lt;&gt;'Tabelas auxiliares'!$B$236,M389&lt;&gt;'Tabelas auxiliares'!$B$237,M389&lt;&gt;'Tabelas auxiliares'!$C$236,M389&lt;&gt;'Tabelas auxiliares'!$C$237),"FOLHA DE PESSOAL",IF(Q389='Tabelas auxiliares'!$A$237,"CUSTEIO",IF(Q389='Tabelas auxiliares'!$A$236,"INVESTIMENTO","ERRO - VERIFICAR"))))</f>
        <v/>
      </c>
      <c r="S389" s="44"/>
      <c r="V389" s="44"/>
    </row>
    <row r="390" spans="17:22"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44"/>
      <c r="V390" s="44"/>
    </row>
    <row r="391" spans="17:22"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44"/>
      <c r="V391" s="44"/>
    </row>
    <row r="392" spans="17:22"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44"/>
      <c r="V392" s="44"/>
    </row>
    <row r="393" spans="17:22"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44"/>
      <c r="V393" s="44"/>
    </row>
    <row r="394" spans="17:22"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44"/>
      <c r="V394" s="44"/>
    </row>
    <row r="395" spans="17:22"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44"/>
      <c r="T395" s="44"/>
    </row>
    <row r="396" spans="17:22"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44"/>
      <c r="V396" s="44"/>
    </row>
    <row r="397" spans="17:22"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44"/>
      <c r="V397" s="44"/>
    </row>
    <row r="398" spans="17:22"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44"/>
      <c r="V398" s="44"/>
    </row>
    <row r="399" spans="17:22"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44"/>
      <c r="V399" s="44"/>
    </row>
    <row r="400" spans="17:22"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44"/>
      <c r="V400" s="44"/>
    </row>
    <row r="401" spans="17:22"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44"/>
      <c r="V401" s="44"/>
    </row>
    <row r="402" spans="17:22"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44"/>
      <c r="V402" s="44"/>
    </row>
    <row r="403" spans="17:22"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44"/>
      <c r="T403" s="44"/>
      <c r="V403" s="44"/>
    </row>
    <row r="404" spans="17:22"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44"/>
      <c r="V404" s="44"/>
    </row>
    <row r="405" spans="17:22"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44"/>
      <c r="V405" s="44"/>
    </row>
    <row r="406" spans="17:22"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44"/>
      <c r="V406" s="44"/>
    </row>
    <row r="407" spans="17:22"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44"/>
      <c r="V407" s="44"/>
    </row>
    <row r="408" spans="17:22"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44"/>
      <c r="T408" s="44"/>
      <c r="V408" s="44"/>
    </row>
    <row r="409" spans="17:22"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44"/>
      <c r="T409" s="44"/>
      <c r="V409" s="44"/>
    </row>
    <row r="410" spans="17:22"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44"/>
      <c r="T410" s="44"/>
      <c r="V410" s="44"/>
    </row>
    <row r="411" spans="17:22"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44"/>
      <c r="V411" s="44"/>
    </row>
    <row r="412" spans="17:22"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44"/>
      <c r="T412" s="44"/>
      <c r="V412" s="44"/>
    </row>
    <row r="413" spans="17:22"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44"/>
      <c r="T413" s="44"/>
    </row>
    <row r="414" spans="17:22"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44"/>
      <c r="T414" s="44"/>
    </row>
    <row r="415" spans="17:22"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44"/>
      <c r="T415" s="44"/>
    </row>
    <row r="416" spans="17:22"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44"/>
      <c r="T416" s="44"/>
    </row>
    <row r="417" spans="17:20"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44"/>
      <c r="T417" s="44"/>
    </row>
    <row r="418" spans="17:20"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44"/>
      <c r="T418" s="44"/>
    </row>
    <row r="419" spans="17:20"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44"/>
      <c r="T419" s="44"/>
    </row>
    <row r="420" spans="17:20"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44"/>
      <c r="T420" s="44"/>
    </row>
    <row r="421" spans="17:20"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44"/>
      <c r="T421" s="44"/>
    </row>
    <row r="422" spans="17:20"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44"/>
      <c r="T422" s="44"/>
    </row>
    <row r="423" spans="17:20"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44"/>
      <c r="T423" s="44"/>
    </row>
    <row r="424" spans="17:20"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44"/>
      <c r="T424" s="44"/>
    </row>
    <row r="425" spans="17:20"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44"/>
      <c r="T425" s="44"/>
    </row>
    <row r="426" spans="17:20"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44"/>
      <c r="T426" s="44"/>
    </row>
    <row r="427" spans="17:20"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44"/>
      <c r="T427" s="44"/>
    </row>
    <row r="428" spans="17:20"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44"/>
      <c r="T428" s="44"/>
    </row>
    <row r="429" spans="17:20"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44"/>
      <c r="T429" s="44"/>
    </row>
    <row r="430" spans="17:20"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44"/>
      <c r="T430" s="44"/>
    </row>
    <row r="431" spans="17:20"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44"/>
      <c r="T431" s="44"/>
    </row>
    <row r="432" spans="17:20"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44"/>
      <c r="T432" s="44"/>
    </row>
    <row r="433" spans="17:22"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44"/>
      <c r="T433" s="44"/>
    </row>
    <row r="434" spans="17:22"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44"/>
      <c r="T434" s="44"/>
    </row>
    <row r="435" spans="17:22"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44"/>
      <c r="T435" s="44"/>
    </row>
    <row r="436" spans="17:22"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44"/>
      <c r="V436" s="44"/>
    </row>
    <row r="437" spans="17:22"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44"/>
      <c r="V437" s="44"/>
    </row>
    <row r="438" spans="17:22"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44"/>
      <c r="V438" s="44"/>
    </row>
    <row r="439" spans="17:22"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44"/>
      <c r="V439" s="44"/>
    </row>
    <row r="440" spans="17:22"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44"/>
      <c r="V440" s="44"/>
    </row>
    <row r="441" spans="17:22"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44"/>
      <c r="V441" s="44"/>
    </row>
    <row r="442" spans="17:22"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44"/>
      <c r="T442" s="44"/>
      <c r="V442" s="44"/>
    </row>
    <row r="443" spans="17:22"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44"/>
      <c r="V443" s="44"/>
    </row>
    <row r="444" spans="17:22"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44"/>
      <c r="V444" s="44"/>
    </row>
    <row r="445" spans="17:22"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44"/>
      <c r="V445" s="44"/>
    </row>
    <row r="446" spans="17:22"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44"/>
      <c r="V446" s="44"/>
    </row>
    <row r="447" spans="17:22"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44"/>
      <c r="V447" s="44"/>
    </row>
    <row r="448" spans="17:22"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44"/>
      <c r="V448" s="44"/>
    </row>
    <row r="449" spans="17:22"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44"/>
      <c r="V449" s="44"/>
    </row>
    <row r="450" spans="17:22"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44"/>
      <c r="V450" s="44"/>
    </row>
    <row r="451" spans="17:22"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44"/>
      <c r="V451" s="44"/>
    </row>
    <row r="452" spans="17:22" x14ac:dyDescent="0.25">
      <c r="Q452" s="51" t="str">
        <f t="shared" si="6"/>
        <v/>
      </c>
      <c r="R452" s="51" t="str">
        <f>IF(M452="","",IF(AND(M452&lt;&gt;'Tabelas auxiliares'!$B$236,M452&lt;&gt;'Tabelas auxiliares'!$B$237,M452&lt;&gt;'Tabelas auxiliares'!$C$236,M452&lt;&gt;'Tabelas auxiliares'!$C$237),"FOLHA DE PESSOAL",IF(Q452='Tabelas auxiliares'!$A$237,"CUSTEIO",IF(Q452='Tabelas auxiliares'!$A$236,"INVESTIMENTO","ERRO - VERIFICAR"))))</f>
        <v/>
      </c>
      <c r="S452" s="44"/>
      <c r="V452" s="44"/>
    </row>
    <row r="453" spans="17:22" x14ac:dyDescent="0.25">
      <c r="Q453" s="51" t="str">
        <f t="shared" ref="Q453:Q516" si="7">LEFT(O453,1)</f>
        <v/>
      </c>
      <c r="R453" s="51" t="str">
        <f>IF(M453="","",IF(AND(M453&lt;&gt;'Tabelas auxiliares'!$B$236,M453&lt;&gt;'Tabelas auxiliares'!$B$237,M453&lt;&gt;'Tabelas auxiliares'!$C$236,M453&lt;&gt;'Tabelas auxiliares'!$C$237),"FOLHA DE PESSOAL",IF(Q453='Tabelas auxiliares'!$A$237,"CUSTEIO",IF(Q453='Tabelas auxiliares'!$A$236,"INVESTIMENTO","ERRO - VERIFICAR"))))</f>
        <v/>
      </c>
      <c r="S453" s="44"/>
      <c r="V453" s="44"/>
    </row>
    <row r="454" spans="17:22"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44"/>
      <c r="V454" s="44"/>
    </row>
    <row r="455" spans="17:22"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44"/>
      <c r="V455" s="44"/>
    </row>
    <row r="456" spans="17:22"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44"/>
      <c r="V456" s="44"/>
    </row>
    <row r="457" spans="17:22"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44"/>
      <c r="V457" s="44"/>
    </row>
    <row r="458" spans="17:22"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44"/>
      <c r="V458" s="44"/>
    </row>
    <row r="459" spans="17:22"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44"/>
      <c r="V459" s="44"/>
    </row>
    <row r="460" spans="17:22"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44"/>
      <c r="V460" s="44"/>
    </row>
    <row r="461" spans="17:22"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44"/>
      <c r="V461" s="44"/>
    </row>
    <row r="462" spans="17:22"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44"/>
      <c r="V462" s="44"/>
    </row>
    <row r="463" spans="17:22"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44"/>
      <c r="V463" s="44"/>
    </row>
    <row r="464" spans="17:22"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44"/>
      <c r="V464" s="44"/>
    </row>
    <row r="465" spans="17:22"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44"/>
      <c r="V465" s="44"/>
    </row>
    <row r="466" spans="17:22"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44"/>
      <c r="V466" s="44"/>
    </row>
    <row r="467" spans="17:22"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44"/>
      <c r="V467" s="44"/>
    </row>
    <row r="468" spans="17:22"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44"/>
      <c r="V468" s="44"/>
    </row>
    <row r="469" spans="17:22"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44"/>
      <c r="V469" s="44"/>
    </row>
    <row r="470" spans="17:22"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44"/>
      <c r="V470" s="44"/>
    </row>
    <row r="471" spans="17:22"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44"/>
      <c r="V471" s="44"/>
    </row>
    <row r="472" spans="17:22"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44"/>
      <c r="V472" s="44"/>
    </row>
    <row r="473" spans="17:22"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44"/>
      <c r="V473" s="44"/>
    </row>
    <row r="474" spans="17:22"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44"/>
      <c r="V474" s="44"/>
    </row>
    <row r="475" spans="17:22"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44"/>
      <c r="V475" s="44"/>
    </row>
    <row r="476" spans="17:22"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44"/>
      <c r="U476" s="44"/>
    </row>
    <row r="477" spans="17:22"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44"/>
      <c r="U477" s="44"/>
    </row>
    <row r="478" spans="17:22"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44"/>
      <c r="U478" s="44"/>
    </row>
    <row r="479" spans="17:22"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44"/>
      <c r="U479" s="44"/>
    </row>
    <row r="480" spans="17:22"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44"/>
      <c r="U480" s="44"/>
    </row>
    <row r="481" spans="17:21"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44"/>
      <c r="U481" s="44"/>
    </row>
    <row r="482" spans="17:21"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44"/>
      <c r="U482" s="44"/>
    </row>
    <row r="483" spans="17:21"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44"/>
      <c r="U483" s="44"/>
    </row>
    <row r="484" spans="17:21"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44"/>
      <c r="U484" s="44"/>
    </row>
    <row r="485" spans="17:21"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44"/>
      <c r="U485" s="44"/>
    </row>
    <row r="486" spans="17:21"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44"/>
      <c r="T486" s="44"/>
    </row>
    <row r="487" spans="17:21"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44"/>
      <c r="T487" s="44"/>
      <c r="U487" s="44"/>
    </row>
    <row r="488" spans="17:21"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44"/>
      <c r="T488" s="44"/>
    </row>
    <row r="489" spans="17:21"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44"/>
      <c r="T489" s="44"/>
    </row>
    <row r="490" spans="17:21"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44"/>
      <c r="U490" s="44"/>
    </row>
    <row r="491" spans="17:21"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44"/>
      <c r="U491" s="44"/>
    </row>
    <row r="492" spans="17:21"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44"/>
      <c r="T492" s="44"/>
    </row>
    <row r="493" spans="17:21"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5"/>
    </row>
    <row r="494" spans="17:21"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5"/>
    </row>
    <row r="495" spans="17:21"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5"/>
    </row>
    <row r="496" spans="17:21"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5"/>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5"/>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5"/>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5"/>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5"/>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5"/>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5"/>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5"/>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5"/>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5"/>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5"/>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5"/>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5"/>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5"/>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5"/>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5"/>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5"/>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5"/>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5"/>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5"/>
    </row>
    <row r="516" spans="17:19" x14ac:dyDescent="0.25">
      <c r="Q516" s="51" t="str">
        <f t="shared" si="7"/>
        <v/>
      </c>
      <c r="R516" s="51" t="str">
        <f>IF(M516="","",IF(AND(M516&lt;&gt;'Tabelas auxiliares'!$B$236,M516&lt;&gt;'Tabelas auxiliares'!$B$237,M516&lt;&gt;'Tabelas auxiliares'!$C$236,M516&lt;&gt;'Tabelas auxiliares'!$C$237),"FOLHA DE PESSOAL",IF(Q516='Tabelas auxiliares'!$A$237,"CUSTEIO",IF(Q516='Tabelas auxiliares'!$A$236,"INVESTIMENTO","ERRO - VERIFICAR"))))</f>
        <v/>
      </c>
      <c r="S516" s="65"/>
    </row>
    <row r="517" spans="17:19" x14ac:dyDescent="0.25">
      <c r="Q517" s="51" t="str">
        <f t="shared" ref="Q517:Q580" si="8">LEFT(O517,1)</f>
        <v/>
      </c>
      <c r="R517" s="51" t="str">
        <f>IF(M517="","",IF(AND(M517&lt;&gt;'Tabelas auxiliares'!$B$236,M517&lt;&gt;'Tabelas auxiliares'!$B$237,M517&lt;&gt;'Tabelas auxiliares'!$C$236,M517&lt;&gt;'Tabelas auxiliares'!$C$237),"FOLHA DE PESSOAL",IF(Q517='Tabelas auxiliares'!$A$237,"CUSTEIO",IF(Q517='Tabelas auxiliares'!$A$236,"INVESTIMENTO","ERRO - VERIFICAR"))))</f>
        <v/>
      </c>
      <c r="S517" s="65"/>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5"/>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5"/>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5"/>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5"/>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5"/>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5"/>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5"/>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5"/>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5"/>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5"/>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5"/>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5"/>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5"/>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5"/>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5"/>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5"/>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5"/>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5"/>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5"/>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5"/>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5"/>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5"/>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5"/>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5"/>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5"/>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5"/>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5"/>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5"/>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5"/>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5"/>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5"/>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5"/>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5"/>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5"/>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5"/>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5"/>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5"/>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5"/>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5"/>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5"/>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5"/>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5"/>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5"/>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5"/>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5"/>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5"/>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5"/>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5"/>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5"/>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5"/>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5"/>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5"/>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5"/>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5"/>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5"/>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5"/>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5"/>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5"/>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5"/>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5"/>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5"/>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5"/>
    </row>
    <row r="580" spans="17:19" x14ac:dyDescent="0.25">
      <c r="Q580" s="51" t="str">
        <f t="shared" si="8"/>
        <v/>
      </c>
      <c r="R580" s="51" t="str">
        <f>IF(M580="","",IF(AND(M580&lt;&gt;'Tabelas auxiliares'!$B$236,M580&lt;&gt;'Tabelas auxiliares'!$B$237,M580&lt;&gt;'Tabelas auxiliares'!$C$236,M580&lt;&gt;'Tabelas auxiliares'!$C$237),"FOLHA DE PESSOAL",IF(Q580='Tabelas auxiliares'!$A$237,"CUSTEIO",IF(Q580='Tabelas auxiliares'!$A$236,"INVESTIMENTO","ERRO - VERIFICAR"))))</f>
        <v/>
      </c>
      <c r="S580" s="65"/>
    </row>
    <row r="581" spans="17:19" x14ac:dyDescent="0.25">
      <c r="Q581" s="51" t="str">
        <f t="shared" ref="Q581:Q644" si="9">LEFT(O581,1)</f>
        <v/>
      </c>
      <c r="R581" s="51" t="str">
        <f>IF(M581="","",IF(AND(M581&lt;&gt;'Tabelas auxiliares'!$B$236,M581&lt;&gt;'Tabelas auxiliares'!$B$237,M581&lt;&gt;'Tabelas auxiliares'!$C$236,M581&lt;&gt;'Tabelas auxiliares'!$C$237),"FOLHA DE PESSOAL",IF(Q581='Tabelas auxiliares'!$A$237,"CUSTEIO",IF(Q581='Tabelas auxiliares'!$A$236,"INVESTIMENTO","ERRO - VERIFICAR"))))</f>
        <v/>
      </c>
      <c r="S581" s="65"/>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5"/>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5"/>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5"/>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5"/>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5"/>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5"/>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5"/>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5"/>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5"/>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5"/>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5"/>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5"/>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5"/>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5"/>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5"/>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5"/>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5"/>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5"/>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5"/>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5"/>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5"/>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5"/>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5"/>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5"/>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5"/>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5"/>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5"/>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5"/>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5"/>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5"/>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5"/>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5"/>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5"/>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5"/>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5"/>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5"/>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5"/>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5"/>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5"/>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5"/>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5"/>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5"/>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5"/>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5"/>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5"/>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5"/>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5"/>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5"/>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5"/>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5"/>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5"/>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5"/>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5"/>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5"/>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5"/>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5"/>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5"/>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5"/>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5"/>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5"/>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5"/>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5"/>
    </row>
    <row r="644" spans="17:19" x14ac:dyDescent="0.25">
      <c r="Q644" s="51" t="str">
        <f t="shared" si="9"/>
        <v/>
      </c>
      <c r="R644" s="51" t="str">
        <f>IF(M644="","",IF(AND(M644&lt;&gt;'Tabelas auxiliares'!$B$236,M644&lt;&gt;'Tabelas auxiliares'!$B$237,M644&lt;&gt;'Tabelas auxiliares'!$C$236,M644&lt;&gt;'Tabelas auxiliares'!$C$237),"FOLHA DE PESSOAL",IF(Q644='Tabelas auxiliares'!$A$237,"CUSTEIO",IF(Q644='Tabelas auxiliares'!$A$236,"INVESTIMENTO","ERRO - VERIFICAR"))))</f>
        <v/>
      </c>
      <c r="S644" s="65"/>
    </row>
    <row r="645" spans="17:19" x14ac:dyDescent="0.25">
      <c r="Q645" s="51" t="str">
        <f t="shared" ref="Q645:Q708" si="10">LEFT(O645,1)</f>
        <v/>
      </c>
      <c r="R645" s="51" t="str">
        <f>IF(M645="","",IF(AND(M645&lt;&gt;'Tabelas auxiliares'!$B$236,M645&lt;&gt;'Tabelas auxiliares'!$B$237,M645&lt;&gt;'Tabelas auxiliares'!$C$236,M645&lt;&gt;'Tabelas auxiliares'!$C$237),"FOLHA DE PESSOAL",IF(Q645='Tabelas auxiliares'!$A$237,"CUSTEIO",IF(Q645='Tabelas auxiliares'!$A$236,"INVESTIMENTO","ERRO - VERIFICAR"))))</f>
        <v/>
      </c>
      <c r="S645" s="65"/>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5"/>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5"/>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5"/>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5"/>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5"/>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5"/>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5"/>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5"/>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5"/>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5"/>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5"/>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5"/>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5"/>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5"/>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5"/>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5"/>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5"/>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5"/>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5"/>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5"/>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5"/>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5"/>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5"/>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5"/>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5"/>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5"/>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5"/>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5"/>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5"/>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5"/>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5"/>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5"/>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5"/>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5"/>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5"/>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5"/>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5"/>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5"/>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5"/>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5"/>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5"/>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5"/>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5"/>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5"/>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5"/>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5"/>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5"/>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5"/>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5"/>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5"/>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5"/>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5"/>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5"/>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5"/>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5"/>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5"/>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5"/>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5"/>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5"/>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5"/>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5"/>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5"/>
    </row>
    <row r="708" spans="17:19" x14ac:dyDescent="0.25">
      <c r="Q708" s="51" t="str">
        <f t="shared" si="10"/>
        <v/>
      </c>
      <c r="R708" s="51" t="str">
        <f>IF(M708="","",IF(AND(M708&lt;&gt;'Tabelas auxiliares'!$B$236,M708&lt;&gt;'Tabelas auxiliares'!$B$237,M708&lt;&gt;'Tabelas auxiliares'!$C$236,M708&lt;&gt;'Tabelas auxiliares'!$C$237),"FOLHA DE PESSOAL",IF(Q708='Tabelas auxiliares'!$A$237,"CUSTEIO",IF(Q708='Tabelas auxiliares'!$A$236,"INVESTIMENTO","ERRO - VERIFICAR"))))</f>
        <v/>
      </c>
      <c r="S708" s="65"/>
    </row>
    <row r="709" spans="17:19" x14ac:dyDescent="0.25">
      <c r="Q709" s="51" t="str">
        <f t="shared" ref="Q709:Q772" si="11">LEFT(O709,1)</f>
        <v/>
      </c>
      <c r="R709" s="51" t="str">
        <f>IF(M709="","",IF(AND(M709&lt;&gt;'Tabelas auxiliares'!$B$236,M709&lt;&gt;'Tabelas auxiliares'!$B$237,M709&lt;&gt;'Tabelas auxiliares'!$C$236,M709&lt;&gt;'Tabelas auxiliares'!$C$237),"FOLHA DE PESSOAL",IF(Q709='Tabelas auxiliares'!$A$237,"CUSTEIO",IF(Q709='Tabelas auxiliares'!$A$236,"INVESTIMENTO","ERRO - VERIFICAR"))))</f>
        <v/>
      </c>
      <c r="S709" s="65"/>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5"/>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5"/>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5"/>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5"/>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5"/>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5"/>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5"/>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5"/>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5"/>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5"/>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5"/>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5"/>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5"/>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5"/>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5"/>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5"/>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5"/>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5"/>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5"/>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5"/>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5"/>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5"/>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5"/>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5"/>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5"/>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5"/>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5"/>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5"/>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5"/>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5"/>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5"/>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5"/>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5"/>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5"/>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5"/>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5"/>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5"/>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5"/>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5"/>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5"/>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5"/>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5"/>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5"/>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5"/>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5"/>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5"/>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5"/>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5"/>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5"/>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5"/>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5"/>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5"/>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5"/>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5"/>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5"/>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5"/>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5"/>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5"/>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5"/>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5"/>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5"/>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5"/>
    </row>
    <row r="772" spans="17:19" x14ac:dyDescent="0.25">
      <c r="Q772" s="51" t="str">
        <f t="shared" si="11"/>
        <v/>
      </c>
      <c r="R772" s="51" t="str">
        <f>IF(M772="","",IF(AND(M772&lt;&gt;'Tabelas auxiliares'!$B$236,M772&lt;&gt;'Tabelas auxiliares'!$B$237,M772&lt;&gt;'Tabelas auxiliares'!$C$236,M772&lt;&gt;'Tabelas auxiliares'!$C$237),"FOLHA DE PESSOAL",IF(Q772='Tabelas auxiliares'!$A$237,"CUSTEIO",IF(Q772='Tabelas auxiliares'!$A$236,"INVESTIMENTO","ERRO - VERIFICAR"))))</f>
        <v/>
      </c>
      <c r="S772" s="65"/>
    </row>
    <row r="773" spans="17:19" x14ac:dyDescent="0.25">
      <c r="Q773" s="51" t="str">
        <f t="shared" ref="Q773:Q836" si="12">LEFT(O773,1)</f>
        <v/>
      </c>
      <c r="R773" s="51" t="str">
        <f>IF(M773="","",IF(AND(M773&lt;&gt;'Tabelas auxiliares'!$B$236,M773&lt;&gt;'Tabelas auxiliares'!$B$237,M773&lt;&gt;'Tabelas auxiliares'!$C$236,M773&lt;&gt;'Tabelas auxiliares'!$C$237),"FOLHA DE PESSOAL",IF(Q773='Tabelas auxiliares'!$A$237,"CUSTEIO",IF(Q773='Tabelas auxiliares'!$A$236,"INVESTIMENTO","ERRO - VERIFICAR"))))</f>
        <v/>
      </c>
      <c r="S773" s="65"/>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5"/>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5"/>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5"/>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5"/>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5"/>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5"/>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5"/>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5"/>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5"/>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5"/>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5"/>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5"/>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5"/>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5"/>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5"/>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5"/>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5"/>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5"/>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5"/>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5"/>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5"/>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5"/>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5"/>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5"/>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5"/>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5"/>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5"/>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5"/>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5"/>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5"/>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5"/>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5"/>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5"/>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5"/>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5"/>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5"/>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5"/>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5"/>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5"/>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5"/>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5"/>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5"/>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5"/>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5"/>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5"/>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5"/>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5"/>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5"/>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5"/>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5"/>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5"/>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5"/>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5"/>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5"/>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5"/>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5"/>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5"/>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5"/>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5"/>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5"/>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5"/>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5"/>
    </row>
    <row r="836" spans="17:19" x14ac:dyDescent="0.25">
      <c r="Q836" s="51" t="str">
        <f t="shared" si="12"/>
        <v/>
      </c>
      <c r="R836" s="51" t="str">
        <f>IF(M836="","",IF(AND(M836&lt;&gt;'Tabelas auxiliares'!$B$236,M836&lt;&gt;'Tabelas auxiliares'!$B$237,M836&lt;&gt;'Tabelas auxiliares'!$C$236,M836&lt;&gt;'Tabelas auxiliares'!$C$237),"FOLHA DE PESSOAL",IF(Q836='Tabelas auxiliares'!$A$237,"CUSTEIO",IF(Q836='Tabelas auxiliares'!$A$236,"INVESTIMENTO","ERRO - VERIFICAR"))))</f>
        <v/>
      </c>
      <c r="S836" s="65"/>
    </row>
    <row r="837" spans="17:19" x14ac:dyDescent="0.25">
      <c r="Q837" s="51" t="str">
        <f t="shared" ref="Q837:Q900" si="13">LEFT(O837,1)</f>
        <v/>
      </c>
      <c r="R837" s="51" t="str">
        <f>IF(M837="","",IF(AND(M837&lt;&gt;'Tabelas auxiliares'!$B$236,M837&lt;&gt;'Tabelas auxiliares'!$B$237,M837&lt;&gt;'Tabelas auxiliares'!$C$236,M837&lt;&gt;'Tabelas auxiliares'!$C$237),"FOLHA DE PESSOAL",IF(Q837='Tabelas auxiliares'!$A$237,"CUSTEIO",IF(Q837='Tabelas auxiliares'!$A$236,"INVESTIMENTO","ERRO - VERIFICAR"))))</f>
        <v/>
      </c>
      <c r="S837" s="65"/>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5"/>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5"/>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5"/>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5"/>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5"/>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5"/>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5"/>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5"/>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5"/>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5"/>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5"/>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5"/>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5"/>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5"/>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5"/>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5"/>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5"/>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5"/>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5"/>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5"/>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5"/>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5"/>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5"/>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5"/>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5"/>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5"/>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5"/>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5"/>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5"/>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5"/>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5"/>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5"/>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5"/>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5"/>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5"/>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5"/>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5"/>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5"/>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5"/>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5"/>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5"/>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5"/>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5"/>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5"/>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5"/>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5"/>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5"/>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5"/>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5"/>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5"/>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5"/>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5"/>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5"/>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5"/>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5"/>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5"/>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5"/>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5"/>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5"/>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5"/>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5"/>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5"/>
    </row>
    <row r="900" spans="17:19" x14ac:dyDescent="0.25">
      <c r="Q900" s="51" t="str">
        <f t="shared" si="13"/>
        <v/>
      </c>
      <c r="R900" s="51" t="str">
        <f>IF(M900="","",IF(AND(M900&lt;&gt;'Tabelas auxiliares'!$B$236,M900&lt;&gt;'Tabelas auxiliares'!$B$237,M900&lt;&gt;'Tabelas auxiliares'!$C$236,M900&lt;&gt;'Tabelas auxiliares'!$C$237),"FOLHA DE PESSOAL",IF(Q900='Tabelas auxiliares'!$A$237,"CUSTEIO",IF(Q900='Tabelas auxiliares'!$A$236,"INVESTIMENTO","ERRO - VERIFICAR"))))</f>
        <v/>
      </c>
      <c r="S900" s="65"/>
    </row>
    <row r="901" spans="17:19" x14ac:dyDescent="0.25">
      <c r="Q901" s="51" t="str">
        <f t="shared" ref="Q901:Q964" si="14">LEFT(O901,1)</f>
        <v/>
      </c>
      <c r="R901" s="51" t="str">
        <f>IF(M901="","",IF(AND(M901&lt;&gt;'Tabelas auxiliares'!$B$236,M901&lt;&gt;'Tabelas auxiliares'!$B$237,M901&lt;&gt;'Tabelas auxiliares'!$C$236,M901&lt;&gt;'Tabelas auxiliares'!$C$237),"FOLHA DE PESSOAL",IF(Q901='Tabelas auxiliares'!$A$237,"CUSTEIO",IF(Q901='Tabelas auxiliares'!$A$236,"INVESTIMENTO","ERRO - VERIFICAR"))))</f>
        <v/>
      </c>
      <c r="S901" s="65"/>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5"/>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5"/>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5"/>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5"/>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5"/>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5"/>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5"/>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5"/>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5"/>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5"/>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5"/>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5"/>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5"/>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5"/>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5"/>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5"/>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5"/>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5"/>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5"/>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5"/>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5"/>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5"/>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5"/>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5"/>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5"/>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5"/>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5"/>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5"/>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5"/>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5"/>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5"/>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5"/>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5"/>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5"/>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5"/>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5"/>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5"/>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5"/>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5"/>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5"/>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5"/>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5"/>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5"/>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5"/>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5"/>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5"/>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5"/>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5"/>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5"/>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5"/>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5"/>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5"/>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5"/>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5"/>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5"/>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5"/>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5"/>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5"/>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5"/>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5"/>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5"/>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5"/>
    </row>
    <row r="964" spans="17:19" x14ac:dyDescent="0.25">
      <c r="Q964" s="51" t="str">
        <f t="shared" si="14"/>
        <v/>
      </c>
      <c r="R964" s="51" t="str">
        <f>IF(M964="","",IF(AND(M964&lt;&gt;'Tabelas auxiliares'!$B$236,M964&lt;&gt;'Tabelas auxiliares'!$B$237,M964&lt;&gt;'Tabelas auxiliares'!$C$236,M964&lt;&gt;'Tabelas auxiliares'!$C$237),"FOLHA DE PESSOAL",IF(Q964='Tabelas auxiliares'!$A$237,"CUSTEIO",IF(Q964='Tabelas auxiliares'!$A$236,"INVESTIMENTO","ERRO - VERIFICAR"))))</f>
        <v/>
      </c>
      <c r="S964" s="65"/>
    </row>
    <row r="965" spans="17:19" x14ac:dyDescent="0.25">
      <c r="Q965" s="51" t="str">
        <f t="shared" ref="Q965:Q1000" si="15">LEFT(O965,1)</f>
        <v/>
      </c>
      <c r="R965" s="51" t="str">
        <f>IF(M965="","",IF(AND(M965&lt;&gt;'Tabelas auxiliares'!$B$236,M965&lt;&gt;'Tabelas auxiliares'!$B$237,M965&lt;&gt;'Tabelas auxiliares'!$C$236,M965&lt;&gt;'Tabelas auxiliares'!$C$237),"FOLHA DE PESSOAL",IF(Q965='Tabelas auxiliares'!$A$237,"CUSTEIO",IF(Q965='Tabelas auxiliares'!$A$236,"INVESTIMENTO","ERRO - VERIFICAR"))))</f>
        <v/>
      </c>
      <c r="S965" s="65"/>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5"/>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5"/>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5"/>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5"/>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5"/>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5"/>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5"/>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5"/>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5"/>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5"/>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5"/>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5"/>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5"/>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5"/>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5"/>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5"/>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5"/>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5"/>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5"/>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5"/>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5"/>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5"/>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5"/>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5"/>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5"/>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5"/>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5"/>
    </row>
    <row r="993" spans="1:22"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5"/>
    </row>
    <row r="994" spans="1:22"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5"/>
    </row>
    <row r="995" spans="1:22"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5"/>
    </row>
    <row r="996" spans="1:22"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5"/>
    </row>
    <row r="997" spans="1:22"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5"/>
    </row>
    <row r="998" spans="1:22"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5"/>
    </row>
    <row r="999" spans="1:22"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5"/>
    </row>
    <row r="1000" spans="1:22"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5"/>
    </row>
    <row r="1001" spans="1:22"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21701401.52</v>
      </c>
      <c r="T1001" s="56">
        <f t="shared" ref="T1001:V1001" si="16">SUBTOTAL(9,T4:T1000)</f>
        <v>19910593.969999995</v>
      </c>
      <c r="U1001" s="56">
        <f t="shared" si="16"/>
        <v>964677.75</v>
      </c>
      <c r="V1001" s="56">
        <f t="shared" si="16"/>
        <v>516805.32</v>
      </c>
    </row>
  </sheetData>
  <sheetProtection algorithmName="SHA-512" hashValue="wINTDYZ7zRVQGqp+m0CIR5uH7lDKXkXN6NVv1cCcuQ4bGJGQV5DZ/FQSiwf7kbJwGB1QhnsThidwCxMCeg88RQ==" saltValue="eYvZURHxbKl0aI93l5Gyfw==" spinCount="100000" sheet="1" autoFilter="0"/>
  <autoFilter ref="A3:V3" xr:uid="{00000000-0009-0000-0000-00000A000000}"/>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37"/>
  <sheetViews>
    <sheetView topLeftCell="A221" workbookViewId="0">
      <selection activeCell="D239" sqref="D239"/>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207</v>
      </c>
      <c r="B5" s="12" t="s">
        <v>223</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485</v>
      </c>
      <c r="B10" s="12" t="s">
        <v>500</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150</v>
      </c>
      <c r="B17" s="12" t="s">
        <v>154</v>
      </c>
      <c r="C17" t="str">
        <f t="shared" si="0"/>
        <v>E2 -&gt; PU - MOBILIÁRIOS * D.U.C</v>
      </c>
    </row>
    <row r="18" spans="1:3" x14ac:dyDescent="0.25">
      <c r="A18" s="12" t="s">
        <v>153</v>
      </c>
      <c r="B18" s="12" t="s">
        <v>155</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213</v>
      </c>
      <c r="B23" s="12" t="s">
        <v>210</v>
      </c>
      <c r="C23" t="str">
        <f t="shared" si="0"/>
        <v>F8 -&gt; CECS - TRI</v>
      </c>
    </row>
    <row r="24" spans="1:3" x14ac:dyDescent="0.25">
      <c r="A24" s="12" t="s">
        <v>206</v>
      </c>
      <c r="B24" s="12" t="s">
        <v>224</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214</v>
      </c>
      <c r="B27" s="12" t="s">
        <v>211</v>
      </c>
      <c r="C27" t="str">
        <f t="shared" si="0"/>
        <v>G8 -&gt; CMCC - TRI</v>
      </c>
    </row>
    <row r="28" spans="1:3" x14ac:dyDescent="0.25">
      <c r="A28" s="12" t="s">
        <v>383</v>
      </c>
      <c r="B28" s="12" t="s">
        <v>384</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215</v>
      </c>
      <c r="B31" s="12" t="s">
        <v>212</v>
      </c>
      <c r="C31" t="str">
        <f t="shared" si="0"/>
        <v>H8 -&gt; CCNH - TRI</v>
      </c>
    </row>
    <row r="32" spans="1:3" x14ac:dyDescent="0.25">
      <c r="A32" s="12" t="s">
        <v>385</v>
      </c>
      <c r="B32" s="12" t="s">
        <v>386</v>
      </c>
      <c r="C32" t="str">
        <f t="shared" si="0"/>
        <v>H9 -&gt; CCNH - CONVÊNIOS/PARCERIAS</v>
      </c>
    </row>
    <row r="33" spans="1:3" x14ac:dyDescent="0.25">
      <c r="A33" s="12" t="s">
        <v>53</v>
      </c>
      <c r="B33" s="12" t="s">
        <v>54</v>
      </c>
      <c r="C33" t="str">
        <f t="shared" si="0"/>
        <v>I0 -&gt; PROGRAD - PRÓ-REITORIA DE GRADUAÇÃO</v>
      </c>
    </row>
    <row r="34" spans="1:3" x14ac:dyDescent="0.25">
      <c r="A34" s="12" t="s">
        <v>216</v>
      </c>
      <c r="B34" s="12" t="s">
        <v>217</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209</v>
      </c>
      <c r="B38" s="12" t="s">
        <v>218</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219</v>
      </c>
      <c r="B44" s="12" t="s">
        <v>220</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221</v>
      </c>
      <c r="B47" s="12" t="s">
        <v>222</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151</v>
      </c>
      <c r="B50" s="12" t="s">
        <v>152</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249</v>
      </c>
      <c r="C52" t="str">
        <f t="shared" si="0"/>
        <v>S0 -&gt; SPO - SUPERINTENDÊNCIA DE OBRAS</v>
      </c>
    </row>
    <row r="53" spans="1:3" x14ac:dyDescent="0.25">
      <c r="A53" s="12" t="s">
        <v>208</v>
      </c>
      <c r="B53" s="12" t="s">
        <v>226</v>
      </c>
      <c r="C53" t="str">
        <f t="shared" si="0"/>
        <v>S1 -&gt; SPO - OBRAS SANTO ANDRÉ</v>
      </c>
    </row>
    <row r="54" spans="1:3" x14ac:dyDescent="0.25">
      <c r="A54" s="12" t="s">
        <v>225</v>
      </c>
      <c r="B54" s="12" t="s">
        <v>227</v>
      </c>
      <c r="C54" t="str">
        <f t="shared" si="0"/>
        <v>S2 -&gt; SPO - OBRAS SÃO BERNARDO DO CAMPO</v>
      </c>
    </row>
    <row r="55" spans="1:3" x14ac:dyDescent="0.25">
      <c r="A55" s="12" t="s">
        <v>83</v>
      </c>
      <c r="B55" s="12" t="s">
        <v>248</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47" t="s">
        <v>376</v>
      </c>
      <c r="B64" s="147"/>
      <c r="C64" s="147"/>
    </row>
    <row r="65" spans="1:3" ht="75" x14ac:dyDescent="0.25">
      <c r="A65" s="82" t="s">
        <v>262</v>
      </c>
      <c r="B65" s="83" t="s">
        <v>263</v>
      </c>
      <c r="C65" s="84" t="s">
        <v>355</v>
      </c>
    </row>
    <row r="66" spans="1:3" x14ac:dyDescent="0.25">
      <c r="A66" s="73" t="s">
        <v>264</v>
      </c>
      <c r="B66" s="74" t="s">
        <v>364</v>
      </c>
      <c r="C66" s="75" t="s">
        <v>265</v>
      </c>
    </row>
    <row r="67" spans="1:3" ht="45" x14ac:dyDescent="0.25">
      <c r="A67" s="73" t="s">
        <v>266</v>
      </c>
      <c r="B67" s="74" t="s">
        <v>267</v>
      </c>
      <c r="C67" s="75" t="s">
        <v>268</v>
      </c>
    </row>
    <row r="68" spans="1:3" ht="30" x14ac:dyDescent="0.25">
      <c r="A68" s="73" t="s">
        <v>269</v>
      </c>
      <c r="B68" s="74" t="s">
        <v>270</v>
      </c>
      <c r="C68" s="75" t="s">
        <v>365</v>
      </c>
    </row>
    <row r="69" spans="1:3" x14ac:dyDescent="0.25">
      <c r="A69" s="73" t="s">
        <v>271</v>
      </c>
      <c r="B69" s="74" t="s">
        <v>272</v>
      </c>
      <c r="C69" s="75" t="s">
        <v>273</v>
      </c>
    </row>
    <row r="70" spans="1:3" ht="30" x14ac:dyDescent="0.25">
      <c r="A70" s="73" t="s">
        <v>274</v>
      </c>
      <c r="B70" s="74" t="s">
        <v>275</v>
      </c>
      <c r="C70" s="75" t="s">
        <v>368</v>
      </c>
    </row>
    <row r="71" spans="1:3" x14ac:dyDescent="0.25">
      <c r="A71" s="73" t="s">
        <v>276</v>
      </c>
      <c r="B71" s="74" t="s">
        <v>277</v>
      </c>
      <c r="C71" s="75" t="s">
        <v>369</v>
      </c>
    </row>
    <row r="72" spans="1:3" ht="45" x14ac:dyDescent="0.25">
      <c r="A72" s="73" t="s">
        <v>278</v>
      </c>
      <c r="B72" s="74" t="s">
        <v>279</v>
      </c>
      <c r="C72" s="75" t="s">
        <v>280</v>
      </c>
    </row>
    <row r="73" spans="1:3" s="50" customFormat="1" ht="45" x14ac:dyDescent="0.25">
      <c r="A73" s="76" t="s">
        <v>281</v>
      </c>
      <c r="B73" s="77" t="s">
        <v>282</v>
      </c>
      <c r="C73" s="78" t="s">
        <v>363</v>
      </c>
    </row>
    <row r="74" spans="1:3" s="50" customFormat="1" ht="30" x14ac:dyDescent="0.25">
      <c r="A74" s="76" t="s">
        <v>283</v>
      </c>
      <c r="B74" s="77" t="s">
        <v>367</v>
      </c>
      <c r="C74" s="78" t="s">
        <v>366</v>
      </c>
    </row>
    <row r="75" spans="1:3" ht="30" x14ac:dyDescent="0.25">
      <c r="A75" s="73" t="s">
        <v>284</v>
      </c>
      <c r="B75" s="74" t="s">
        <v>285</v>
      </c>
      <c r="C75" s="75" t="s">
        <v>286</v>
      </c>
    </row>
    <row r="76" spans="1:3" x14ac:dyDescent="0.25">
      <c r="A76" s="73" t="s">
        <v>287</v>
      </c>
      <c r="B76" s="74" t="s">
        <v>288</v>
      </c>
      <c r="C76" s="75" t="s">
        <v>289</v>
      </c>
    </row>
    <row r="77" spans="1:3" x14ac:dyDescent="0.25">
      <c r="A77" s="73" t="s">
        <v>290</v>
      </c>
      <c r="B77" s="74" t="s">
        <v>291</v>
      </c>
      <c r="C77" s="75" t="s">
        <v>292</v>
      </c>
    </row>
    <row r="78" spans="1:3" x14ac:dyDescent="0.25">
      <c r="A78" s="73" t="s">
        <v>356</v>
      </c>
      <c r="B78" s="74" t="s">
        <v>360</v>
      </c>
      <c r="C78" s="75" t="s">
        <v>357</v>
      </c>
    </row>
    <row r="79" spans="1:3" ht="45" x14ac:dyDescent="0.25">
      <c r="A79" s="73" t="s">
        <v>293</v>
      </c>
      <c r="B79" s="74" t="s">
        <v>294</v>
      </c>
      <c r="C79" s="75" t="s">
        <v>295</v>
      </c>
    </row>
    <row r="80" spans="1:3" ht="30" x14ac:dyDescent="0.25">
      <c r="A80" s="73" t="s">
        <v>296</v>
      </c>
      <c r="B80" s="74" t="s">
        <v>297</v>
      </c>
      <c r="C80" s="75" t="s">
        <v>298</v>
      </c>
    </row>
    <row r="81" spans="1:3" ht="45" x14ac:dyDescent="0.25">
      <c r="A81" s="73" t="s">
        <v>299</v>
      </c>
      <c r="B81" s="74" t="s">
        <v>300</v>
      </c>
      <c r="C81" s="75" t="s">
        <v>301</v>
      </c>
    </row>
    <row r="82" spans="1:3" ht="30" x14ac:dyDescent="0.25">
      <c r="A82" s="73" t="s">
        <v>302</v>
      </c>
      <c r="B82" s="74" t="s">
        <v>362</v>
      </c>
      <c r="C82" s="75" t="s">
        <v>303</v>
      </c>
    </row>
    <row r="83" spans="1:3" x14ac:dyDescent="0.25">
      <c r="A83" s="73" t="s">
        <v>304</v>
      </c>
      <c r="B83" s="74" t="s">
        <v>305</v>
      </c>
      <c r="C83" s="75" t="s">
        <v>306</v>
      </c>
    </row>
    <row r="84" spans="1:3" ht="45" x14ac:dyDescent="0.25">
      <c r="A84" s="73" t="s">
        <v>358</v>
      </c>
      <c r="B84" s="74" t="s">
        <v>361</v>
      </c>
      <c r="C84" s="75" t="s">
        <v>359</v>
      </c>
    </row>
    <row r="85" spans="1:3" ht="45" x14ac:dyDescent="0.25">
      <c r="A85" s="73" t="s">
        <v>307</v>
      </c>
      <c r="B85" s="74" t="s">
        <v>308</v>
      </c>
      <c r="C85" s="75" t="s">
        <v>373</v>
      </c>
    </row>
    <row r="86" spans="1:3" ht="27.75" customHeight="1" x14ac:dyDescent="0.25">
      <c r="A86" s="73" t="s">
        <v>370</v>
      </c>
      <c r="B86" s="74" t="s">
        <v>371</v>
      </c>
      <c r="C86" s="75" t="s">
        <v>372</v>
      </c>
    </row>
    <row r="87" spans="1:3" ht="30" x14ac:dyDescent="0.25">
      <c r="A87" s="73" t="s">
        <v>309</v>
      </c>
      <c r="B87" s="74" t="s">
        <v>310</v>
      </c>
      <c r="C87" s="75" t="s">
        <v>311</v>
      </c>
    </row>
    <row r="88" spans="1:3" ht="45" x14ac:dyDescent="0.25">
      <c r="A88" s="73" t="s">
        <v>312</v>
      </c>
      <c r="B88" s="74" t="s">
        <v>313</v>
      </c>
      <c r="C88" s="75" t="s">
        <v>314</v>
      </c>
    </row>
    <row r="89" spans="1:3" ht="60" x14ac:dyDescent="0.25">
      <c r="A89" s="73" t="s">
        <v>315</v>
      </c>
      <c r="B89" s="74" t="s">
        <v>316</v>
      </c>
      <c r="C89" s="75" t="s">
        <v>317</v>
      </c>
    </row>
    <row r="90" spans="1:3" ht="60" x14ac:dyDescent="0.25">
      <c r="A90" s="73" t="s">
        <v>318</v>
      </c>
      <c r="B90" s="74" t="s">
        <v>319</v>
      </c>
      <c r="C90" s="75" t="s">
        <v>320</v>
      </c>
    </row>
    <row r="91" spans="1:3" ht="30" x14ac:dyDescent="0.25">
      <c r="A91" s="73" t="s">
        <v>321</v>
      </c>
      <c r="B91" s="74" t="s">
        <v>322</v>
      </c>
      <c r="C91" s="75" t="s">
        <v>323</v>
      </c>
    </row>
    <row r="92" spans="1:3" ht="30" x14ac:dyDescent="0.25">
      <c r="A92" s="73" t="s">
        <v>324</v>
      </c>
      <c r="B92" s="74" t="s">
        <v>325</v>
      </c>
      <c r="C92" s="75" t="s">
        <v>326</v>
      </c>
    </row>
    <row r="93" spans="1:3" ht="60" x14ac:dyDescent="0.25">
      <c r="A93" s="73" t="s">
        <v>327</v>
      </c>
      <c r="B93" s="74" t="s">
        <v>328</v>
      </c>
      <c r="C93" s="75" t="s">
        <v>329</v>
      </c>
    </row>
    <row r="94" spans="1:3" ht="60" x14ac:dyDescent="0.25">
      <c r="A94" s="73" t="s">
        <v>330</v>
      </c>
      <c r="B94" s="74" t="s">
        <v>331</v>
      </c>
      <c r="C94" s="75" t="s">
        <v>332</v>
      </c>
    </row>
    <row r="95" spans="1:3" ht="45" x14ac:dyDescent="0.25">
      <c r="A95" s="73" t="s">
        <v>333</v>
      </c>
      <c r="B95" s="74" t="s">
        <v>334</v>
      </c>
      <c r="C95" s="75" t="s">
        <v>374</v>
      </c>
    </row>
    <row r="96" spans="1:3" x14ac:dyDescent="0.25">
      <c r="A96" s="73" t="s">
        <v>335</v>
      </c>
      <c r="B96" s="74" t="s">
        <v>336</v>
      </c>
      <c r="C96" s="75" t="s">
        <v>375</v>
      </c>
    </row>
    <row r="97" spans="1:5" x14ac:dyDescent="0.25">
      <c r="A97" s="73" t="s">
        <v>337</v>
      </c>
      <c r="B97" s="74" t="s">
        <v>338</v>
      </c>
      <c r="C97" s="75" t="s">
        <v>339</v>
      </c>
    </row>
    <row r="98" spans="1:5" x14ac:dyDescent="0.25">
      <c r="A98" s="73" t="s">
        <v>340</v>
      </c>
      <c r="B98" s="74" t="s">
        <v>341</v>
      </c>
      <c r="C98" s="75" t="s">
        <v>342</v>
      </c>
    </row>
    <row r="99" spans="1:5" x14ac:dyDescent="0.25">
      <c r="A99" s="73" t="s">
        <v>343</v>
      </c>
      <c r="B99" s="74" t="s">
        <v>344</v>
      </c>
      <c r="C99" s="75" t="s">
        <v>345</v>
      </c>
    </row>
    <row r="100" spans="1:5" ht="45" x14ac:dyDescent="0.25">
      <c r="A100" s="73" t="s">
        <v>346</v>
      </c>
      <c r="B100" s="74" t="s">
        <v>347</v>
      </c>
      <c r="C100" s="75" t="s">
        <v>348</v>
      </c>
    </row>
    <row r="101" spans="1:5" ht="45" x14ac:dyDescent="0.25">
      <c r="A101" s="73" t="s">
        <v>349</v>
      </c>
      <c r="B101" s="74" t="s">
        <v>350</v>
      </c>
      <c r="C101" s="75" t="s">
        <v>351</v>
      </c>
    </row>
    <row r="102" spans="1:5" ht="30" x14ac:dyDescent="0.25">
      <c r="A102" s="79" t="s">
        <v>352</v>
      </c>
      <c r="B102" s="80" t="s">
        <v>353</v>
      </c>
      <c r="C102" s="81" t="s">
        <v>354</v>
      </c>
    </row>
    <row r="110" spans="1:5" ht="75" x14ac:dyDescent="0.25">
      <c r="C110" s="2" t="s">
        <v>523</v>
      </c>
      <c r="D110" s="1" t="s">
        <v>109</v>
      </c>
      <c r="E110" s="1" t="s">
        <v>110</v>
      </c>
    </row>
    <row r="111" spans="1:5" x14ac:dyDescent="0.25">
      <c r="A111" s="39" t="s">
        <v>15</v>
      </c>
      <c r="B111" s="39" t="s">
        <v>16</v>
      </c>
      <c r="C111" s="67">
        <v>1400000</v>
      </c>
      <c r="D111" s="41">
        <v>1062496.576698334</v>
      </c>
      <c r="E111" s="42">
        <v>337503.42330166599</v>
      </c>
    </row>
    <row r="112" spans="1:5" x14ac:dyDescent="0.25">
      <c r="A112" s="39" t="s">
        <v>17</v>
      </c>
      <c r="B112" s="39" t="s">
        <v>18</v>
      </c>
      <c r="C112" s="67">
        <v>100000</v>
      </c>
      <c r="D112" s="10">
        <v>75892.61262130957</v>
      </c>
      <c r="E112" s="11">
        <v>24107.387378690426</v>
      </c>
    </row>
    <row r="113" spans="1:5" x14ac:dyDescent="0.25">
      <c r="A113" s="39" t="s">
        <v>19</v>
      </c>
      <c r="B113" s="39" t="s">
        <v>20</v>
      </c>
      <c r="C113" s="67">
        <v>3500</v>
      </c>
      <c r="D113" s="10">
        <v>2656.2414417458349</v>
      </c>
      <c r="E113" s="11">
        <v>843.75855825416488</v>
      </c>
    </row>
    <row r="114" spans="1:5" x14ac:dyDescent="0.25">
      <c r="A114" s="39" t="s">
        <v>21</v>
      </c>
      <c r="B114" s="39" t="s">
        <v>22</v>
      </c>
      <c r="C114" s="67">
        <v>110000</v>
      </c>
      <c r="D114" s="10">
        <v>83481.873883440538</v>
      </c>
      <c r="E114" s="11">
        <v>26518.12611655947</v>
      </c>
    </row>
    <row r="115" spans="1:5" x14ac:dyDescent="0.25">
      <c r="A115" s="39" t="s">
        <v>23</v>
      </c>
      <c r="B115" s="39" t="s">
        <v>24</v>
      </c>
      <c r="C115" s="67">
        <v>2340</v>
      </c>
      <c r="D115" s="10">
        <v>1775.8871353386439</v>
      </c>
      <c r="E115" s="11">
        <v>564.11286466135596</v>
      </c>
    </row>
    <row r="116" spans="1:5" x14ac:dyDescent="0.25">
      <c r="A116" s="39" t="s">
        <v>25</v>
      </c>
      <c r="B116" s="39" t="s">
        <v>26</v>
      </c>
      <c r="C116" s="67">
        <v>8000</v>
      </c>
      <c r="D116" s="10">
        <v>6071.4090097047656</v>
      </c>
      <c r="E116" s="11">
        <v>1928.590990295234</v>
      </c>
    </row>
    <row r="117" spans="1:5" x14ac:dyDescent="0.25">
      <c r="A117" s="39" t="s">
        <v>27</v>
      </c>
      <c r="B117" s="39" t="s">
        <v>28</v>
      </c>
      <c r="C117" s="67">
        <v>55000</v>
      </c>
      <c r="D117" s="10">
        <v>41740.936941720269</v>
      </c>
      <c r="E117" s="11">
        <v>13259.063058279735</v>
      </c>
    </row>
    <row r="118" spans="1:5" x14ac:dyDescent="0.25">
      <c r="A118" s="39" t="s">
        <v>29</v>
      </c>
      <c r="B118" s="39" t="s">
        <v>30</v>
      </c>
      <c r="C118" s="67">
        <v>50000</v>
      </c>
      <c r="D118" s="10">
        <v>37946.306310654785</v>
      </c>
      <c r="E118" s="11">
        <v>12053.693689345213</v>
      </c>
    </row>
    <row r="119" spans="1:5" x14ac:dyDescent="0.25">
      <c r="A119" s="39" t="s">
        <v>31</v>
      </c>
      <c r="B119" s="39" t="s">
        <v>32</v>
      </c>
      <c r="C119" s="67">
        <v>40000</v>
      </c>
      <c r="D119" s="10">
        <v>30357.045048523829</v>
      </c>
      <c r="E119" s="11">
        <v>9642.9549514761711</v>
      </c>
    </row>
    <row r="120" spans="1:5" x14ac:dyDescent="0.25">
      <c r="A120" s="39" t="s">
        <v>33</v>
      </c>
      <c r="B120" s="39" t="s">
        <v>34</v>
      </c>
      <c r="C120" s="67">
        <v>100000</v>
      </c>
      <c r="D120" s="10">
        <v>75892.61262130957</v>
      </c>
      <c r="E120" s="11">
        <v>24107.387378690426</v>
      </c>
    </row>
    <row r="121" spans="1:5" x14ac:dyDescent="0.25">
      <c r="A121" s="39" t="s">
        <v>35</v>
      </c>
      <c r="B121" s="39" t="s">
        <v>36</v>
      </c>
      <c r="C121" s="67">
        <v>22000000</v>
      </c>
      <c r="D121" s="10">
        <v>16696374.776688106</v>
      </c>
      <c r="E121" s="11">
        <v>5303625.2233118936</v>
      </c>
    </row>
    <row r="122" spans="1:5" x14ac:dyDescent="0.25">
      <c r="A122" s="39" t="s">
        <v>37</v>
      </c>
      <c r="B122" s="39" t="s">
        <v>38</v>
      </c>
      <c r="C122" s="67">
        <v>250000</v>
      </c>
      <c r="D122" s="10">
        <v>189731.53155327393</v>
      </c>
      <c r="E122" s="11">
        <v>60268.468446726067</v>
      </c>
    </row>
    <row r="123" spans="1:5" x14ac:dyDescent="0.25">
      <c r="A123" s="39" t="s">
        <v>39</v>
      </c>
      <c r="B123" s="39" t="s">
        <v>40</v>
      </c>
      <c r="C123" s="67">
        <v>300000</v>
      </c>
      <c r="D123" s="10">
        <v>227677.83786392873</v>
      </c>
      <c r="E123" s="11">
        <v>72322.162136071274</v>
      </c>
    </row>
    <row r="124" spans="1:5" ht="30" x14ac:dyDescent="0.25">
      <c r="A124" s="39" t="s">
        <v>41</v>
      </c>
      <c r="B124" s="39" t="s">
        <v>42</v>
      </c>
      <c r="C124" s="67">
        <v>150000</v>
      </c>
      <c r="D124" s="10">
        <v>113838.91893196436</v>
      </c>
      <c r="E124" s="11">
        <v>36161.081068035637</v>
      </c>
    </row>
    <row r="125" spans="1:5" x14ac:dyDescent="0.25">
      <c r="A125" s="39" t="s">
        <v>43</v>
      </c>
      <c r="B125" s="39" t="s">
        <v>44</v>
      </c>
      <c r="C125" s="67">
        <v>84500</v>
      </c>
      <c r="D125" s="10">
        <v>64129.257665006589</v>
      </c>
      <c r="E125" s="11">
        <v>20370.742334993411</v>
      </c>
    </row>
    <row r="126" spans="1:5" ht="30" x14ac:dyDescent="0.25">
      <c r="A126" s="39" t="s">
        <v>45</v>
      </c>
      <c r="B126" s="39" t="s">
        <v>46</v>
      </c>
      <c r="C126" s="67">
        <v>150000</v>
      </c>
      <c r="D126" s="10">
        <v>113838.91893196436</v>
      </c>
      <c r="E126" s="11">
        <v>36161.081068035637</v>
      </c>
    </row>
    <row r="127" spans="1:5" x14ac:dyDescent="0.25">
      <c r="A127" s="39" t="s">
        <v>47</v>
      </c>
      <c r="B127" s="39" t="s">
        <v>48</v>
      </c>
      <c r="C127" s="67">
        <v>100000</v>
      </c>
      <c r="D127" s="10">
        <v>75892.61262130957</v>
      </c>
      <c r="E127" s="11">
        <v>24107.387378690426</v>
      </c>
    </row>
    <row r="128" spans="1:5" x14ac:dyDescent="0.25">
      <c r="A128" s="39" t="s">
        <v>49</v>
      </c>
      <c r="B128" s="39" t="s">
        <v>50</v>
      </c>
      <c r="C128" s="67">
        <v>150000</v>
      </c>
      <c r="D128" s="10">
        <v>113838.91893196436</v>
      </c>
      <c r="E128" s="11">
        <v>36161.081068035637</v>
      </c>
    </row>
    <row r="129" spans="1:5" x14ac:dyDescent="0.25">
      <c r="A129" s="39" t="s">
        <v>51</v>
      </c>
      <c r="B129" s="39" t="s">
        <v>52</v>
      </c>
      <c r="C129" s="67">
        <v>350000</v>
      </c>
      <c r="D129" s="10">
        <v>265624.14417458349</v>
      </c>
      <c r="E129" s="11">
        <v>84375.855825416496</v>
      </c>
    </row>
    <row r="130" spans="1:5" x14ac:dyDescent="0.25">
      <c r="A130" s="39" t="s">
        <v>53</v>
      </c>
      <c r="B130" s="39" t="s">
        <v>54</v>
      </c>
      <c r="C130" s="67">
        <v>1150000</v>
      </c>
      <c r="D130" s="10">
        <v>872765.04514506005</v>
      </c>
      <c r="E130" s="11">
        <v>277234.95485493989</v>
      </c>
    </row>
    <row r="131" spans="1:5" x14ac:dyDescent="0.25">
      <c r="A131" s="39" t="s">
        <v>55</v>
      </c>
      <c r="B131" s="39" t="s">
        <v>56</v>
      </c>
      <c r="C131" s="67">
        <v>1350000</v>
      </c>
      <c r="D131" s="10">
        <v>1024550.2703876792</v>
      </c>
      <c r="E131" s="11">
        <v>325449.72961232072</v>
      </c>
    </row>
    <row r="132" spans="1:5" x14ac:dyDescent="0.25">
      <c r="A132" s="39" t="s">
        <v>57</v>
      </c>
      <c r="B132" s="39" t="s">
        <v>58</v>
      </c>
      <c r="C132" s="67">
        <v>140000</v>
      </c>
      <c r="D132" s="10">
        <v>106249.65766983341</v>
      </c>
      <c r="E132" s="11">
        <v>33750.342330166597</v>
      </c>
    </row>
    <row r="133" spans="1:5" x14ac:dyDescent="0.25">
      <c r="A133" s="39" t="s">
        <v>59</v>
      </c>
      <c r="B133" s="39" t="s">
        <v>60</v>
      </c>
      <c r="C133" s="67">
        <v>400000</v>
      </c>
      <c r="D133" s="10">
        <v>303570.45048523828</v>
      </c>
      <c r="E133" s="11">
        <v>96429.549514761704</v>
      </c>
    </row>
    <row r="134" spans="1:5" x14ac:dyDescent="0.25">
      <c r="A134" s="39" t="s">
        <v>61</v>
      </c>
      <c r="B134" s="39" t="s">
        <v>62</v>
      </c>
      <c r="C134" s="67">
        <v>250000</v>
      </c>
      <c r="D134" s="10">
        <v>189731.53155327393</v>
      </c>
      <c r="E134" s="11">
        <v>60268.468446726067</v>
      </c>
    </row>
    <row r="135" spans="1:5" x14ac:dyDescent="0.25">
      <c r="A135" s="39" t="s">
        <v>63</v>
      </c>
      <c r="B135" s="39" t="s">
        <v>64</v>
      </c>
      <c r="C135" s="67">
        <v>450000</v>
      </c>
      <c r="D135" s="10">
        <v>341516.75679589307</v>
      </c>
      <c r="E135" s="11">
        <v>108483.24320410691</v>
      </c>
    </row>
    <row r="136" spans="1:5" ht="30" x14ac:dyDescent="0.25">
      <c r="A136" s="39" t="s">
        <v>65</v>
      </c>
      <c r="B136" s="39" t="s">
        <v>66</v>
      </c>
      <c r="C136" s="67">
        <v>10000</v>
      </c>
      <c r="D136" s="10">
        <v>7589.2612621309572</v>
      </c>
      <c r="E136" s="11">
        <v>2410.7387378690428</v>
      </c>
    </row>
    <row r="137" spans="1:5" x14ac:dyDescent="0.25">
      <c r="A137" s="40" t="s">
        <v>67</v>
      </c>
      <c r="B137" s="39" t="s">
        <v>68</v>
      </c>
      <c r="C137" s="67">
        <v>5800000</v>
      </c>
      <c r="D137" s="10">
        <v>4401771.5320359552</v>
      </c>
      <c r="E137" s="11">
        <v>1398228.4679640448</v>
      </c>
    </row>
    <row r="138" spans="1:5" x14ac:dyDescent="0.25">
      <c r="A138" s="40" t="s">
        <v>69</v>
      </c>
      <c r="B138" s="39" t="s">
        <v>70</v>
      </c>
      <c r="C138" s="67">
        <v>10000000</v>
      </c>
      <c r="D138" s="10">
        <v>7589261.2621309571</v>
      </c>
      <c r="E138" s="11">
        <v>2410738.7378690424</v>
      </c>
    </row>
    <row r="139" spans="1:5" x14ac:dyDescent="0.25">
      <c r="A139" s="39" t="s">
        <v>71</v>
      </c>
      <c r="B139" s="39" t="s">
        <v>72</v>
      </c>
      <c r="C139" s="67">
        <v>500000</v>
      </c>
      <c r="D139" s="10">
        <v>379463.06310654787</v>
      </c>
      <c r="E139" s="11">
        <v>120536.93689345213</v>
      </c>
    </row>
    <row r="140" spans="1:5" x14ac:dyDescent="0.25">
      <c r="A140" s="39" t="s">
        <v>73</v>
      </c>
      <c r="B140" s="39" t="s">
        <v>74</v>
      </c>
      <c r="C140" s="67">
        <v>3800000</v>
      </c>
      <c r="D140" s="10">
        <v>2883919.279609764</v>
      </c>
      <c r="E140" s="11">
        <v>916080.72039023624</v>
      </c>
    </row>
    <row r="141" spans="1:5" x14ac:dyDescent="0.25">
      <c r="A141" s="39" t="s">
        <v>75</v>
      </c>
      <c r="B141" s="39" t="s">
        <v>76</v>
      </c>
      <c r="C141" s="67">
        <v>1195000</v>
      </c>
      <c r="D141" s="10">
        <v>906916.72082464944</v>
      </c>
      <c r="E141" s="11">
        <v>288083.27917535062</v>
      </c>
    </row>
    <row r="142" spans="1:5" x14ac:dyDescent="0.25">
      <c r="A142" s="39" t="s">
        <v>77</v>
      </c>
      <c r="B142" s="39" t="s">
        <v>78</v>
      </c>
      <c r="C142" s="67">
        <v>1200000</v>
      </c>
      <c r="D142" s="10">
        <v>910711.3514557149</v>
      </c>
      <c r="E142" s="11">
        <v>289288.6485442851</v>
      </c>
    </row>
    <row r="143" spans="1:5" x14ac:dyDescent="0.25">
      <c r="A143" s="39" t="s">
        <v>79</v>
      </c>
      <c r="B143" s="39" t="s">
        <v>80</v>
      </c>
      <c r="C143" s="67">
        <v>105000</v>
      </c>
      <c r="D143" s="10">
        <v>79687.243252375047</v>
      </c>
      <c r="E143" s="11">
        <v>25312.756747624946</v>
      </c>
    </row>
    <row r="144" spans="1:5" x14ac:dyDescent="0.25">
      <c r="A144" s="39" t="s">
        <v>81</v>
      </c>
      <c r="B144" s="39" t="s">
        <v>82</v>
      </c>
      <c r="C144" s="67">
        <v>1200000</v>
      </c>
      <c r="D144" s="10">
        <v>910711.3514557149</v>
      </c>
      <c r="E144" s="11">
        <v>289288.6485442851</v>
      </c>
    </row>
    <row r="145" spans="1:5" x14ac:dyDescent="0.25">
      <c r="A145" s="39" t="s">
        <v>83</v>
      </c>
      <c r="B145" s="39" t="s">
        <v>248</v>
      </c>
      <c r="C145" s="67">
        <v>125000</v>
      </c>
      <c r="D145" s="10">
        <v>94865.765776636967</v>
      </c>
      <c r="E145" s="11">
        <v>30134.234223363033</v>
      </c>
    </row>
    <row r="146" spans="1:5" x14ac:dyDescent="0.25">
      <c r="A146" s="39" t="s">
        <v>84</v>
      </c>
      <c r="B146" s="39" t="s">
        <v>85</v>
      </c>
      <c r="C146" s="67">
        <v>125000</v>
      </c>
      <c r="D146" s="10">
        <v>94865.765776636967</v>
      </c>
      <c r="E146" s="11">
        <v>30134.234223363033</v>
      </c>
    </row>
    <row r="147" spans="1:5" x14ac:dyDescent="0.25">
      <c r="A147" s="39" t="s">
        <v>86</v>
      </c>
      <c r="B147" s="39" t="s">
        <v>87</v>
      </c>
      <c r="C147" s="67">
        <v>300000</v>
      </c>
      <c r="D147" s="10">
        <v>227677.83786392873</v>
      </c>
      <c r="E147" s="11">
        <v>72322.162136071274</v>
      </c>
    </row>
    <row r="148" spans="1:5" x14ac:dyDescent="0.25">
      <c r="A148" s="39" t="s">
        <v>88</v>
      </c>
      <c r="B148" s="39" t="s">
        <v>89</v>
      </c>
      <c r="C148" s="67">
        <v>450000</v>
      </c>
      <c r="D148" s="10">
        <v>341516.75679589307</v>
      </c>
      <c r="E148" s="11">
        <v>108483.24320410691</v>
      </c>
    </row>
    <row r="149" spans="1:5" x14ac:dyDescent="0.25">
      <c r="A149" s="39" t="s">
        <v>90</v>
      </c>
      <c r="B149" s="39" t="s">
        <v>91</v>
      </c>
      <c r="C149" s="67">
        <v>2208348</v>
      </c>
      <c r="D149" s="10">
        <v>1675972.9929704375</v>
      </c>
      <c r="E149" s="11">
        <v>532375.00702956249</v>
      </c>
    </row>
    <row r="150" spans="1:5" x14ac:dyDescent="0.25">
      <c r="A150" s="39" t="s">
        <v>92</v>
      </c>
      <c r="B150" s="39" t="s">
        <v>93</v>
      </c>
      <c r="C150" s="67">
        <v>600000</v>
      </c>
      <c r="D150" s="10">
        <v>455355.67572785745</v>
      </c>
      <c r="E150" s="11">
        <v>144644.32427214255</v>
      </c>
    </row>
    <row r="151" spans="1:5" x14ac:dyDescent="0.25">
      <c r="A151" s="39" t="s">
        <v>94</v>
      </c>
      <c r="B151" s="39" t="s">
        <v>95</v>
      </c>
      <c r="C151" s="67">
        <v>340000</v>
      </c>
      <c r="D151" s="10">
        <v>258034.88291245257</v>
      </c>
      <c r="E151" s="11">
        <v>81965.117087547449</v>
      </c>
    </row>
    <row r="152" spans="1:5" x14ac:dyDescent="0.25">
      <c r="A152" s="39" t="s">
        <v>96</v>
      </c>
      <c r="B152" s="39" t="s">
        <v>97</v>
      </c>
      <c r="C152" s="67">
        <v>3808077.0000000298</v>
      </c>
      <c r="D152" s="10">
        <v>2890049.1259312094</v>
      </c>
      <c r="E152" s="11">
        <v>918027.87406882015</v>
      </c>
    </row>
    <row r="159" spans="1:5" x14ac:dyDescent="0.25">
      <c r="A159" s="128" t="s">
        <v>7</v>
      </c>
      <c r="B159" s="128"/>
    </row>
    <row r="160" spans="1:5" x14ac:dyDescent="0.25">
      <c r="A160" s="39" t="s">
        <v>15</v>
      </c>
      <c r="B160" s="39" t="s">
        <v>16</v>
      </c>
      <c r="C160" s="67">
        <v>560000</v>
      </c>
    </row>
    <row r="161" spans="1:3" x14ac:dyDescent="0.25">
      <c r="A161" s="39" t="s">
        <v>21</v>
      </c>
      <c r="B161" s="39" t="s">
        <v>22</v>
      </c>
      <c r="C161" s="67"/>
    </row>
    <row r="162" spans="1:3" x14ac:dyDescent="0.25">
      <c r="A162" s="39" t="s">
        <v>207</v>
      </c>
      <c r="B162" s="39" t="s">
        <v>223</v>
      </c>
      <c r="C162" s="67"/>
    </row>
    <row r="163" spans="1:3" x14ac:dyDescent="0.25">
      <c r="A163" s="39" t="s">
        <v>17</v>
      </c>
      <c r="B163" s="39" t="s">
        <v>18</v>
      </c>
      <c r="C163" s="67"/>
    </row>
    <row r="164" spans="1:3" x14ac:dyDescent="0.25">
      <c r="A164" s="39" t="s">
        <v>19</v>
      </c>
      <c r="B164" s="39" t="s">
        <v>20</v>
      </c>
      <c r="C164" s="67"/>
    </row>
    <row r="165" spans="1:3" x14ac:dyDescent="0.25">
      <c r="A165" s="39" t="s">
        <v>23</v>
      </c>
      <c r="B165" s="39" t="s">
        <v>24</v>
      </c>
      <c r="C165" s="67"/>
    </row>
    <row r="166" spans="1:3" x14ac:dyDescent="0.25">
      <c r="A166" s="39" t="s">
        <v>94</v>
      </c>
      <c r="B166" s="39" t="s">
        <v>95</v>
      </c>
      <c r="C166" s="67"/>
    </row>
    <row r="167" spans="1:3" x14ac:dyDescent="0.25">
      <c r="A167" s="39" t="s">
        <v>25</v>
      </c>
      <c r="B167" s="39" t="s">
        <v>26</v>
      </c>
      <c r="C167" s="67"/>
    </row>
    <row r="168" spans="1:3" x14ac:dyDescent="0.25">
      <c r="A168" s="39" t="s">
        <v>27</v>
      </c>
      <c r="B168" s="39" t="s">
        <v>28</v>
      </c>
      <c r="C168" s="67">
        <v>100000</v>
      </c>
    </row>
    <row r="169" spans="1:3" x14ac:dyDescent="0.25">
      <c r="A169" s="39" t="s">
        <v>31</v>
      </c>
      <c r="B169" s="39" t="s">
        <v>32</v>
      </c>
      <c r="C169" s="67"/>
    </row>
    <row r="170" spans="1:3" x14ac:dyDescent="0.25">
      <c r="A170" s="39" t="s">
        <v>33</v>
      </c>
      <c r="B170" s="39" t="s">
        <v>34</v>
      </c>
      <c r="C170" s="67"/>
    </row>
    <row r="171" spans="1:3" x14ac:dyDescent="0.25">
      <c r="A171" s="39" t="s">
        <v>35</v>
      </c>
      <c r="B171" s="39" t="s">
        <v>36</v>
      </c>
      <c r="C171" s="67">
        <v>400000</v>
      </c>
    </row>
    <row r="172" spans="1:3" x14ac:dyDescent="0.25">
      <c r="A172" s="39" t="s">
        <v>37</v>
      </c>
      <c r="B172" s="39" t="s">
        <v>38</v>
      </c>
      <c r="C172" s="67"/>
    </row>
    <row r="173" spans="1:3" x14ac:dyDescent="0.25">
      <c r="A173" s="39" t="s">
        <v>150</v>
      </c>
      <c r="B173" s="39" t="s">
        <v>154</v>
      </c>
      <c r="C173" s="67">
        <v>800000</v>
      </c>
    </row>
    <row r="174" spans="1:3" x14ac:dyDescent="0.25">
      <c r="A174" s="39" t="s">
        <v>153</v>
      </c>
      <c r="B174" s="39" t="s">
        <v>155</v>
      </c>
      <c r="C174" s="67">
        <v>800000</v>
      </c>
    </row>
    <row r="175" spans="1:3" x14ac:dyDescent="0.25">
      <c r="A175" s="39" t="s">
        <v>39</v>
      </c>
      <c r="B175" s="39" t="s">
        <v>40</v>
      </c>
      <c r="C175" s="67"/>
    </row>
    <row r="176" spans="1:3" x14ac:dyDescent="0.25">
      <c r="A176" s="39" t="s">
        <v>29</v>
      </c>
      <c r="B176" s="39" t="s">
        <v>30</v>
      </c>
      <c r="C176" s="67"/>
    </row>
    <row r="177" spans="1:3" ht="30" x14ac:dyDescent="0.25">
      <c r="A177" s="39" t="s">
        <v>41</v>
      </c>
      <c r="B177" s="39" t="s">
        <v>42</v>
      </c>
      <c r="C177" s="67">
        <v>270000</v>
      </c>
    </row>
    <row r="178" spans="1:3" x14ac:dyDescent="0.25">
      <c r="A178" s="39" t="s">
        <v>43</v>
      </c>
      <c r="B178" s="39" t="s">
        <v>44</v>
      </c>
      <c r="C178" s="67"/>
    </row>
    <row r="179" spans="1:3" x14ac:dyDescent="0.25">
      <c r="A179" s="39" t="s">
        <v>213</v>
      </c>
      <c r="B179" s="39" t="s">
        <v>210</v>
      </c>
      <c r="C179" s="67"/>
    </row>
    <row r="180" spans="1:3" x14ac:dyDescent="0.25">
      <c r="A180" s="39" t="s">
        <v>206</v>
      </c>
      <c r="B180" s="39" t="s">
        <v>224</v>
      </c>
      <c r="C180" s="67"/>
    </row>
    <row r="181" spans="1:3" ht="30" x14ac:dyDescent="0.25">
      <c r="A181" s="39" t="s">
        <v>45</v>
      </c>
      <c r="B181" s="39" t="s">
        <v>46</v>
      </c>
      <c r="C181" s="67">
        <v>270000</v>
      </c>
    </row>
    <row r="182" spans="1:3" x14ac:dyDescent="0.25">
      <c r="A182" s="39" t="s">
        <v>47</v>
      </c>
      <c r="B182" s="39" t="s">
        <v>48</v>
      </c>
      <c r="C182" s="67"/>
    </row>
    <row r="183" spans="1:3" x14ac:dyDescent="0.25">
      <c r="A183" s="39" t="s">
        <v>214</v>
      </c>
      <c r="B183" s="39" t="s">
        <v>211</v>
      </c>
      <c r="C183" s="67"/>
    </row>
    <row r="184" spans="1:3" x14ac:dyDescent="0.25">
      <c r="A184" s="39" t="s">
        <v>49</v>
      </c>
      <c r="B184" s="39" t="s">
        <v>50</v>
      </c>
      <c r="C184" s="67">
        <v>161165.96</v>
      </c>
    </row>
    <row r="185" spans="1:3" x14ac:dyDescent="0.25">
      <c r="A185" s="39" t="s">
        <v>51</v>
      </c>
      <c r="B185" s="39" t="s">
        <v>52</v>
      </c>
      <c r="C185" s="67"/>
    </row>
    <row r="186" spans="1:3" x14ac:dyDescent="0.25">
      <c r="A186" s="39" t="s">
        <v>215</v>
      </c>
      <c r="B186" s="39" t="s">
        <v>212</v>
      </c>
      <c r="C186" s="67"/>
    </row>
    <row r="187" spans="1:3" x14ac:dyDescent="0.25">
      <c r="A187" s="39" t="s">
        <v>53</v>
      </c>
      <c r="B187" s="39" t="s">
        <v>54</v>
      </c>
      <c r="C187" s="67">
        <v>1000000</v>
      </c>
    </row>
    <row r="188" spans="1:3" x14ac:dyDescent="0.25">
      <c r="A188" s="39" t="s">
        <v>216</v>
      </c>
      <c r="B188" s="39" t="s">
        <v>217</v>
      </c>
      <c r="C188" s="67"/>
    </row>
    <row r="189" spans="1:3" x14ac:dyDescent="0.25">
      <c r="A189" s="39" t="s">
        <v>55</v>
      </c>
      <c r="B189" s="39" t="s">
        <v>56</v>
      </c>
      <c r="C189" s="67">
        <v>65938.28</v>
      </c>
    </row>
    <row r="190" spans="1:3" x14ac:dyDescent="0.25">
      <c r="A190" s="39" t="s">
        <v>57</v>
      </c>
      <c r="B190" s="39" t="s">
        <v>58</v>
      </c>
      <c r="C190" s="67"/>
    </row>
    <row r="191" spans="1:3" x14ac:dyDescent="0.25">
      <c r="A191" s="39" t="s">
        <v>59</v>
      </c>
      <c r="B191" s="39" t="s">
        <v>60</v>
      </c>
      <c r="C191" s="67"/>
    </row>
    <row r="192" spans="1:3" x14ac:dyDescent="0.25">
      <c r="A192" s="39" t="s">
        <v>209</v>
      </c>
      <c r="B192" s="39" t="s">
        <v>218</v>
      </c>
      <c r="C192" s="67"/>
    </row>
    <row r="193" spans="1:3" x14ac:dyDescent="0.25">
      <c r="A193" s="39" t="s">
        <v>61</v>
      </c>
      <c r="B193" s="39" t="s">
        <v>62</v>
      </c>
      <c r="C193" s="67"/>
    </row>
    <row r="194" spans="1:3" x14ac:dyDescent="0.25">
      <c r="A194" s="39" t="s">
        <v>63</v>
      </c>
      <c r="B194" s="39" t="s">
        <v>64</v>
      </c>
      <c r="C194" s="67"/>
    </row>
    <row r="195" spans="1:3" ht="30" x14ac:dyDescent="0.25">
      <c r="A195" s="39" t="s">
        <v>65</v>
      </c>
      <c r="B195" s="39" t="s">
        <v>66</v>
      </c>
      <c r="C195" s="67"/>
    </row>
    <row r="196" spans="1:3" x14ac:dyDescent="0.25">
      <c r="A196" s="39" t="s">
        <v>69</v>
      </c>
      <c r="B196" s="39" t="s">
        <v>70</v>
      </c>
      <c r="C196" s="67"/>
    </row>
    <row r="197" spans="1:3" x14ac:dyDescent="0.25">
      <c r="A197" s="39" t="s">
        <v>67</v>
      </c>
      <c r="B197" s="39" t="s">
        <v>68</v>
      </c>
      <c r="C197" s="67"/>
    </row>
    <row r="198" spans="1:3" x14ac:dyDescent="0.25">
      <c r="A198" s="39" t="s">
        <v>219</v>
      </c>
      <c r="B198" s="39" t="s">
        <v>220</v>
      </c>
      <c r="C198" s="67"/>
    </row>
    <row r="199" spans="1:3" x14ac:dyDescent="0.25">
      <c r="A199" s="39" t="s">
        <v>71</v>
      </c>
      <c r="B199" s="39" t="s">
        <v>72</v>
      </c>
      <c r="C199" s="67"/>
    </row>
    <row r="200" spans="1:3" x14ac:dyDescent="0.25">
      <c r="A200" s="39" t="s">
        <v>73</v>
      </c>
      <c r="B200" s="39" t="s">
        <v>74</v>
      </c>
      <c r="C200" s="67"/>
    </row>
    <row r="201" spans="1:3" x14ac:dyDescent="0.25">
      <c r="A201" s="39" t="s">
        <v>221</v>
      </c>
      <c r="B201" s="39" t="s">
        <v>222</v>
      </c>
      <c r="C201" s="67"/>
    </row>
    <row r="202" spans="1:3" x14ac:dyDescent="0.25">
      <c r="A202" s="39" t="s">
        <v>75</v>
      </c>
      <c r="B202" s="39" t="s">
        <v>76</v>
      </c>
      <c r="C202" s="67"/>
    </row>
    <row r="203" spans="1:3" x14ac:dyDescent="0.25">
      <c r="A203" s="39" t="s">
        <v>77</v>
      </c>
      <c r="B203" s="39" t="s">
        <v>78</v>
      </c>
      <c r="C203" s="67">
        <v>750000</v>
      </c>
    </row>
    <row r="204" spans="1:3" x14ac:dyDescent="0.25">
      <c r="A204" s="39" t="s">
        <v>151</v>
      </c>
      <c r="B204" s="39" t="s">
        <v>152</v>
      </c>
      <c r="C204" s="67">
        <v>2250000</v>
      </c>
    </row>
    <row r="205" spans="1:3" x14ac:dyDescent="0.25">
      <c r="A205" s="39" t="s">
        <v>79</v>
      </c>
      <c r="B205" s="39" t="s">
        <v>80</v>
      </c>
      <c r="C205" s="67"/>
    </row>
    <row r="206" spans="1:3" x14ac:dyDescent="0.25">
      <c r="A206" s="39" t="s">
        <v>81</v>
      </c>
      <c r="B206" s="39" t="s">
        <v>249</v>
      </c>
      <c r="C206" s="67"/>
    </row>
    <row r="207" spans="1:3" x14ac:dyDescent="0.25">
      <c r="A207" s="39" t="s">
        <v>208</v>
      </c>
      <c r="B207" s="39" t="s">
        <v>226</v>
      </c>
      <c r="C207" s="67">
        <v>4200000</v>
      </c>
    </row>
    <row r="208" spans="1:3" x14ac:dyDescent="0.25">
      <c r="A208" s="39" t="s">
        <v>225</v>
      </c>
      <c r="B208" s="39" t="s">
        <v>227</v>
      </c>
      <c r="C208" s="67">
        <v>3200000</v>
      </c>
    </row>
    <row r="209" spans="1:5" x14ac:dyDescent="0.25">
      <c r="A209" s="39" t="s">
        <v>83</v>
      </c>
      <c r="B209" s="39" t="s">
        <v>248</v>
      </c>
      <c r="C209" s="67">
        <v>75000</v>
      </c>
    </row>
    <row r="210" spans="1:5" x14ac:dyDescent="0.25">
      <c r="A210" s="39" t="s">
        <v>84</v>
      </c>
      <c r="B210" s="39" t="s">
        <v>85</v>
      </c>
      <c r="C210" s="67"/>
    </row>
    <row r="211" spans="1:5" x14ac:dyDescent="0.25">
      <c r="A211" s="39" t="s">
        <v>88</v>
      </c>
      <c r="B211" s="39" t="s">
        <v>89</v>
      </c>
      <c r="C211" s="67"/>
    </row>
    <row r="212" spans="1:5" x14ac:dyDescent="0.25">
      <c r="A212" s="39" t="s">
        <v>90</v>
      </c>
      <c r="B212" s="39" t="s">
        <v>91</v>
      </c>
      <c r="C212" s="67"/>
    </row>
    <row r="213" spans="1:5" x14ac:dyDescent="0.25">
      <c r="A213" s="39" t="s">
        <v>92</v>
      </c>
      <c r="B213" s="39" t="s">
        <v>93</v>
      </c>
      <c r="C213" s="67"/>
    </row>
    <row r="214" spans="1:5" x14ac:dyDescent="0.25">
      <c r="A214" s="39" t="s">
        <v>86</v>
      </c>
      <c r="B214" s="39" t="s">
        <v>87</v>
      </c>
      <c r="C214" s="67"/>
    </row>
    <row r="215" spans="1:5" x14ac:dyDescent="0.25">
      <c r="A215" s="39" t="s">
        <v>96</v>
      </c>
      <c r="B215" s="39" t="s">
        <v>97</v>
      </c>
      <c r="C215" s="67">
        <f>C216-SUM(C160:C214)</f>
        <v>498594.75999999978</v>
      </c>
    </row>
    <row r="216" spans="1:5" x14ac:dyDescent="0.25">
      <c r="B216" s="39" t="s">
        <v>98</v>
      </c>
      <c r="C216" s="67">
        <v>15400699</v>
      </c>
    </row>
    <row r="221" spans="1:5" x14ac:dyDescent="0.25">
      <c r="A221">
        <v>3</v>
      </c>
      <c r="B221" t="s">
        <v>131</v>
      </c>
    </row>
    <row r="222" spans="1:5" x14ac:dyDescent="0.25">
      <c r="A222">
        <v>4</v>
      </c>
      <c r="B222" t="s">
        <v>132</v>
      </c>
    </row>
    <row r="223" spans="1:5" x14ac:dyDescent="0.25">
      <c r="A223" s="50" t="s">
        <v>134</v>
      </c>
      <c r="B223" s="50"/>
      <c r="C223" s="50"/>
      <c r="D223" s="50"/>
      <c r="E223" s="50"/>
    </row>
    <row r="224" spans="1:5" x14ac:dyDescent="0.25">
      <c r="A224" s="52" t="s">
        <v>135</v>
      </c>
      <c r="B224" s="45" t="s">
        <v>123</v>
      </c>
      <c r="C224" s="46">
        <v>3190</v>
      </c>
      <c r="D224" s="47" t="s">
        <v>125</v>
      </c>
      <c r="E224" t="s">
        <v>133</v>
      </c>
    </row>
    <row r="225" spans="1:5" x14ac:dyDescent="0.25">
      <c r="A225" s="52" t="s">
        <v>120</v>
      </c>
      <c r="B225" s="45" t="s">
        <v>124</v>
      </c>
      <c r="C225" s="46">
        <v>3191</v>
      </c>
      <c r="D225" s="47" t="s">
        <v>126</v>
      </c>
      <c r="E225" t="s">
        <v>133</v>
      </c>
    </row>
    <row r="226" spans="1:5" x14ac:dyDescent="0.25">
      <c r="A226" s="52" t="s">
        <v>136</v>
      </c>
      <c r="B226" s="45" t="s">
        <v>124</v>
      </c>
      <c r="C226" s="46">
        <v>3190</v>
      </c>
      <c r="D226" s="47" t="s">
        <v>127</v>
      </c>
      <c r="E226" t="s">
        <v>133</v>
      </c>
    </row>
    <row r="227" spans="1:5" x14ac:dyDescent="0.25">
      <c r="A227" s="52" t="s">
        <v>137</v>
      </c>
      <c r="B227" s="45" t="s">
        <v>124</v>
      </c>
      <c r="C227" s="46">
        <v>3390</v>
      </c>
      <c r="D227" s="47" t="s">
        <v>128</v>
      </c>
      <c r="E227" t="s">
        <v>133</v>
      </c>
    </row>
    <row r="228" spans="1:5" x14ac:dyDescent="0.25">
      <c r="A228" s="52" t="s">
        <v>138</v>
      </c>
      <c r="B228" s="45" t="s">
        <v>124</v>
      </c>
      <c r="C228" s="46">
        <v>3390</v>
      </c>
      <c r="D228" s="47" t="s">
        <v>128</v>
      </c>
      <c r="E228" t="s">
        <v>133</v>
      </c>
    </row>
    <row r="229" spans="1:5" x14ac:dyDescent="0.25">
      <c r="A229" s="53" t="s">
        <v>139</v>
      </c>
      <c r="B229" s="48" t="s">
        <v>124</v>
      </c>
      <c r="C229" s="49">
        <v>3190</v>
      </c>
      <c r="D229" s="47" t="s">
        <v>129</v>
      </c>
      <c r="E229" t="s">
        <v>133</v>
      </c>
    </row>
    <row r="230" spans="1:5" x14ac:dyDescent="0.25">
      <c r="A230" s="53" t="s">
        <v>140</v>
      </c>
      <c r="B230" s="48" t="s">
        <v>124</v>
      </c>
      <c r="C230" s="49">
        <v>3390</v>
      </c>
      <c r="D230" s="47" t="s">
        <v>128</v>
      </c>
      <c r="E230" t="s">
        <v>133</v>
      </c>
    </row>
    <row r="231" spans="1:5" x14ac:dyDescent="0.25">
      <c r="A231" s="53" t="s">
        <v>141</v>
      </c>
      <c r="B231" s="48" t="s">
        <v>124</v>
      </c>
      <c r="C231" s="49">
        <v>3390</v>
      </c>
      <c r="D231" s="47" t="s">
        <v>130</v>
      </c>
      <c r="E231" t="s">
        <v>133</v>
      </c>
    </row>
    <row r="232" spans="1:5" x14ac:dyDescent="0.25">
      <c r="A232" s="53" t="s">
        <v>142</v>
      </c>
      <c r="B232" s="48" t="s">
        <v>124</v>
      </c>
      <c r="C232" s="49">
        <v>3390</v>
      </c>
      <c r="D232" s="47" t="s">
        <v>128</v>
      </c>
      <c r="E232" t="s">
        <v>133</v>
      </c>
    </row>
    <row r="233" spans="1:5" x14ac:dyDescent="0.25">
      <c r="A233" s="53" t="s">
        <v>136</v>
      </c>
      <c r="B233" s="48" t="s">
        <v>124</v>
      </c>
      <c r="C233" s="49">
        <v>3191</v>
      </c>
      <c r="D233" s="47" t="s">
        <v>127</v>
      </c>
      <c r="E233" t="s">
        <v>133</v>
      </c>
    </row>
    <row r="236" spans="1:5" x14ac:dyDescent="0.25">
      <c r="A236" s="54" t="s">
        <v>147</v>
      </c>
      <c r="B236" s="54" t="s">
        <v>164</v>
      </c>
      <c r="C236" s="54" t="s">
        <v>238</v>
      </c>
      <c r="D236" s="54" t="s">
        <v>539</v>
      </c>
    </row>
    <row r="237" spans="1:5" x14ac:dyDescent="0.25">
      <c r="A237" s="54" t="s">
        <v>146</v>
      </c>
      <c r="B237" s="54" t="s">
        <v>228</v>
      </c>
      <c r="C237" s="54" t="s">
        <v>237</v>
      </c>
    </row>
  </sheetData>
  <sheetProtection algorithmName="SHA-512" hashValue="cFkRysFYrXutdUMS0xhuDMmUBGFFqLDtgoB/T+m7zdpefKxnSJMLJdxl1fPQ0jIwZmc/lClY/Gy3JzmHBIXdjA==" saltValue="qU1m3mnal2wb3xM0MiCGyw==" spinCount="100000" sheet="1" objects="1" scenarios="1"/>
  <sortState xmlns:xlrd2="http://schemas.microsoft.com/office/spreadsheetml/2017/richdata2" ref="A2:B59">
    <sortCondition ref="A2:A58"/>
  </sortState>
  <mergeCells count="2">
    <mergeCell ref="A64:C64"/>
    <mergeCell ref="A159:B159"/>
  </mergeCells>
  <phoneticPr fontId="17"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workbookViewId="0">
      <pane xSplit="2" ySplit="1" topLeftCell="C20" activePane="bottomRight" state="frozen"/>
      <selection pane="topRight" activeCell="C1" sqref="C1"/>
      <selection pane="bottomLeft" activeCell="A2" sqref="A2"/>
      <selection pane="bottomRight" activeCell="A44" sqref="A44:B44"/>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hidden="1" customWidth="1"/>
    <col min="11" max="11" width="14.28515625" hidden="1" customWidth="1"/>
    <col min="12" max="12" width="11.5703125" bestFit="1" customWidth="1"/>
  </cols>
  <sheetData>
    <row r="1" spans="1:11" ht="62.25" customHeight="1" x14ac:dyDescent="0.25">
      <c r="A1" s="128" t="s">
        <v>7</v>
      </c>
      <c r="B1" s="128"/>
      <c r="C1" s="1" t="s">
        <v>8</v>
      </c>
      <c r="D1" s="1" t="s">
        <v>9</v>
      </c>
      <c r="E1" s="1" t="s">
        <v>10</v>
      </c>
      <c r="F1" s="2" t="s">
        <v>522</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x14ac:dyDescent="0.25">
      <c r="A3" s="12" t="s">
        <v>17</v>
      </c>
      <c r="B3" s="12" t="s">
        <v>18</v>
      </c>
      <c r="C3" s="13">
        <v>60000</v>
      </c>
      <c r="D3" s="14">
        <v>60416.780000000028</v>
      </c>
      <c r="E3" s="15">
        <v>108920</v>
      </c>
      <c r="F3" s="16">
        <v>100000</v>
      </c>
      <c r="G3" s="17"/>
      <c r="H3" s="9">
        <v>100000</v>
      </c>
      <c r="J3" s="10">
        <v>75892.61262130957</v>
      </c>
      <c r="K3" s="11">
        <v>24107.387378690426</v>
      </c>
    </row>
    <row r="4" spans="1:11" x14ac:dyDescent="0.25">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x14ac:dyDescent="0.25">
      <c r="A6" s="12" t="s">
        <v>23</v>
      </c>
      <c r="B6" s="12" t="s">
        <v>24</v>
      </c>
      <c r="C6" s="13">
        <v>2340</v>
      </c>
      <c r="D6" s="14">
        <v>0</v>
      </c>
      <c r="E6" s="15">
        <v>2340</v>
      </c>
      <c r="F6" s="16">
        <v>2340</v>
      </c>
      <c r="G6" s="17"/>
      <c r="H6" s="9">
        <v>2340</v>
      </c>
      <c r="J6" s="10">
        <v>1775.8871353386439</v>
      </c>
      <c r="K6" s="11">
        <v>564.11286466135596</v>
      </c>
    </row>
    <row r="7" spans="1:11" x14ac:dyDescent="0.25">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x14ac:dyDescent="0.25">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x14ac:dyDescent="0.25">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x14ac:dyDescent="0.25">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x14ac:dyDescent="0.25">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x14ac:dyDescent="0.25">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x14ac:dyDescent="0.25">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248</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29" t="s">
        <v>98</v>
      </c>
      <c r="B44" s="129"/>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algorithmName="SHA-512" hashValue="SyrMCgP+u/2ilqbDN7a4w/gXiHfY9iaI9HcXB8tWIUZI8BjB9DxyXCxMOZUQLbGSumzzGn85BmaGcK2NZMopxw==" saltValue="43tG/JlJiFo1n4b27UxEhQ==" spinCount="100000" sheet="1" autoFilter="0"/>
  <autoFilter ref="A1:K43" xr:uid="{00000000-0009-0000-0000-000001000000}"/>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1"/>
  <sheetViews>
    <sheetView topLeftCell="B1" workbookViewId="0">
      <selection activeCell="E13" sqref="E13"/>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241</v>
      </c>
      <c r="B1" s="61" t="s">
        <v>242</v>
      </c>
      <c r="C1" s="62" t="s">
        <v>243</v>
      </c>
      <c r="D1" s="61" t="s">
        <v>244</v>
      </c>
      <c r="E1" s="63" t="s">
        <v>379</v>
      </c>
      <c r="F1" s="63" t="s">
        <v>245</v>
      </c>
      <c r="G1" s="61" t="s">
        <v>246</v>
      </c>
    </row>
    <row r="2" spans="1:7" x14ac:dyDescent="0.25">
      <c r="C2" s="70"/>
      <c r="D2" s="70"/>
      <c r="E2" s="70"/>
      <c r="G2" s="71"/>
    </row>
    <row r="3" spans="1:7" x14ac:dyDescent="0.25">
      <c r="C3" s="70"/>
      <c r="D3" s="70"/>
      <c r="E3" s="70"/>
      <c r="G3" s="71"/>
    </row>
    <row r="4" spans="1:7" x14ac:dyDescent="0.25">
      <c r="B4" s="69">
        <v>44967</v>
      </c>
      <c r="C4" s="70" t="s">
        <v>419</v>
      </c>
      <c r="D4" s="70" t="s">
        <v>387</v>
      </c>
      <c r="E4" s="70" t="s">
        <v>131</v>
      </c>
      <c r="G4" s="71">
        <v>2000</v>
      </c>
    </row>
    <row r="5" spans="1:7" x14ac:dyDescent="0.25">
      <c r="B5" s="69">
        <v>45121</v>
      </c>
      <c r="C5" s="70" t="s">
        <v>409</v>
      </c>
      <c r="D5" s="70" t="s">
        <v>432</v>
      </c>
      <c r="E5" s="70" t="s">
        <v>132</v>
      </c>
      <c r="G5" s="71">
        <v>30000</v>
      </c>
    </row>
    <row r="6" spans="1:7" x14ac:dyDescent="0.25">
      <c r="B6" s="69">
        <v>45134</v>
      </c>
      <c r="C6" s="70" t="s">
        <v>409</v>
      </c>
      <c r="D6" s="70" t="s">
        <v>432</v>
      </c>
      <c r="E6" s="70" t="s">
        <v>132</v>
      </c>
      <c r="G6" s="71">
        <v>1811.5</v>
      </c>
    </row>
    <row r="7" spans="1:7" x14ac:dyDescent="0.25">
      <c r="B7" s="69">
        <v>45145</v>
      </c>
      <c r="C7" s="70" t="s">
        <v>409</v>
      </c>
      <c r="D7" s="70" t="s">
        <v>433</v>
      </c>
      <c r="E7" s="70" t="s">
        <v>132</v>
      </c>
      <c r="G7" s="71">
        <v>120000</v>
      </c>
    </row>
    <row r="8" spans="1:7" x14ac:dyDescent="0.25">
      <c r="B8" s="69">
        <v>45146</v>
      </c>
      <c r="C8" s="70" t="s">
        <v>397</v>
      </c>
      <c r="D8" s="70" t="s">
        <v>433</v>
      </c>
      <c r="E8" s="70" t="s">
        <v>132</v>
      </c>
      <c r="G8" s="71">
        <v>103800</v>
      </c>
    </row>
    <row r="9" spans="1:7" x14ac:dyDescent="0.25">
      <c r="B9" s="69">
        <v>45146</v>
      </c>
      <c r="C9" s="70" t="s">
        <v>439</v>
      </c>
      <c r="D9" s="70" t="s">
        <v>433</v>
      </c>
      <c r="E9" s="70" t="s">
        <v>132</v>
      </c>
      <c r="G9" s="71">
        <v>83500</v>
      </c>
    </row>
    <row r="10" spans="1:7" x14ac:dyDescent="0.25">
      <c r="B10" s="69">
        <v>45161</v>
      </c>
      <c r="C10" s="70" t="s">
        <v>389</v>
      </c>
      <c r="D10" s="70" t="s">
        <v>433</v>
      </c>
      <c r="E10" s="70" t="s">
        <v>132</v>
      </c>
      <c r="G10" s="71">
        <v>21342</v>
      </c>
    </row>
    <row r="11" spans="1:7" x14ac:dyDescent="0.25">
      <c r="B11" s="69">
        <v>45161</v>
      </c>
      <c r="C11" s="70" t="s">
        <v>409</v>
      </c>
      <c r="D11" s="70" t="s">
        <v>433</v>
      </c>
      <c r="E11" s="70" t="s">
        <v>132</v>
      </c>
      <c r="G11" s="71">
        <v>36294.14</v>
      </c>
    </row>
    <row r="12" spans="1:7" x14ac:dyDescent="0.25">
      <c r="B12" s="69">
        <v>45162</v>
      </c>
      <c r="C12" s="70" t="s">
        <v>405</v>
      </c>
      <c r="D12" s="70" t="s">
        <v>388</v>
      </c>
      <c r="E12" s="70" t="s">
        <v>132</v>
      </c>
      <c r="G12" s="71">
        <v>121885</v>
      </c>
    </row>
    <row r="13" spans="1:7" x14ac:dyDescent="0.25">
      <c r="B13" s="69">
        <v>45167</v>
      </c>
      <c r="C13" s="70" t="s">
        <v>413</v>
      </c>
      <c r="D13" s="70" t="s">
        <v>388</v>
      </c>
      <c r="E13" s="70" t="s">
        <v>132</v>
      </c>
      <c r="G13" s="71">
        <v>69912.2</v>
      </c>
    </row>
    <row r="14" spans="1:7" x14ac:dyDescent="0.25">
      <c r="B14" s="69">
        <v>45167</v>
      </c>
      <c r="C14" s="70" t="s">
        <v>388</v>
      </c>
      <c r="D14" s="70" t="s">
        <v>413</v>
      </c>
      <c r="E14" s="70" t="s">
        <v>131</v>
      </c>
      <c r="G14" s="71">
        <v>69912.2</v>
      </c>
    </row>
    <row r="15" spans="1:7" x14ac:dyDescent="0.25">
      <c r="C15" s="70"/>
      <c r="D15" s="70"/>
      <c r="E15" s="70"/>
      <c r="G15" s="71"/>
    </row>
    <row r="16" spans="1:7" x14ac:dyDescent="0.25">
      <c r="C16" s="70"/>
      <c r="D16" s="70"/>
      <c r="E16" s="70"/>
      <c r="G16" s="71"/>
    </row>
    <row r="17" spans="3:7" x14ac:dyDescent="0.25">
      <c r="C17" s="70"/>
      <c r="D17" s="70"/>
      <c r="E17" s="70"/>
      <c r="G17" s="71"/>
    </row>
    <row r="18" spans="3:7" x14ac:dyDescent="0.25">
      <c r="C18" s="70"/>
      <c r="D18" s="70"/>
      <c r="E18" s="70"/>
      <c r="G18" s="71"/>
    </row>
    <row r="19" spans="3:7" x14ac:dyDescent="0.25">
      <c r="C19" s="70"/>
      <c r="D19" s="70"/>
      <c r="E19" s="70"/>
      <c r="G19" s="71"/>
    </row>
    <row r="20" spans="3:7" x14ac:dyDescent="0.25">
      <c r="C20" s="70"/>
      <c r="D20" s="70"/>
      <c r="E20" s="70"/>
      <c r="G20" s="71"/>
    </row>
    <row r="21" spans="3:7" x14ac:dyDescent="0.25">
      <c r="C21" s="70"/>
      <c r="D21" s="70"/>
      <c r="E21" s="70"/>
      <c r="G21" s="71"/>
    </row>
    <row r="22" spans="3:7" x14ac:dyDescent="0.25">
      <c r="C22" s="70"/>
      <c r="D22" s="70"/>
      <c r="E22" s="70"/>
      <c r="G22" s="71"/>
    </row>
    <row r="23" spans="3:7" x14ac:dyDescent="0.25">
      <c r="C23" s="70"/>
      <c r="D23" s="70"/>
      <c r="E23" s="70"/>
      <c r="G23" s="71"/>
    </row>
    <row r="24" spans="3:7" x14ac:dyDescent="0.25">
      <c r="C24" s="70"/>
      <c r="D24" s="70"/>
      <c r="E24" s="70"/>
      <c r="G24" s="71"/>
    </row>
    <row r="25" spans="3:7" x14ac:dyDescent="0.25">
      <c r="C25" s="70"/>
      <c r="D25" s="70"/>
      <c r="E25" s="70"/>
      <c r="G25" s="71"/>
    </row>
    <row r="26" spans="3:7" x14ac:dyDescent="0.25">
      <c r="C26" s="70"/>
      <c r="D26" s="70"/>
      <c r="E26" s="70"/>
      <c r="G26" s="71"/>
    </row>
    <row r="27" spans="3:7" x14ac:dyDescent="0.25">
      <c r="C27" s="70"/>
      <c r="D27" s="70"/>
      <c r="E27" s="70"/>
      <c r="G27" s="71"/>
    </row>
    <row r="28" spans="3:7" x14ac:dyDescent="0.25">
      <c r="C28" s="70"/>
      <c r="D28" s="70"/>
      <c r="E28" s="70"/>
      <c r="G28" s="71"/>
    </row>
    <row r="29" spans="3:7" x14ac:dyDescent="0.25">
      <c r="C29" s="70"/>
      <c r="D29" s="70"/>
      <c r="E29" s="70"/>
      <c r="G29" s="71"/>
    </row>
    <row r="30" spans="3:7" x14ac:dyDescent="0.25">
      <c r="C30" s="70"/>
      <c r="D30" s="70"/>
      <c r="E30" s="70"/>
      <c r="G30" s="71"/>
    </row>
    <row r="31" spans="3:7" x14ac:dyDescent="0.25">
      <c r="C31" s="70"/>
      <c r="D31" s="70"/>
      <c r="E31" s="70"/>
      <c r="G31" s="71"/>
    </row>
    <row r="32" spans="3:7" x14ac:dyDescent="0.25">
      <c r="C32" s="70"/>
      <c r="D32" s="70"/>
      <c r="E32" s="70"/>
      <c r="G32" s="71"/>
    </row>
    <row r="33" spans="3:7" x14ac:dyDescent="0.25">
      <c r="C33" s="70"/>
      <c r="D33" s="70"/>
      <c r="E33" s="70"/>
      <c r="G33" s="71"/>
    </row>
    <row r="34" spans="3:7" x14ac:dyDescent="0.25">
      <c r="C34" s="70"/>
      <c r="D34" s="70"/>
      <c r="E34" s="70"/>
      <c r="G34" s="71"/>
    </row>
    <row r="35" spans="3:7" x14ac:dyDescent="0.25">
      <c r="C35" s="70"/>
      <c r="D35" s="70"/>
      <c r="E35" s="70"/>
      <c r="G35" s="71"/>
    </row>
    <row r="36" spans="3:7" x14ac:dyDescent="0.25">
      <c r="C36" s="70"/>
      <c r="D36" s="70"/>
      <c r="E36" s="70"/>
      <c r="G36" s="71"/>
    </row>
    <row r="37" spans="3:7" x14ac:dyDescent="0.25">
      <c r="C37" s="70"/>
      <c r="D37" s="70"/>
      <c r="E37" s="70"/>
      <c r="G37" s="71"/>
    </row>
    <row r="38" spans="3:7" x14ac:dyDescent="0.25">
      <c r="C38" s="70"/>
      <c r="D38" s="70"/>
      <c r="E38" s="70"/>
      <c r="G38" s="71"/>
    </row>
    <row r="39" spans="3:7" x14ac:dyDescent="0.25">
      <c r="C39" s="70"/>
      <c r="D39" s="70"/>
      <c r="E39" s="70"/>
      <c r="G39" s="71"/>
    </row>
    <row r="40" spans="3:7" x14ac:dyDescent="0.25">
      <c r="C40" s="70"/>
      <c r="D40" s="70"/>
      <c r="E40" s="70"/>
      <c r="G40" s="71"/>
    </row>
    <row r="41" spans="3:7" x14ac:dyDescent="0.25">
      <c r="C41" s="70"/>
      <c r="D41" s="70"/>
      <c r="E41" s="70"/>
      <c r="G41" s="71"/>
    </row>
    <row r="42" spans="3:7" x14ac:dyDescent="0.25">
      <c r="C42" s="70"/>
      <c r="D42" s="70"/>
      <c r="E42" s="70"/>
      <c r="G42" s="71"/>
    </row>
    <row r="43" spans="3:7" x14ac:dyDescent="0.25">
      <c r="C43" s="70"/>
      <c r="D43" s="70"/>
      <c r="E43" s="70"/>
      <c r="G43" s="71"/>
    </row>
    <row r="44" spans="3:7" x14ac:dyDescent="0.25">
      <c r="C44" s="70"/>
      <c r="D44" s="70"/>
      <c r="E44" s="70"/>
      <c r="G44" s="71"/>
    </row>
    <row r="45" spans="3:7" x14ac:dyDescent="0.25">
      <c r="C45" s="70"/>
      <c r="D45" s="70"/>
      <c r="E45" s="70"/>
      <c r="G45" s="71"/>
    </row>
    <row r="46" spans="3:7" x14ac:dyDescent="0.25">
      <c r="C46" s="70"/>
      <c r="D46" s="70"/>
      <c r="E46" s="70"/>
      <c r="G46" s="71"/>
    </row>
    <row r="47" spans="3:7" x14ac:dyDescent="0.25">
      <c r="C47" s="70"/>
      <c r="D47" s="70"/>
      <c r="E47" s="70"/>
      <c r="G47" s="71"/>
    </row>
    <row r="48" spans="3:7" x14ac:dyDescent="0.25">
      <c r="C48" s="70"/>
      <c r="D48" s="70"/>
      <c r="E48" s="70"/>
      <c r="G48" s="71"/>
    </row>
    <row r="49" spans="3:7" x14ac:dyDescent="0.25">
      <c r="C49" s="70"/>
      <c r="D49" s="70"/>
      <c r="E49" s="70"/>
      <c r="G49" s="71"/>
    </row>
    <row r="50" spans="3:7" x14ac:dyDescent="0.25">
      <c r="C50" s="70"/>
      <c r="D50" s="70"/>
      <c r="E50" s="70"/>
      <c r="G50" s="71"/>
    </row>
    <row r="51" spans="3:7" x14ac:dyDescent="0.25">
      <c r="C51" s="70"/>
      <c r="D51" s="70"/>
      <c r="E51" s="70"/>
      <c r="G51" s="71"/>
    </row>
    <row r="52" spans="3:7" x14ac:dyDescent="0.25">
      <c r="C52" s="70"/>
      <c r="D52" s="70"/>
      <c r="E52" s="70"/>
      <c r="G52" s="71"/>
    </row>
    <row r="53" spans="3:7" x14ac:dyDescent="0.25">
      <c r="C53" s="70"/>
      <c r="D53" s="70"/>
      <c r="E53" s="70"/>
      <c r="G53" s="71"/>
    </row>
    <row r="54" spans="3:7" x14ac:dyDescent="0.25">
      <c r="C54" s="70"/>
      <c r="D54" s="70"/>
      <c r="E54" s="70"/>
      <c r="G54" s="71"/>
    </row>
    <row r="55" spans="3:7" x14ac:dyDescent="0.25">
      <c r="C55" s="70"/>
      <c r="D55" s="70"/>
      <c r="E55" s="70"/>
      <c r="G55" s="71"/>
    </row>
    <row r="56" spans="3:7" x14ac:dyDescent="0.25">
      <c r="C56" s="70"/>
      <c r="D56" s="70"/>
      <c r="E56" s="70"/>
      <c r="G56" s="71"/>
    </row>
    <row r="57" spans="3:7" x14ac:dyDescent="0.25">
      <c r="C57" s="70"/>
      <c r="D57" s="70"/>
      <c r="E57" s="70"/>
      <c r="G57" s="71"/>
    </row>
    <row r="58" spans="3:7" x14ac:dyDescent="0.25">
      <c r="C58" s="70"/>
      <c r="D58" s="70"/>
      <c r="E58" s="70"/>
      <c r="G58" s="71"/>
    </row>
    <row r="59" spans="3:7" x14ac:dyDescent="0.25">
      <c r="C59" s="70"/>
      <c r="D59" s="70"/>
      <c r="E59" s="70"/>
      <c r="G59" s="71"/>
    </row>
    <row r="60" spans="3:7" x14ac:dyDescent="0.25">
      <c r="C60" s="70"/>
      <c r="D60" s="70"/>
      <c r="E60" s="70"/>
      <c r="G60" s="71"/>
    </row>
    <row r="61" spans="3:7" x14ac:dyDescent="0.25">
      <c r="C61" s="70"/>
      <c r="D61" s="70"/>
      <c r="E61" s="70"/>
      <c r="G61" s="71"/>
    </row>
    <row r="62" spans="3:7" x14ac:dyDescent="0.25">
      <c r="C62" s="70"/>
      <c r="D62" s="70"/>
      <c r="E62" s="70"/>
      <c r="G62" s="71"/>
    </row>
    <row r="63" spans="3:7" x14ac:dyDescent="0.25">
      <c r="C63" s="70"/>
      <c r="D63" s="70"/>
      <c r="E63" s="70"/>
      <c r="G63" s="71"/>
    </row>
    <row r="64" spans="3:7" x14ac:dyDescent="0.25">
      <c r="C64" s="70"/>
      <c r="D64" s="70"/>
      <c r="E64" s="70"/>
      <c r="G64" s="71"/>
    </row>
    <row r="65" spans="3:7" x14ac:dyDescent="0.25">
      <c r="C65" s="70"/>
      <c r="D65" s="70"/>
      <c r="E65" s="70"/>
      <c r="G65" s="71"/>
    </row>
    <row r="66" spans="3:7" x14ac:dyDescent="0.25">
      <c r="C66" s="70"/>
      <c r="D66" s="70"/>
      <c r="E66" s="70"/>
      <c r="G66" s="71"/>
    </row>
    <row r="67" spans="3:7" x14ac:dyDescent="0.25">
      <c r="C67" s="70"/>
      <c r="D67" s="70"/>
      <c r="E67" s="70"/>
      <c r="G67" s="71"/>
    </row>
    <row r="68" spans="3:7" x14ac:dyDescent="0.25">
      <c r="C68" s="70"/>
      <c r="D68" s="70"/>
      <c r="E68" s="70"/>
      <c r="G68" s="71"/>
    </row>
    <row r="69" spans="3:7" x14ac:dyDescent="0.25">
      <c r="C69" s="70"/>
      <c r="D69" s="70"/>
      <c r="E69" s="70"/>
      <c r="G69" s="71"/>
    </row>
    <row r="70" spans="3:7" x14ac:dyDescent="0.25">
      <c r="C70" s="70"/>
      <c r="D70" s="70"/>
      <c r="E70" s="70"/>
      <c r="G70" s="71"/>
    </row>
    <row r="71" spans="3:7" x14ac:dyDescent="0.25">
      <c r="C71" s="70"/>
      <c r="D71" s="70"/>
      <c r="E71" s="70"/>
      <c r="G71" s="71"/>
    </row>
    <row r="72" spans="3:7" x14ac:dyDescent="0.25">
      <c r="C72" s="70"/>
      <c r="D72" s="70"/>
      <c r="E72" s="70"/>
      <c r="G72" s="71"/>
    </row>
    <row r="73" spans="3:7" x14ac:dyDescent="0.25">
      <c r="C73" s="70"/>
      <c r="D73" s="70"/>
      <c r="E73" s="70"/>
      <c r="G73" s="71"/>
    </row>
    <row r="74" spans="3:7" x14ac:dyDescent="0.25">
      <c r="C74" s="70"/>
      <c r="D74" s="70"/>
      <c r="E74" s="70"/>
      <c r="G74" s="71"/>
    </row>
    <row r="75" spans="3:7" x14ac:dyDescent="0.25">
      <c r="C75" s="70"/>
      <c r="D75" s="70"/>
      <c r="E75" s="70"/>
      <c r="G75" s="71"/>
    </row>
    <row r="76" spans="3:7" x14ac:dyDescent="0.25">
      <c r="C76" s="70"/>
      <c r="D76" s="70"/>
      <c r="E76" s="70"/>
      <c r="G76" s="71"/>
    </row>
    <row r="77" spans="3:7" x14ac:dyDescent="0.25">
      <c r="C77" s="70"/>
      <c r="D77" s="70"/>
      <c r="E77" s="70"/>
      <c r="G77" s="71"/>
    </row>
    <row r="78" spans="3:7" x14ac:dyDescent="0.25">
      <c r="C78" s="70"/>
      <c r="D78" s="70"/>
      <c r="E78" s="70"/>
      <c r="G78" s="71"/>
    </row>
    <row r="79" spans="3:7" x14ac:dyDescent="0.25">
      <c r="C79" s="70"/>
      <c r="D79" s="70"/>
      <c r="E79" s="70"/>
      <c r="G79" s="71"/>
    </row>
    <row r="80" spans="3:7" x14ac:dyDescent="0.25">
      <c r="C80" s="70"/>
      <c r="D80" s="70"/>
      <c r="E80" s="70"/>
      <c r="G80" s="71"/>
    </row>
    <row r="81" spans="3:7" x14ac:dyDescent="0.25">
      <c r="C81" s="70"/>
      <c r="D81" s="70"/>
      <c r="E81" s="70"/>
      <c r="G81" s="71"/>
    </row>
    <row r="82" spans="3:7" x14ac:dyDescent="0.25">
      <c r="C82" s="70"/>
      <c r="D82" s="70"/>
      <c r="E82" s="70"/>
      <c r="G82" s="71"/>
    </row>
    <row r="83" spans="3:7" x14ac:dyDescent="0.25">
      <c r="C83" s="70"/>
      <c r="D83" s="70"/>
      <c r="E83" s="70"/>
      <c r="G83" s="71"/>
    </row>
    <row r="84" spans="3:7" x14ac:dyDescent="0.25">
      <c r="C84" s="70"/>
      <c r="D84" s="70"/>
      <c r="E84" s="70"/>
      <c r="G84" s="71"/>
    </row>
    <row r="85" spans="3:7" x14ac:dyDescent="0.25">
      <c r="C85" s="70"/>
      <c r="D85" s="70"/>
      <c r="E85" s="70"/>
      <c r="G85" s="71"/>
    </row>
    <row r="86" spans="3:7" x14ac:dyDescent="0.25">
      <c r="C86" s="70"/>
      <c r="D86" s="70"/>
      <c r="E86" s="70"/>
      <c r="G86" s="71"/>
    </row>
    <row r="87" spans="3:7" x14ac:dyDescent="0.25">
      <c r="C87" s="70"/>
      <c r="D87" s="70"/>
      <c r="E87" s="70"/>
      <c r="G87" s="71"/>
    </row>
    <row r="88" spans="3:7" x14ac:dyDescent="0.25">
      <c r="C88" s="70"/>
      <c r="D88" s="70"/>
      <c r="E88" s="70"/>
      <c r="G88" s="71"/>
    </row>
    <row r="89" spans="3:7" x14ac:dyDescent="0.25">
      <c r="C89" s="70"/>
      <c r="D89" s="70"/>
      <c r="E89" s="70"/>
      <c r="G89" s="71"/>
    </row>
    <row r="90" spans="3:7" x14ac:dyDescent="0.25">
      <c r="C90" s="70"/>
      <c r="D90" s="70"/>
      <c r="E90" s="70"/>
      <c r="G90" s="71"/>
    </row>
    <row r="91" spans="3:7" x14ac:dyDescent="0.25">
      <c r="C91" s="70"/>
      <c r="D91" s="70"/>
      <c r="E91" s="70"/>
      <c r="G91" s="71"/>
    </row>
    <row r="92" spans="3:7" x14ac:dyDescent="0.25">
      <c r="C92" s="70"/>
      <c r="D92" s="70"/>
      <c r="E92" s="70"/>
      <c r="G92" s="71"/>
    </row>
    <row r="93" spans="3:7" x14ac:dyDescent="0.25">
      <c r="C93" s="70"/>
      <c r="D93" s="70"/>
      <c r="E93" s="70"/>
      <c r="G93" s="71"/>
    </row>
    <row r="94" spans="3:7" x14ac:dyDescent="0.25">
      <c r="C94" s="70"/>
      <c r="D94" s="70"/>
      <c r="E94" s="70"/>
      <c r="G94" s="71"/>
    </row>
    <row r="95" spans="3:7" x14ac:dyDescent="0.25">
      <c r="C95" s="70"/>
      <c r="D95" s="70"/>
      <c r="E95" s="70"/>
      <c r="G95" s="71"/>
    </row>
    <row r="96" spans="3:7" x14ac:dyDescent="0.25">
      <c r="C96" s="70"/>
      <c r="D96" s="70"/>
      <c r="E96" s="70"/>
      <c r="G96" s="71"/>
    </row>
    <row r="97" spans="3:7" x14ac:dyDescent="0.25">
      <c r="C97" s="70"/>
      <c r="D97" s="70"/>
      <c r="E97" s="70"/>
      <c r="G97" s="71"/>
    </row>
    <row r="98" spans="3:7" x14ac:dyDescent="0.25">
      <c r="C98" s="70"/>
      <c r="D98" s="70"/>
      <c r="E98" s="70"/>
      <c r="G98" s="71"/>
    </row>
    <row r="99" spans="3:7" x14ac:dyDescent="0.25">
      <c r="C99" s="70"/>
      <c r="D99" s="70"/>
      <c r="E99" s="70"/>
      <c r="G99" s="71"/>
    </row>
    <row r="100" spans="3:7" x14ac:dyDescent="0.25">
      <c r="C100" s="70"/>
      <c r="D100" s="70"/>
      <c r="E100" s="70"/>
      <c r="G100" s="71"/>
    </row>
    <row r="101" spans="3:7" x14ac:dyDescent="0.25">
      <c r="C101" s="70"/>
      <c r="D101" s="70"/>
      <c r="E101" s="70"/>
      <c r="G101" s="71"/>
    </row>
    <row r="102" spans="3:7" x14ac:dyDescent="0.25">
      <c r="C102" s="70"/>
      <c r="D102" s="70"/>
      <c r="E102" s="70"/>
      <c r="G102" s="71"/>
    </row>
    <row r="103" spans="3:7" x14ac:dyDescent="0.25">
      <c r="C103" s="70"/>
      <c r="D103" s="70"/>
      <c r="E103" s="70"/>
      <c r="G103" s="71"/>
    </row>
    <row r="104" spans="3:7" x14ac:dyDescent="0.25">
      <c r="C104" s="70"/>
      <c r="D104" s="70"/>
      <c r="E104" s="70"/>
      <c r="G104" s="71"/>
    </row>
    <row r="105" spans="3:7" x14ac:dyDescent="0.25">
      <c r="C105" s="70"/>
      <c r="D105" s="70"/>
      <c r="E105" s="70"/>
      <c r="G105" s="71"/>
    </row>
    <row r="106" spans="3:7" x14ac:dyDescent="0.25">
      <c r="C106" s="70"/>
      <c r="D106" s="70"/>
      <c r="E106" s="70"/>
      <c r="G106" s="71"/>
    </row>
    <row r="107" spans="3:7" x14ac:dyDescent="0.25">
      <c r="C107" s="70"/>
      <c r="D107" s="70"/>
      <c r="E107" s="70"/>
      <c r="G107" s="71"/>
    </row>
    <row r="108" spans="3:7" x14ac:dyDescent="0.25">
      <c r="C108" s="70"/>
      <c r="D108" s="70"/>
      <c r="E108" s="70"/>
      <c r="G108" s="71"/>
    </row>
    <row r="109" spans="3:7" x14ac:dyDescent="0.25">
      <c r="C109" s="70"/>
      <c r="D109" s="70"/>
      <c r="E109" s="70"/>
      <c r="G109" s="71"/>
    </row>
    <row r="110" spans="3:7" x14ac:dyDescent="0.25">
      <c r="C110" s="70"/>
      <c r="D110" s="70"/>
      <c r="E110" s="70"/>
      <c r="G110" s="71"/>
    </row>
    <row r="111" spans="3:7" x14ac:dyDescent="0.25">
      <c r="C111" s="70"/>
      <c r="D111" s="70"/>
      <c r="E111" s="70"/>
      <c r="G111" s="71"/>
    </row>
    <row r="112" spans="3:7" x14ac:dyDescent="0.25">
      <c r="C112" s="70"/>
      <c r="D112" s="70"/>
      <c r="E112" s="70"/>
      <c r="G112" s="71"/>
    </row>
    <row r="113" spans="3:7" x14ac:dyDescent="0.25">
      <c r="C113" s="70"/>
      <c r="D113" s="70"/>
      <c r="E113" s="70"/>
      <c r="G113" s="71"/>
    </row>
    <row r="114" spans="3:7" x14ac:dyDescent="0.25">
      <c r="C114" s="70"/>
      <c r="D114" s="70"/>
      <c r="E114" s="70"/>
      <c r="G114" s="71"/>
    </row>
    <row r="115" spans="3:7" x14ac:dyDescent="0.25">
      <c r="C115" s="70"/>
      <c r="D115" s="70"/>
      <c r="E115" s="70"/>
      <c r="G115" s="71"/>
    </row>
    <row r="116" spans="3:7" x14ac:dyDescent="0.25">
      <c r="C116" s="70"/>
      <c r="D116" s="70"/>
      <c r="E116" s="70"/>
      <c r="G116" s="71"/>
    </row>
    <row r="117" spans="3:7" x14ac:dyDescent="0.25">
      <c r="C117" s="70"/>
      <c r="D117" s="70"/>
      <c r="E117" s="70"/>
      <c r="G117" s="71"/>
    </row>
    <row r="118" spans="3:7" x14ac:dyDescent="0.25">
      <c r="C118" s="70"/>
      <c r="D118" s="70"/>
      <c r="E118" s="70"/>
      <c r="G118" s="71"/>
    </row>
    <row r="119" spans="3:7" x14ac:dyDescent="0.25">
      <c r="C119" s="70"/>
      <c r="D119" s="70"/>
      <c r="E119" s="70"/>
      <c r="G119" s="71"/>
    </row>
    <row r="120" spans="3:7" x14ac:dyDescent="0.25">
      <c r="C120" s="70"/>
      <c r="D120" s="70"/>
      <c r="E120" s="70"/>
      <c r="G120" s="71"/>
    </row>
    <row r="121" spans="3:7" x14ac:dyDescent="0.25">
      <c r="C121" s="70"/>
      <c r="D121" s="70"/>
      <c r="E121" s="70"/>
      <c r="G121" s="71"/>
    </row>
    <row r="122" spans="3:7" x14ac:dyDescent="0.25">
      <c r="C122" s="70"/>
      <c r="D122" s="70"/>
      <c r="E122" s="70"/>
      <c r="G122" s="71"/>
    </row>
    <row r="123" spans="3:7" x14ac:dyDescent="0.25">
      <c r="C123" s="70"/>
      <c r="D123" s="70"/>
      <c r="E123" s="70"/>
      <c r="G123" s="71"/>
    </row>
    <row r="124" spans="3:7" x14ac:dyDescent="0.25">
      <c r="C124" s="70"/>
      <c r="D124" s="70"/>
      <c r="E124" s="70"/>
      <c r="G124" s="71"/>
    </row>
    <row r="125" spans="3:7" x14ac:dyDescent="0.25">
      <c r="C125" s="70"/>
      <c r="D125" s="70"/>
      <c r="E125" s="70"/>
      <c r="G125" s="71"/>
    </row>
    <row r="126" spans="3:7" x14ac:dyDescent="0.25">
      <c r="C126" s="70"/>
      <c r="D126" s="70"/>
      <c r="E126" s="70"/>
      <c r="G126" s="71"/>
    </row>
    <row r="127" spans="3:7" x14ac:dyDescent="0.25">
      <c r="C127" s="70"/>
      <c r="D127" s="70"/>
      <c r="E127" s="70"/>
      <c r="G127" s="71"/>
    </row>
    <row r="128" spans="3:7" x14ac:dyDescent="0.25">
      <c r="C128" s="70"/>
      <c r="D128" s="70"/>
      <c r="E128" s="70"/>
      <c r="G128" s="71"/>
    </row>
    <row r="129" spans="3:7" x14ac:dyDescent="0.25">
      <c r="C129" s="70"/>
      <c r="D129" s="70"/>
      <c r="E129" s="70"/>
      <c r="G129" s="71"/>
    </row>
    <row r="130" spans="3:7" x14ac:dyDescent="0.25">
      <c r="C130" s="70"/>
      <c r="D130" s="70"/>
      <c r="E130" s="70"/>
      <c r="G130" s="71"/>
    </row>
    <row r="131" spans="3:7" x14ac:dyDescent="0.25">
      <c r="C131" s="70"/>
      <c r="D131" s="70"/>
      <c r="E131" s="70"/>
      <c r="G131" s="71"/>
    </row>
    <row r="132" spans="3:7" x14ac:dyDescent="0.25">
      <c r="C132" s="70"/>
      <c r="D132" s="70"/>
      <c r="E132" s="70"/>
      <c r="G132" s="71"/>
    </row>
    <row r="133" spans="3:7" x14ac:dyDescent="0.25">
      <c r="C133" s="70"/>
      <c r="D133" s="70"/>
      <c r="E133" s="70"/>
      <c r="G133" s="71"/>
    </row>
    <row r="134" spans="3:7" x14ac:dyDescent="0.25">
      <c r="C134" s="70"/>
      <c r="D134" s="70"/>
      <c r="E134" s="70"/>
      <c r="G134" s="71"/>
    </row>
    <row r="135" spans="3:7" x14ac:dyDescent="0.25">
      <c r="C135" s="70"/>
      <c r="D135" s="70"/>
      <c r="E135" s="70"/>
      <c r="G135" s="71"/>
    </row>
    <row r="136" spans="3:7" x14ac:dyDescent="0.25">
      <c r="C136" s="70"/>
      <c r="D136" s="70"/>
      <c r="E136" s="70"/>
      <c r="G136" s="71"/>
    </row>
    <row r="137" spans="3:7" x14ac:dyDescent="0.25">
      <c r="C137" s="70"/>
      <c r="D137" s="70"/>
      <c r="E137" s="70"/>
      <c r="G137" s="71"/>
    </row>
    <row r="138" spans="3:7" x14ac:dyDescent="0.25">
      <c r="C138" s="70"/>
      <c r="D138" s="70"/>
      <c r="E138" s="70"/>
      <c r="G138" s="71"/>
    </row>
    <row r="139" spans="3:7" x14ac:dyDescent="0.25">
      <c r="C139" s="70"/>
      <c r="D139" s="70"/>
      <c r="E139" s="70"/>
      <c r="G139" s="71"/>
    </row>
    <row r="140" spans="3:7" x14ac:dyDescent="0.25">
      <c r="C140" s="70"/>
      <c r="D140" s="70"/>
      <c r="E140" s="70"/>
      <c r="G140" s="71"/>
    </row>
    <row r="141" spans="3:7" x14ac:dyDescent="0.25">
      <c r="C141" s="70"/>
      <c r="D141" s="70"/>
      <c r="E141" s="70"/>
      <c r="G141" s="71"/>
    </row>
    <row r="142" spans="3:7" x14ac:dyDescent="0.25">
      <c r="C142" s="70"/>
      <c r="D142" s="70"/>
      <c r="E142" s="70"/>
      <c r="G142" s="71"/>
    </row>
    <row r="143" spans="3:7" x14ac:dyDescent="0.25">
      <c r="C143" s="70"/>
      <c r="D143" s="70"/>
      <c r="E143" s="70"/>
      <c r="G143" s="71"/>
    </row>
    <row r="144" spans="3:7" x14ac:dyDescent="0.25">
      <c r="C144" s="70"/>
      <c r="D144" s="70"/>
      <c r="E144" s="70"/>
      <c r="G144" s="71"/>
    </row>
    <row r="145" spans="3:7" x14ac:dyDescent="0.25">
      <c r="C145" s="70"/>
      <c r="D145" s="70"/>
      <c r="E145" s="70"/>
      <c r="G145" s="71"/>
    </row>
    <row r="146" spans="3:7" x14ac:dyDescent="0.25">
      <c r="C146" s="70"/>
      <c r="D146" s="70"/>
      <c r="E146" s="70"/>
      <c r="G146" s="71"/>
    </row>
    <row r="147" spans="3:7" x14ac:dyDescent="0.25">
      <c r="C147" s="70"/>
      <c r="D147" s="70"/>
      <c r="E147" s="70"/>
      <c r="G147" s="71"/>
    </row>
    <row r="148" spans="3:7" x14ac:dyDescent="0.25">
      <c r="C148" s="70"/>
      <c r="D148" s="70"/>
      <c r="E148" s="70"/>
      <c r="G148" s="71"/>
    </row>
    <row r="149" spans="3:7" x14ac:dyDescent="0.25">
      <c r="C149" s="70"/>
      <c r="D149" s="70"/>
      <c r="E149" s="70"/>
      <c r="G149" s="71"/>
    </row>
    <row r="150" spans="3:7" x14ac:dyDescent="0.25">
      <c r="C150" s="70"/>
      <c r="D150" s="70"/>
      <c r="E150" s="70"/>
      <c r="G150" s="71"/>
    </row>
    <row r="151" spans="3:7" x14ac:dyDescent="0.25">
      <c r="C151" s="70"/>
      <c r="D151" s="70"/>
      <c r="E151" s="70"/>
      <c r="G151" s="71"/>
    </row>
    <row r="152" spans="3:7" x14ac:dyDescent="0.25">
      <c r="C152" s="70"/>
      <c r="D152" s="70"/>
      <c r="E152" s="70"/>
      <c r="G152" s="71"/>
    </row>
    <row r="153" spans="3:7" x14ac:dyDescent="0.25">
      <c r="C153" s="70"/>
      <c r="D153" s="70"/>
      <c r="E153" s="70"/>
      <c r="G153" s="71"/>
    </row>
    <row r="154" spans="3:7" x14ac:dyDescent="0.25">
      <c r="C154" s="70"/>
      <c r="D154" s="70"/>
      <c r="E154" s="70"/>
      <c r="G154" s="71"/>
    </row>
    <row r="155" spans="3:7" x14ac:dyDescent="0.25">
      <c r="C155" s="70"/>
      <c r="D155" s="70"/>
      <c r="E155" s="70"/>
      <c r="G155" s="71"/>
    </row>
    <row r="156" spans="3:7" x14ac:dyDescent="0.25">
      <c r="C156" s="70"/>
      <c r="D156" s="70"/>
      <c r="E156" s="70"/>
      <c r="G156" s="71"/>
    </row>
    <row r="157" spans="3:7" x14ac:dyDescent="0.25">
      <c r="C157" s="70"/>
      <c r="D157" s="70"/>
      <c r="E157" s="70"/>
      <c r="G157" s="71"/>
    </row>
    <row r="158" spans="3:7" x14ac:dyDescent="0.25">
      <c r="C158" s="70"/>
      <c r="D158" s="70"/>
      <c r="E158" s="70"/>
      <c r="G158" s="71"/>
    </row>
    <row r="159" spans="3:7" x14ac:dyDescent="0.25">
      <c r="C159" s="70"/>
      <c r="D159" s="70"/>
      <c r="E159" s="70"/>
      <c r="G159" s="71"/>
    </row>
    <row r="160" spans="3:7" x14ac:dyDescent="0.25">
      <c r="C160" s="70"/>
      <c r="D160" s="70"/>
      <c r="E160" s="70"/>
      <c r="G160" s="71"/>
    </row>
    <row r="161" spans="3:7" x14ac:dyDescent="0.25">
      <c r="C161" s="70"/>
      <c r="D161" s="70"/>
      <c r="E161" s="70"/>
      <c r="G161" s="71"/>
    </row>
    <row r="162" spans="3:7" x14ac:dyDescent="0.25">
      <c r="C162" s="70"/>
      <c r="D162" s="70"/>
      <c r="E162" s="70"/>
      <c r="G162" s="71"/>
    </row>
    <row r="163" spans="3:7" x14ac:dyDescent="0.25">
      <c r="C163" s="70"/>
      <c r="D163" s="70"/>
      <c r="E163" s="70"/>
      <c r="G163" s="71"/>
    </row>
    <row r="164" spans="3:7" x14ac:dyDescent="0.25">
      <c r="C164" s="70"/>
      <c r="D164" s="70"/>
      <c r="E164" s="70"/>
      <c r="G164" s="71"/>
    </row>
    <row r="165" spans="3:7" x14ac:dyDescent="0.25">
      <c r="C165" s="70"/>
      <c r="D165" s="70"/>
      <c r="E165" s="70"/>
      <c r="G165" s="71"/>
    </row>
    <row r="166" spans="3:7" x14ac:dyDescent="0.25">
      <c r="C166" s="70"/>
      <c r="D166" s="70"/>
      <c r="E166" s="70"/>
      <c r="G166" s="71"/>
    </row>
    <row r="167" spans="3:7" x14ac:dyDescent="0.25">
      <c r="C167" s="70"/>
      <c r="D167" s="70"/>
      <c r="E167" s="70"/>
      <c r="G167" s="71"/>
    </row>
    <row r="168" spans="3:7" x14ac:dyDescent="0.25">
      <c r="C168" s="70"/>
      <c r="D168" s="70"/>
      <c r="E168" s="70"/>
      <c r="G168" s="71"/>
    </row>
    <row r="169" spans="3:7" x14ac:dyDescent="0.25">
      <c r="C169" s="70"/>
      <c r="D169" s="70"/>
      <c r="E169" s="70"/>
      <c r="G169" s="71"/>
    </row>
    <row r="170" spans="3:7" x14ac:dyDescent="0.25">
      <c r="C170" s="70"/>
      <c r="D170" s="70"/>
      <c r="E170" s="70"/>
      <c r="G170" s="71"/>
    </row>
    <row r="171" spans="3:7" x14ac:dyDescent="0.25">
      <c r="C171" s="70"/>
      <c r="D171" s="70"/>
      <c r="E171" s="70"/>
      <c r="G171" s="71"/>
    </row>
    <row r="172" spans="3:7" x14ac:dyDescent="0.25">
      <c r="C172" s="70"/>
      <c r="D172" s="70"/>
      <c r="E172" s="70"/>
      <c r="G172" s="71"/>
    </row>
    <row r="173" spans="3:7" x14ac:dyDescent="0.25">
      <c r="C173" s="70"/>
      <c r="D173" s="70"/>
      <c r="E173" s="70"/>
      <c r="G173" s="71"/>
    </row>
    <row r="174" spans="3:7" x14ac:dyDescent="0.25">
      <c r="C174" s="70"/>
      <c r="D174" s="70"/>
      <c r="E174" s="70"/>
      <c r="G174" s="71"/>
    </row>
    <row r="175" spans="3:7" x14ac:dyDescent="0.25">
      <c r="C175" s="70"/>
      <c r="D175" s="70"/>
      <c r="E175" s="70"/>
      <c r="G175" s="71"/>
    </row>
    <row r="176" spans="3:7" x14ac:dyDescent="0.25">
      <c r="C176" s="70"/>
      <c r="D176" s="70"/>
      <c r="E176" s="70"/>
      <c r="G176" s="71"/>
    </row>
    <row r="177" spans="3:7" x14ac:dyDescent="0.25">
      <c r="C177" s="70"/>
      <c r="D177" s="70"/>
      <c r="E177" s="70"/>
      <c r="G177" s="71"/>
    </row>
    <row r="178" spans="3:7" x14ac:dyDescent="0.25">
      <c r="C178" s="70"/>
      <c r="D178" s="70"/>
      <c r="E178" s="70"/>
      <c r="G178" s="71"/>
    </row>
    <row r="179" spans="3:7" x14ac:dyDescent="0.25">
      <c r="C179" s="70"/>
      <c r="D179" s="70"/>
      <c r="E179" s="70"/>
      <c r="G179" s="71"/>
    </row>
    <row r="180" spans="3:7" x14ac:dyDescent="0.25">
      <c r="C180" s="70"/>
      <c r="D180" s="70"/>
      <c r="E180" s="70"/>
      <c r="G180" s="71"/>
    </row>
    <row r="181" spans="3:7" x14ac:dyDescent="0.25">
      <c r="C181" s="70"/>
      <c r="D181" s="70"/>
      <c r="E181" s="70"/>
      <c r="G181" s="71"/>
    </row>
    <row r="182" spans="3:7" x14ac:dyDescent="0.25">
      <c r="C182" s="70"/>
      <c r="D182" s="70"/>
      <c r="E182" s="70"/>
      <c r="G182" s="71"/>
    </row>
    <row r="183" spans="3:7" x14ac:dyDescent="0.25">
      <c r="C183" s="70"/>
      <c r="D183" s="70"/>
      <c r="E183" s="70"/>
      <c r="G183" s="71"/>
    </row>
    <row r="184" spans="3:7" x14ac:dyDescent="0.25">
      <c r="C184" s="70"/>
      <c r="D184" s="70"/>
      <c r="E184" s="70"/>
      <c r="G184" s="71"/>
    </row>
    <row r="185" spans="3:7" x14ac:dyDescent="0.25">
      <c r="C185" s="70"/>
      <c r="D185" s="70"/>
      <c r="E185" s="70"/>
      <c r="G185" s="71"/>
    </row>
    <row r="186" spans="3:7" x14ac:dyDescent="0.25">
      <c r="C186" s="70"/>
      <c r="D186" s="70"/>
      <c r="E186" s="70"/>
      <c r="G186" s="71"/>
    </row>
    <row r="187" spans="3:7" x14ac:dyDescent="0.25">
      <c r="C187" s="70"/>
      <c r="D187" s="70"/>
      <c r="E187" s="70"/>
      <c r="G187" s="71"/>
    </row>
    <row r="188" spans="3:7" x14ac:dyDescent="0.25">
      <c r="C188" s="70"/>
      <c r="D188" s="70"/>
      <c r="E188" s="70"/>
      <c r="G188" s="71"/>
    </row>
    <row r="189" spans="3:7" x14ac:dyDescent="0.25">
      <c r="C189" s="70"/>
      <c r="D189" s="70"/>
      <c r="E189" s="70"/>
      <c r="G189" s="71"/>
    </row>
    <row r="190" spans="3:7" x14ac:dyDescent="0.25">
      <c r="C190" s="70"/>
      <c r="D190" s="70"/>
      <c r="E190" s="70"/>
      <c r="G190" s="71"/>
    </row>
    <row r="191" spans="3:7" x14ac:dyDescent="0.25">
      <c r="C191" s="70"/>
      <c r="D191" s="70"/>
      <c r="E191" s="70"/>
      <c r="G191" s="71"/>
    </row>
    <row r="192" spans="3:7" x14ac:dyDescent="0.25">
      <c r="C192" s="70"/>
      <c r="D192" s="70"/>
      <c r="E192" s="70"/>
      <c r="G192" s="71"/>
    </row>
    <row r="193" spans="3:7" x14ac:dyDescent="0.25">
      <c r="C193" s="70"/>
      <c r="D193" s="70"/>
      <c r="E193" s="70"/>
      <c r="G193" s="71"/>
    </row>
    <row r="194" spans="3:7" x14ac:dyDescent="0.25">
      <c r="C194" s="70"/>
      <c r="D194" s="70"/>
      <c r="E194" s="70"/>
      <c r="G194" s="71"/>
    </row>
    <row r="195" spans="3:7" x14ac:dyDescent="0.25">
      <c r="C195" s="70"/>
      <c r="D195" s="70"/>
      <c r="E195" s="70"/>
      <c r="G195" s="71"/>
    </row>
    <row r="196" spans="3:7" x14ac:dyDescent="0.25">
      <c r="C196" s="70"/>
      <c r="D196" s="70"/>
      <c r="E196" s="70"/>
      <c r="G196" s="71"/>
    </row>
    <row r="197" spans="3:7" x14ac:dyDescent="0.25">
      <c r="C197" s="70"/>
      <c r="D197" s="70"/>
      <c r="E197" s="70"/>
      <c r="G197" s="71"/>
    </row>
    <row r="198" spans="3:7" x14ac:dyDescent="0.25">
      <c r="C198" s="70"/>
      <c r="D198" s="70"/>
      <c r="E198" s="70"/>
      <c r="G198" s="71"/>
    </row>
    <row r="199" spans="3:7" x14ac:dyDescent="0.25">
      <c r="C199" s="70"/>
      <c r="D199" s="70"/>
      <c r="E199" s="70"/>
      <c r="G199" s="71"/>
    </row>
    <row r="200" spans="3:7" x14ac:dyDescent="0.25">
      <c r="C200" s="70"/>
      <c r="D200" s="70"/>
      <c r="E200" s="70"/>
      <c r="G200" s="71"/>
    </row>
    <row r="201" spans="3:7" x14ac:dyDescent="0.25">
      <c r="C201" s="70"/>
      <c r="D201" s="70"/>
      <c r="E201" s="70"/>
      <c r="G201" s="71"/>
    </row>
    <row r="202" spans="3:7" x14ac:dyDescent="0.25">
      <c r="C202" s="70"/>
      <c r="D202" s="70"/>
      <c r="E202" s="70"/>
      <c r="G202" s="71"/>
    </row>
    <row r="203" spans="3:7" x14ac:dyDescent="0.25">
      <c r="C203" s="70"/>
      <c r="D203" s="70"/>
      <c r="E203" s="70"/>
      <c r="G203" s="71"/>
    </row>
    <row r="204" spans="3:7" x14ac:dyDescent="0.25">
      <c r="C204" s="70"/>
      <c r="D204" s="70"/>
      <c r="E204" s="70"/>
      <c r="G204" s="71"/>
    </row>
    <row r="205" spans="3:7" x14ac:dyDescent="0.25">
      <c r="C205" s="70"/>
      <c r="D205" s="70"/>
      <c r="E205" s="70"/>
      <c r="G205" s="71"/>
    </row>
    <row r="206" spans="3:7" x14ac:dyDescent="0.25">
      <c r="C206" s="70"/>
      <c r="D206" s="70"/>
      <c r="E206" s="70"/>
      <c r="G206" s="71"/>
    </row>
    <row r="207" spans="3:7" x14ac:dyDescent="0.25">
      <c r="C207" s="70"/>
      <c r="D207" s="70"/>
      <c r="E207" s="70"/>
      <c r="G207" s="71"/>
    </row>
    <row r="208" spans="3:7" x14ac:dyDescent="0.25">
      <c r="C208" s="70"/>
      <c r="D208" s="70"/>
      <c r="E208" s="70"/>
      <c r="G208" s="71"/>
    </row>
    <row r="209" spans="3:7" x14ac:dyDescent="0.25">
      <c r="C209" s="70"/>
      <c r="D209" s="70"/>
      <c r="E209" s="70"/>
      <c r="G209" s="71"/>
    </row>
    <row r="210" spans="3:7" x14ac:dyDescent="0.25">
      <c r="C210" s="70"/>
      <c r="D210" s="70"/>
      <c r="E210" s="70"/>
      <c r="G210" s="71"/>
    </row>
    <row r="211" spans="3:7" x14ac:dyDescent="0.25">
      <c r="C211" s="70"/>
      <c r="D211" s="70"/>
      <c r="E211" s="70"/>
      <c r="G211" s="71"/>
    </row>
    <row r="212" spans="3:7" x14ac:dyDescent="0.25">
      <c r="C212" s="70"/>
      <c r="D212" s="70"/>
      <c r="E212" s="70"/>
      <c r="G212" s="71"/>
    </row>
    <row r="213" spans="3:7" x14ac:dyDescent="0.25">
      <c r="C213" s="70"/>
      <c r="D213" s="70"/>
      <c r="E213" s="70"/>
      <c r="G213" s="71"/>
    </row>
    <row r="214" spans="3:7" x14ac:dyDescent="0.25">
      <c r="C214" s="70"/>
      <c r="D214" s="70"/>
      <c r="E214" s="70"/>
      <c r="G214" s="71"/>
    </row>
    <row r="215" spans="3:7" x14ac:dyDescent="0.25">
      <c r="C215" s="70"/>
      <c r="D215" s="70"/>
      <c r="E215" s="70"/>
      <c r="G215" s="71"/>
    </row>
    <row r="216" spans="3:7" x14ac:dyDescent="0.25">
      <c r="C216" s="70"/>
      <c r="D216" s="70"/>
      <c r="E216" s="70"/>
      <c r="G216" s="71"/>
    </row>
    <row r="217" spans="3:7" x14ac:dyDescent="0.25">
      <c r="C217" s="70"/>
      <c r="D217" s="70"/>
      <c r="E217" s="70"/>
      <c r="G217" s="71"/>
    </row>
    <row r="218" spans="3:7" x14ac:dyDescent="0.25">
      <c r="C218" s="70"/>
      <c r="D218" s="70"/>
      <c r="E218" s="70"/>
      <c r="G218" s="71"/>
    </row>
    <row r="219" spans="3:7" x14ac:dyDescent="0.25">
      <c r="C219" s="70"/>
      <c r="D219" s="70"/>
      <c r="E219" s="70"/>
      <c r="G219" s="71"/>
    </row>
    <row r="220" spans="3:7" x14ac:dyDescent="0.25">
      <c r="C220" s="70"/>
      <c r="D220" s="70"/>
      <c r="E220" s="70"/>
      <c r="G220" s="71"/>
    </row>
    <row r="221" spans="3:7" x14ac:dyDescent="0.25">
      <c r="C221" s="70"/>
      <c r="D221" s="70"/>
      <c r="E221" s="70"/>
      <c r="G221" s="71"/>
    </row>
    <row r="222" spans="3:7" x14ac:dyDescent="0.25">
      <c r="C222" s="70"/>
      <c r="D222" s="70"/>
      <c r="E222" s="70"/>
      <c r="G222" s="71"/>
    </row>
    <row r="223" spans="3:7" x14ac:dyDescent="0.25">
      <c r="C223" s="70"/>
      <c r="D223" s="70"/>
      <c r="E223" s="70"/>
      <c r="G223" s="71"/>
    </row>
    <row r="224" spans="3:7" x14ac:dyDescent="0.25">
      <c r="C224" s="70"/>
      <c r="D224" s="70"/>
      <c r="E224" s="70"/>
      <c r="G224" s="71"/>
    </row>
    <row r="225" spans="3:7" x14ac:dyDescent="0.25">
      <c r="C225" s="70"/>
      <c r="D225" s="70"/>
      <c r="E225" s="70"/>
      <c r="G225" s="71"/>
    </row>
    <row r="226" spans="3:7" x14ac:dyDescent="0.25">
      <c r="C226" s="70"/>
      <c r="D226" s="70"/>
      <c r="E226" s="70"/>
      <c r="G226" s="71"/>
    </row>
    <row r="227" spans="3:7" x14ac:dyDescent="0.25">
      <c r="C227" s="70"/>
      <c r="D227" s="70"/>
      <c r="E227" s="70"/>
      <c r="G227" s="71"/>
    </row>
    <row r="228" spans="3:7" x14ac:dyDescent="0.25">
      <c r="C228" s="70"/>
      <c r="D228" s="70"/>
      <c r="E228" s="70"/>
      <c r="G228" s="71"/>
    </row>
    <row r="229" spans="3:7" x14ac:dyDescent="0.25">
      <c r="C229" s="70"/>
      <c r="D229" s="70"/>
      <c r="E229" s="70"/>
      <c r="G229" s="71"/>
    </row>
    <row r="230" spans="3:7" x14ac:dyDescent="0.25">
      <c r="C230" s="70"/>
      <c r="D230" s="70"/>
      <c r="E230" s="70"/>
      <c r="G230" s="71"/>
    </row>
    <row r="231" spans="3:7" x14ac:dyDescent="0.25">
      <c r="C231" s="70"/>
      <c r="D231" s="70"/>
      <c r="E231" s="70"/>
      <c r="G231" s="71"/>
    </row>
    <row r="232" spans="3:7" x14ac:dyDescent="0.25">
      <c r="C232" s="70"/>
      <c r="D232" s="70"/>
      <c r="E232" s="70"/>
      <c r="G232" s="71"/>
    </row>
    <row r="233" spans="3:7" x14ac:dyDescent="0.25">
      <c r="C233" s="70"/>
      <c r="D233" s="70"/>
      <c r="E233" s="70"/>
      <c r="G233" s="71"/>
    </row>
    <row r="234" spans="3:7" x14ac:dyDescent="0.25">
      <c r="C234" s="70"/>
      <c r="D234" s="70"/>
      <c r="E234" s="70"/>
      <c r="G234" s="71"/>
    </row>
    <row r="235" spans="3:7" x14ac:dyDescent="0.25">
      <c r="C235" s="70"/>
      <c r="D235" s="70"/>
      <c r="E235" s="70"/>
      <c r="G235" s="71"/>
    </row>
    <row r="236" spans="3:7" x14ac:dyDescent="0.25">
      <c r="C236" s="70"/>
      <c r="D236" s="70"/>
      <c r="E236" s="70"/>
      <c r="G236" s="71"/>
    </row>
    <row r="237" spans="3:7" x14ac:dyDescent="0.25">
      <c r="C237" s="70"/>
      <c r="D237" s="70"/>
      <c r="E237" s="70"/>
      <c r="G237" s="71"/>
    </row>
    <row r="238" spans="3:7" x14ac:dyDescent="0.25">
      <c r="C238" s="70"/>
      <c r="D238" s="70"/>
      <c r="E238" s="70"/>
      <c r="G238" s="71"/>
    </row>
    <row r="239" spans="3:7" x14ac:dyDescent="0.25">
      <c r="C239" s="70"/>
      <c r="D239" s="70"/>
      <c r="E239" s="70"/>
      <c r="G239" s="71"/>
    </row>
    <row r="240" spans="3:7" x14ac:dyDescent="0.25">
      <c r="C240" s="70"/>
      <c r="D240" s="70"/>
      <c r="E240" s="70"/>
      <c r="G240" s="71"/>
    </row>
    <row r="241" spans="3:7" x14ac:dyDescent="0.25">
      <c r="C241" s="70"/>
      <c r="D241" s="70"/>
      <c r="E241" s="70"/>
      <c r="G241" s="71"/>
    </row>
    <row r="242" spans="3:7" x14ac:dyDescent="0.25">
      <c r="C242" s="70"/>
      <c r="D242" s="70"/>
      <c r="E242" s="70"/>
      <c r="G242" s="71"/>
    </row>
    <row r="243" spans="3:7" x14ac:dyDescent="0.25">
      <c r="C243" s="70"/>
      <c r="D243" s="70"/>
      <c r="E243" s="70"/>
      <c r="G243" s="71"/>
    </row>
    <row r="244" spans="3:7" x14ac:dyDescent="0.25">
      <c r="C244" s="70"/>
      <c r="D244" s="70"/>
      <c r="E244" s="70"/>
      <c r="G244" s="71"/>
    </row>
    <row r="245" spans="3:7" x14ac:dyDescent="0.25">
      <c r="C245" s="70"/>
      <c r="D245" s="70"/>
      <c r="E245" s="70"/>
      <c r="G245" s="71"/>
    </row>
    <row r="246" spans="3:7" x14ac:dyDescent="0.25">
      <c r="C246" s="70"/>
      <c r="D246" s="70"/>
      <c r="E246" s="70"/>
      <c r="G246" s="71"/>
    </row>
    <row r="247" spans="3:7" x14ac:dyDescent="0.25">
      <c r="C247" s="70"/>
      <c r="D247" s="70"/>
      <c r="E247" s="70"/>
      <c r="G247" s="71"/>
    </row>
    <row r="248" spans="3:7" x14ac:dyDescent="0.25">
      <c r="C248" s="70"/>
      <c r="D248" s="70"/>
      <c r="E248" s="70"/>
      <c r="G248" s="71"/>
    </row>
    <row r="249" spans="3:7" x14ac:dyDescent="0.25">
      <c r="C249" s="70"/>
      <c r="D249" s="70"/>
      <c r="E249" s="70"/>
      <c r="G249" s="71"/>
    </row>
    <row r="250" spans="3:7" x14ac:dyDescent="0.25">
      <c r="C250" s="70"/>
      <c r="D250" s="70"/>
      <c r="E250" s="70"/>
      <c r="G250" s="71"/>
    </row>
    <row r="251" spans="3:7" x14ac:dyDescent="0.25">
      <c r="C251" s="70"/>
      <c r="D251" s="70"/>
      <c r="E251" s="70"/>
      <c r="G251" s="71"/>
    </row>
    <row r="252" spans="3:7" x14ac:dyDescent="0.25">
      <c r="C252" s="70"/>
      <c r="D252" s="70"/>
      <c r="E252" s="70"/>
      <c r="G252" s="71"/>
    </row>
    <row r="253" spans="3:7" x14ac:dyDescent="0.25">
      <c r="C253" s="70"/>
      <c r="D253" s="70"/>
      <c r="E253" s="70"/>
      <c r="G253" s="71"/>
    </row>
    <row r="254" spans="3:7" x14ac:dyDescent="0.25">
      <c r="C254" s="70"/>
      <c r="D254" s="70"/>
      <c r="E254" s="70"/>
      <c r="G254" s="71"/>
    </row>
    <row r="255" spans="3:7" x14ac:dyDescent="0.25">
      <c r="C255" s="70"/>
      <c r="D255" s="70"/>
      <c r="E255" s="70"/>
      <c r="G255" s="71"/>
    </row>
    <row r="256" spans="3:7" x14ac:dyDescent="0.25">
      <c r="C256" s="70"/>
      <c r="D256" s="70"/>
      <c r="E256" s="70"/>
      <c r="G256" s="71"/>
    </row>
    <row r="257" spans="3:7" x14ac:dyDescent="0.25">
      <c r="C257" s="70"/>
      <c r="D257" s="70"/>
      <c r="E257" s="70"/>
      <c r="G257" s="71"/>
    </row>
    <row r="258" spans="3:7" x14ac:dyDescent="0.25">
      <c r="C258" s="70"/>
      <c r="D258" s="70"/>
      <c r="E258" s="70"/>
      <c r="G258" s="71"/>
    </row>
    <row r="259" spans="3:7" x14ac:dyDescent="0.25">
      <c r="C259" s="70"/>
      <c r="D259" s="70"/>
      <c r="E259" s="70"/>
      <c r="G259" s="71"/>
    </row>
    <row r="260" spans="3:7" x14ac:dyDescent="0.25">
      <c r="C260" s="70"/>
      <c r="D260" s="70"/>
      <c r="E260" s="70"/>
      <c r="G260" s="71"/>
    </row>
    <row r="261" spans="3:7" x14ac:dyDescent="0.25">
      <c r="C261" s="70"/>
      <c r="D261" s="70"/>
      <c r="E261" s="70"/>
      <c r="G261" s="71"/>
    </row>
    <row r="262" spans="3:7" x14ac:dyDescent="0.25">
      <c r="C262" s="70"/>
      <c r="D262" s="70"/>
      <c r="E262" s="70"/>
      <c r="G262" s="71"/>
    </row>
    <row r="263" spans="3:7" x14ac:dyDescent="0.25">
      <c r="C263" s="70"/>
      <c r="D263" s="70"/>
      <c r="E263" s="70"/>
      <c r="G263" s="71"/>
    </row>
    <row r="264" spans="3:7" x14ac:dyDescent="0.25">
      <c r="C264" s="70"/>
      <c r="D264" s="70"/>
      <c r="E264" s="70"/>
      <c r="G264" s="71"/>
    </row>
    <row r="265" spans="3:7" x14ac:dyDescent="0.25">
      <c r="C265" s="70"/>
      <c r="D265" s="70"/>
      <c r="E265" s="70"/>
      <c r="G265" s="71"/>
    </row>
    <row r="266" spans="3:7" x14ac:dyDescent="0.25">
      <c r="C266" s="70"/>
      <c r="D266" s="70"/>
      <c r="E266" s="70"/>
      <c r="G266" s="71"/>
    </row>
    <row r="267" spans="3:7" x14ac:dyDescent="0.25">
      <c r="C267" s="70"/>
      <c r="D267" s="70"/>
      <c r="E267" s="70"/>
      <c r="G267" s="71"/>
    </row>
    <row r="268" spans="3:7" x14ac:dyDescent="0.25">
      <c r="C268" s="70"/>
      <c r="D268" s="70"/>
      <c r="E268" s="70"/>
      <c r="G268" s="71"/>
    </row>
    <row r="269" spans="3:7" x14ac:dyDescent="0.25">
      <c r="C269" s="70"/>
      <c r="D269" s="70"/>
      <c r="E269" s="70"/>
      <c r="G269" s="71"/>
    </row>
    <row r="270" spans="3:7" x14ac:dyDescent="0.25">
      <c r="C270" s="70"/>
      <c r="D270" s="70"/>
      <c r="E270" s="70"/>
      <c r="G270" s="71"/>
    </row>
    <row r="271" spans="3:7" x14ac:dyDescent="0.25">
      <c r="C271" s="70"/>
      <c r="D271" s="70"/>
      <c r="E271" s="70"/>
      <c r="G271" s="71"/>
    </row>
    <row r="272" spans="3:7" x14ac:dyDescent="0.25">
      <c r="C272" s="70"/>
      <c r="D272" s="70"/>
      <c r="E272" s="70"/>
      <c r="G272" s="71"/>
    </row>
    <row r="273" spans="3:7" x14ac:dyDescent="0.25">
      <c r="C273" s="70"/>
      <c r="D273" s="70"/>
      <c r="E273" s="70"/>
      <c r="G273" s="71"/>
    </row>
    <row r="274" spans="3:7" x14ac:dyDescent="0.25">
      <c r="C274" s="70"/>
      <c r="D274" s="70"/>
      <c r="E274" s="70"/>
      <c r="G274" s="71"/>
    </row>
    <row r="275" spans="3:7" x14ac:dyDescent="0.25">
      <c r="C275" s="70"/>
      <c r="D275" s="70"/>
      <c r="E275" s="70"/>
      <c r="G275" s="71"/>
    </row>
    <row r="276" spans="3:7" x14ac:dyDescent="0.25">
      <c r="C276" s="70"/>
      <c r="D276" s="70"/>
      <c r="E276" s="70"/>
      <c r="G276" s="71"/>
    </row>
    <row r="277" spans="3:7" x14ac:dyDescent="0.25">
      <c r="C277" s="70"/>
      <c r="D277" s="70"/>
      <c r="E277" s="70"/>
      <c r="G277" s="71"/>
    </row>
    <row r="278" spans="3:7" x14ac:dyDescent="0.25">
      <c r="C278" s="70"/>
      <c r="D278" s="70"/>
      <c r="E278" s="70"/>
      <c r="G278" s="71"/>
    </row>
    <row r="279" spans="3:7" x14ac:dyDescent="0.25">
      <c r="C279" s="70"/>
      <c r="D279" s="70"/>
      <c r="E279" s="70"/>
      <c r="G279" s="71"/>
    </row>
    <row r="280" spans="3:7" x14ac:dyDescent="0.25">
      <c r="C280" s="70"/>
      <c r="D280" s="70"/>
      <c r="E280" s="70"/>
      <c r="G280" s="71"/>
    </row>
    <row r="281" spans="3:7" x14ac:dyDescent="0.25">
      <c r="C281" s="70"/>
      <c r="D281" s="70"/>
      <c r="E281" s="70"/>
      <c r="G281" s="71"/>
    </row>
    <row r="282" spans="3:7" x14ac:dyDescent="0.25">
      <c r="C282" s="70"/>
      <c r="D282" s="70"/>
      <c r="E282" s="70"/>
      <c r="G282" s="71"/>
    </row>
    <row r="283" spans="3:7" x14ac:dyDescent="0.25">
      <c r="C283" s="70"/>
      <c r="D283" s="70"/>
      <c r="E283" s="70"/>
      <c r="G283" s="71"/>
    </row>
    <row r="284" spans="3:7" x14ac:dyDescent="0.25">
      <c r="C284" s="70"/>
      <c r="D284" s="70"/>
      <c r="E284" s="70"/>
      <c r="G284" s="71"/>
    </row>
    <row r="285" spans="3:7" x14ac:dyDescent="0.25">
      <c r="C285" s="70"/>
      <c r="D285" s="70"/>
      <c r="E285" s="70"/>
      <c r="G285" s="71"/>
    </row>
    <row r="286" spans="3:7" x14ac:dyDescent="0.25">
      <c r="C286" s="70"/>
      <c r="D286" s="70"/>
      <c r="E286" s="70"/>
      <c r="G286" s="71"/>
    </row>
    <row r="287" spans="3:7" x14ac:dyDescent="0.25">
      <c r="C287" s="70"/>
      <c r="D287" s="70"/>
      <c r="E287" s="70"/>
      <c r="G287" s="71"/>
    </row>
    <row r="288" spans="3:7" x14ac:dyDescent="0.25">
      <c r="C288" s="70"/>
      <c r="D288" s="70"/>
      <c r="E288" s="70"/>
      <c r="G288" s="71"/>
    </row>
    <row r="289" spans="3:7" x14ac:dyDescent="0.25">
      <c r="C289" s="70"/>
      <c r="D289" s="70"/>
      <c r="E289" s="70"/>
      <c r="G289" s="71"/>
    </row>
    <row r="290" spans="3:7" x14ac:dyDescent="0.25">
      <c r="C290" s="70"/>
      <c r="D290" s="70"/>
      <c r="E290" s="70"/>
      <c r="G290" s="71"/>
    </row>
    <row r="291" spans="3:7" x14ac:dyDescent="0.25">
      <c r="C291" s="70"/>
      <c r="D291" s="70"/>
      <c r="E291" s="70"/>
      <c r="G291" s="71"/>
    </row>
    <row r="292" spans="3:7" x14ac:dyDescent="0.25">
      <c r="C292" s="70"/>
      <c r="D292" s="70"/>
      <c r="E292" s="70"/>
      <c r="G292" s="71"/>
    </row>
    <row r="293" spans="3:7" x14ac:dyDescent="0.25">
      <c r="C293" s="70"/>
      <c r="D293" s="70"/>
      <c r="E293" s="70"/>
      <c r="G293" s="71"/>
    </row>
    <row r="294" spans="3:7" x14ac:dyDescent="0.25">
      <c r="C294" s="70"/>
      <c r="D294" s="70"/>
      <c r="E294" s="70"/>
      <c r="G294" s="71"/>
    </row>
    <row r="295" spans="3:7" x14ac:dyDescent="0.25">
      <c r="C295" s="70"/>
      <c r="D295" s="70"/>
      <c r="E295" s="70"/>
      <c r="G295" s="71"/>
    </row>
    <row r="296" spans="3:7" x14ac:dyDescent="0.25">
      <c r="C296" s="70"/>
      <c r="D296" s="70"/>
      <c r="E296" s="70"/>
      <c r="G296" s="71"/>
    </row>
    <row r="297" spans="3:7" x14ac:dyDescent="0.25">
      <c r="C297" s="70"/>
      <c r="D297" s="70"/>
      <c r="E297" s="70"/>
      <c r="G297" s="71"/>
    </row>
    <row r="298" spans="3:7" x14ac:dyDescent="0.25">
      <c r="C298" s="70"/>
      <c r="D298" s="70"/>
      <c r="E298" s="70"/>
      <c r="G298" s="71"/>
    </row>
    <row r="299" spans="3:7" x14ac:dyDescent="0.25">
      <c r="C299" s="70"/>
      <c r="D299" s="70"/>
      <c r="E299" s="70"/>
      <c r="G299" s="71"/>
    </row>
    <row r="300" spans="3:7" x14ac:dyDescent="0.25">
      <c r="C300" s="70"/>
      <c r="D300" s="70"/>
      <c r="E300" s="70"/>
      <c r="G300" s="71"/>
    </row>
    <row r="301" spans="3:7" x14ac:dyDescent="0.25">
      <c r="C301" s="70"/>
      <c r="D301" s="70"/>
      <c r="E301" s="70"/>
      <c r="G301" s="71"/>
    </row>
  </sheetData>
  <sheetProtection algorithmName="SHA-512" hashValue="gKwpnULBFjJ/gNhXJ8t7pp4oZajlHhgS07dvtk01skrKryecVx63XVyeV6VKO50TckaT0RiwBOMixgU81Kv39w==" saltValue="94RUl7AFxo/CXK0gUK2g9w==" spinCount="100000" sheet="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'Tabelas auxiliares'!$C$3:$C$61</xm:f>
          </x14:formula1>
          <xm:sqref>C2:D301</xm:sqref>
        </x14:dataValidation>
        <x14:dataValidation type="list" allowBlank="1" showInputMessage="1" showErrorMessage="1" xr:uid="{00000000-0002-0000-0200-000001000000}">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U257"/>
  <sheetViews>
    <sheetView showGridLines="0" zoomScale="98" zoomScaleNormal="98" workbookViewId="0">
      <pane ySplit="1" topLeftCell="A2" activePane="bottomLeft" state="frozen"/>
      <selection pane="bottomLeft" activeCell="G6" sqref="G6"/>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85" customWidth="1"/>
    <col min="12" max="12" width="27" customWidth="1"/>
    <col min="13" max="13" width="28.42578125" customWidth="1"/>
    <col min="14" max="14" width="16" customWidth="1"/>
    <col min="17" max="17" width="10.7109375" bestFit="1" customWidth="1"/>
    <col min="19" max="19" width="9.140625" style="120"/>
    <col min="20" max="20" width="21" bestFit="1" customWidth="1"/>
  </cols>
  <sheetData>
    <row r="1" spans="1:21" s="46" customFormat="1" ht="69.400000000000006" customHeight="1" x14ac:dyDescent="0.25">
      <c r="A1" s="107" t="s">
        <v>499</v>
      </c>
      <c r="B1" s="106" t="s">
        <v>0</v>
      </c>
      <c r="C1" s="106" t="s">
        <v>498</v>
      </c>
      <c r="D1" s="106" t="s">
        <v>497</v>
      </c>
      <c r="E1" s="139" t="s">
        <v>3</v>
      </c>
      <c r="F1" s="139"/>
      <c r="G1" s="139"/>
      <c r="H1" s="105" t="s">
        <v>5</v>
      </c>
      <c r="K1" s="104" t="s">
        <v>3</v>
      </c>
      <c r="L1" s="103" t="s">
        <v>496</v>
      </c>
      <c r="M1" s="103" t="s">
        <v>495</v>
      </c>
      <c r="N1" s="103" t="s">
        <v>494</v>
      </c>
      <c r="Q1" s="141" t="s">
        <v>538</v>
      </c>
      <c r="R1" s="142"/>
      <c r="S1" s="142"/>
      <c r="T1" s="143"/>
    </row>
    <row r="2" spans="1:21" ht="15" customHeight="1" x14ac:dyDescent="0.25">
      <c r="A2" s="130">
        <v>45316</v>
      </c>
      <c r="B2" s="133" t="s">
        <v>705</v>
      </c>
      <c r="C2" s="137" t="s">
        <v>706</v>
      </c>
      <c r="D2" s="91" t="s">
        <v>493</v>
      </c>
      <c r="E2" s="92" t="s">
        <v>493</v>
      </c>
      <c r="F2" s="92" t="s">
        <v>493</v>
      </c>
      <c r="G2" s="91" t="s">
        <v>493</v>
      </c>
      <c r="H2" s="93" t="s">
        <v>493</v>
      </c>
      <c r="J2" s="92" t="s">
        <v>215</v>
      </c>
      <c r="K2" s="91" t="s">
        <v>489</v>
      </c>
      <c r="L2" s="90">
        <f>SUMIFS($H$2:$H$230,$D$2:$D$230,"TRI",$G$2:$G$230,K2)</f>
        <v>0</v>
      </c>
      <c r="M2" s="90">
        <f>SUMIFS($H$2:$H$230,$D$2:$D$230,"SALDO",$G$2:$G$230,K2)</f>
        <v>0</v>
      </c>
      <c r="N2" s="90">
        <f t="shared" ref="N2:N10" si="0">SUM(L2:M2)</f>
        <v>0</v>
      </c>
      <c r="Q2" s="119" t="s">
        <v>537</v>
      </c>
      <c r="R2" s="119" t="s">
        <v>3</v>
      </c>
      <c r="S2" s="123" t="s">
        <v>5</v>
      </c>
      <c r="T2" s="118" t="s">
        <v>0</v>
      </c>
    </row>
    <row r="3" spans="1:21" x14ac:dyDescent="0.25">
      <c r="A3" s="131"/>
      <c r="B3" s="134"/>
      <c r="C3" s="137"/>
      <c r="D3" s="91" t="s">
        <v>534</v>
      </c>
      <c r="E3" s="92">
        <v>0.5</v>
      </c>
      <c r="F3" s="92" t="s">
        <v>536</v>
      </c>
      <c r="G3" s="91" t="s">
        <v>535</v>
      </c>
      <c r="H3" s="90">
        <v>16.52</v>
      </c>
      <c r="J3" s="92" t="s">
        <v>213</v>
      </c>
      <c r="K3" s="91" t="s">
        <v>488</v>
      </c>
      <c r="L3" s="90">
        <f t="shared" ref="L3:L10" si="1">SUMIFS($H$2:$H$230,$D$2:$D$230,"TRI",$G$2:$G$230,K3)</f>
        <v>810</v>
      </c>
      <c r="M3" s="90">
        <f t="shared" ref="M3:M10" si="2">SUMIFS($H$2:$H$230,$D$2:$D$230,"SALDO",$G$2:$G$230,K3)</f>
        <v>0</v>
      </c>
      <c r="N3" s="90">
        <f t="shared" si="0"/>
        <v>810</v>
      </c>
      <c r="Q3" s="122"/>
      <c r="R3" s="119"/>
      <c r="S3" s="121"/>
      <c r="T3" s="118"/>
    </row>
    <row r="4" spans="1:21" x14ac:dyDescent="0.25">
      <c r="A4" s="131"/>
      <c r="B4" s="134"/>
      <c r="C4" s="137"/>
      <c r="D4" s="91" t="s">
        <v>534</v>
      </c>
      <c r="E4" s="92">
        <v>0.1</v>
      </c>
      <c r="F4" s="92" t="s">
        <v>219</v>
      </c>
      <c r="G4" s="91" t="s">
        <v>487</v>
      </c>
      <c r="H4" s="90">
        <v>3.3</v>
      </c>
      <c r="J4" s="92" t="s">
        <v>214</v>
      </c>
      <c r="K4" s="91" t="s">
        <v>486</v>
      </c>
      <c r="L4" s="90">
        <f t="shared" si="1"/>
        <v>0</v>
      </c>
      <c r="M4" s="90">
        <f t="shared" si="2"/>
        <v>0</v>
      </c>
      <c r="N4" s="90">
        <f t="shared" si="0"/>
        <v>0</v>
      </c>
      <c r="Q4" s="122"/>
      <c r="R4" s="119"/>
      <c r="S4" s="121"/>
      <c r="T4" s="118"/>
    </row>
    <row r="5" spans="1:21" x14ac:dyDescent="0.25">
      <c r="A5" s="131"/>
      <c r="B5" s="134"/>
      <c r="C5" s="137"/>
      <c r="D5" s="91" t="s">
        <v>534</v>
      </c>
      <c r="E5" s="92">
        <v>0.1</v>
      </c>
      <c r="F5" s="92" t="s">
        <v>207</v>
      </c>
      <c r="G5" s="91" t="s">
        <v>483</v>
      </c>
      <c r="H5" s="90">
        <v>3.3</v>
      </c>
      <c r="J5" s="92" t="s">
        <v>485</v>
      </c>
      <c r="K5" s="91" t="s">
        <v>484</v>
      </c>
      <c r="L5" s="90">
        <f t="shared" si="1"/>
        <v>162</v>
      </c>
      <c r="M5" s="90">
        <f t="shared" si="2"/>
        <v>0</v>
      </c>
      <c r="N5" s="90">
        <f t="shared" si="0"/>
        <v>162</v>
      </c>
      <c r="O5" s="102"/>
      <c r="Q5" s="122"/>
      <c r="R5" s="119"/>
      <c r="S5" s="121"/>
      <c r="T5" s="118"/>
    </row>
    <row r="6" spans="1:21" x14ac:dyDescent="0.25">
      <c r="A6" s="131"/>
      <c r="B6" s="134"/>
      <c r="C6" s="137"/>
      <c r="D6" s="91" t="s">
        <v>534</v>
      </c>
      <c r="E6" s="92">
        <v>0.1</v>
      </c>
      <c r="F6" s="92" t="s">
        <v>216</v>
      </c>
      <c r="G6" s="91" t="s">
        <v>482</v>
      </c>
      <c r="H6" s="90">
        <v>3.3</v>
      </c>
      <c r="J6" s="92" t="s">
        <v>207</v>
      </c>
      <c r="K6" s="91" t="s">
        <v>483</v>
      </c>
      <c r="L6" s="90">
        <f t="shared" si="1"/>
        <v>162</v>
      </c>
      <c r="M6" s="90">
        <f t="shared" si="2"/>
        <v>3.3</v>
      </c>
      <c r="N6" s="90">
        <f t="shared" si="0"/>
        <v>165.3</v>
      </c>
      <c r="Q6" s="122"/>
      <c r="R6" s="119"/>
      <c r="S6" s="121"/>
      <c r="T6" s="118"/>
    </row>
    <row r="7" spans="1:21" x14ac:dyDescent="0.25">
      <c r="A7" s="131"/>
      <c r="B7" s="134"/>
      <c r="C7" s="137"/>
      <c r="D7" s="91" t="s">
        <v>534</v>
      </c>
      <c r="E7" s="92">
        <v>0.1</v>
      </c>
      <c r="F7" s="92" t="s">
        <v>209</v>
      </c>
      <c r="G7" s="91" t="s">
        <v>481</v>
      </c>
      <c r="H7" s="90">
        <v>3.3</v>
      </c>
      <c r="J7" s="92" t="s">
        <v>216</v>
      </c>
      <c r="K7" s="91" t="s">
        <v>482</v>
      </c>
      <c r="L7" s="90">
        <f t="shared" si="1"/>
        <v>162</v>
      </c>
      <c r="M7" s="90">
        <f t="shared" si="2"/>
        <v>3.3</v>
      </c>
      <c r="N7" s="90">
        <f t="shared" si="0"/>
        <v>165.3</v>
      </c>
      <c r="Q7" s="122"/>
      <c r="R7" s="119"/>
      <c r="S7" s="121"/>
      <c r="T7" s="118"/>
    </row>
    <row r="8" spans="1:21" x14ac:dyDescent="0.25">
      <c r="A8" s="132"/>
      <c r="B8" s="135"/>
      <c r="C8" s="138"/>
      <c r="D8" s="91" t="s">
        <v>534</v>
      </c>
      <c r="E8" s="92">
        <v>0.1</v>
      </c>
      <c r="F8" s="92" t="s">
        <v>221</v>
      </c>
      <c r="G8" s="91" t="s">
        <v>479</v>
      </c>
      <c r="H8" s="90">
        <v>3.3</v>
      </c>
      <c r="J8" s="92" t="s">
        <v>209</v>
      </c>
      <c r="K8" s="91" t="s">
        <v>481</v>
      </c>
      <c r="L8" s="90">
        <f t="shared" si="1"/>
        <v>162</v>
      </c>
      <c r="M8" s="90">
        <f t="shared" si="2"/>
        <v>3.3</v>
      </c>
      <c r="N8" s="90">
        <f t="shared" si="0"/>
        <v>165.3</v>
      </c>
      <c r="Q8" s="122"/>
      <c r="R8" s="119"/>
      <c r="S8" s="121"/>
      <c r="T8" s="118"/>
    </row>
    <row r="9" spans="1:21" ht="15" customHeight="1" x14ac:dyDescent="0.25">
      <c r="J9" s="92" t="s">
        <v>221</v>
      </c>
      <c r="K9" s="91" t="s">
        <v>479</v>
      </c>
      <c r="L9" s="90">
        <f t="shared" si="1"/>
        <v>162</v>
      </c>
      <c r="M9" s="90">
        <f t="shared" si="2"/>
        <v>3.3</v>
      </c>
      <c r="N9" s="90">
        <f t="shared" si="0"/>
        <v>165.3</v>
      </c>
      <c r="Q9" s="122"/>
      <c r="R9" s="119"/>
      <c r="S9" s="121"/>
      <c r="T9" s="118"/>
    </row>
    <row r="10" spans="1:21" ht="15.75" customHeight="1" thickBot="1" x14ac:dyDescent="0.3">
      <c r="A10" s="130">
        <v>45316</v>
      </c>
      <c r="B10" s="140">
        <v>23006024295</v>
      </c>
      <c r="C10" s="136" t="s">
        <v>707</v>
      </c>
      <c r="D10" s="91" t="s">
        <v>493</v>
      </c>
      <c r="E10" s="92" t="s">
        <v>493</v>
      </c>
      <c r="F10" s="92" t="s">
        <v>493</v>
      </c>
      <c r="G10" s="91" t="s">
        <v>493</v>
      </c>
      <c r="H10" s="93" t="s">
        <v>493</v>
      </c>
      <c r="J10" s="101" t="s">
        <v>219</v>
      </c>
      <c r="K10" s="100" t="s">
        <v>487</v>
      </c>
      <c r="L10" s="90">
        <f t="shared" si="1"/>
        <v>0</v>
      </c>
      <c r="M10" s="90">
        <f t="shared" si="2"/>
        <v>3.3</v>
      </c>
      <c r="N10" s="90">
        <f t="shared" si="0"/>
        <v>3.3</v>
      </c>
      <c r="Q10" s="122"/>
      <c r="R10" s="119"/>
      <c r="S10" s="121"/>
      <c r="T10" s="118"/>
    </row>
    <row r="11" spans="1:21" ht="15" customHeight="1" thickBot="1" x14ac:dyDescent="0.3">
      <c r="A11" s="131"/>
      <c r="B11" s="134"/>
      <c r="C11" s="137"/>
      <c r="D11" s="91" t="s">
        <v>480</v>
      </c>
      <c r="E11" s="92">
        <v>0.5</v>
      </c>
      <c r="F11" s="92" t="s">
        <v>213</v>
      </c>
      <c r="G11" s="91" t="s">
        <v>488</v>
      </c>
      <c r="H11" s="90">
        <v>810</v>
      </c>
      <c r="K11" s="99" t="s">
        <v>98</v>
      </c>
      <c r="L11" s="98">
        <f>SUM(L2:L10)</f>
        <v>1620</v>
      </c>
      <c r="M11" s="98">
        <f>SUM(M2:M10)</f>
        <v>16.5</v>
      </c>
      <c r="N11" s="98">
        <f>SUM(N2:N10)</f>
        <v>1636.4999999999998</v>
      </c>
      <c r="Q11" s="122"/>
      <c r="R11" s="119"/>
      <c r="S11" s="121"/>
      <c r="T11" s="118"/>
    </row>
    <row r="12" spans="1:21" x14ac:dyDescent="0.25">
      <c r="A12" s="131"/>
      <c r="B12" s="134"/>
      <c r="C12" s="137"/>
      <c r="D12" s="91" t="s">
        <v>480</v>
      </c>
      <c r="E12" s="92">
        <v>0.1</v>
      </c>
      <c r="F12" s="92" t="s">
        <v>485</v>
      </c>
      <c r="G12" s="91" t="s">
        <v>484</v>
      </c>
      <c r="H12" s="90">
        <v>162</v>
      </c>
      <c r="K12" s="97"/>
      <c r="L12" s="96"/>
      <c r="M12" s="96"/>
      <c r="Q12" s="122"/>
      <c r="R12" s="119"/>
      <c r="S12" s="121"/>
      <c r="T12" s="118"/>
      <c r="U12" s="124"/>
    </row>
    <row r="13" spans="1:21" x14ac:dyDescent="0.25">
      <c r="A13" s="131"/>
      <c r="B13" s="134"/>
      <c r="C13" s="137"/>
      <c r="D13" s="91" t="s">
        <v>480</v>
      </c>
      <c r="E13" s="92">
        <v>0.1</v>
      </c>
      <c r="F13" s="92" t="s">
        <v>207</v>
      </c>
      <c r="G13" s="91" t="s">
        <v>483</v>
      </c>
      <c r="H13" s="90">
        <v>162</v>
      </c>
      <c r="K13" s="95" t="s">
        <v>492</v>
      </c>
      <c r="Q13" s="122"/>
      <c r="R13" s="119"/>
      <c r="S13" s="121"/>
      <c r="T13" s="118"/>
      <c r="U13" s="124"/>
    </row>
    <row r="14" spans="1:21" ht="15" customHeight="1" x14ac:dyDescent="0.25">
      <c r="A14" s="131"/>
      <c r="B14" s="134"/>
      <c r="C14" s="137"/>
      <c r="D14" s="91" t="s">
        <v>480</v>
      </c>
      <c r="E14" s="92">
        <v>0.1</v>
      </c>
      <c r="F14" s="92" t="s">
        <v>216</v>
      </c>
      <c r="G14" s="91" t="s">
        <v>482</v>
      </c>
      <c r="H14" s="90">
        <v>162</v>
      </c>
      <c r="K14" s="95" t="s">
        <v>491</v>
      </c>
      <c r="Q14" s="122"/>
      <c r="R14" s="119"/>
      <c r="S14" s="121"/>
      <c r="T14" s="118"/>
      <c r="U14" s="124"/>
    </row>
    <row r="15" spans="1:21" x14ac:dyDescent="0.25">
      <c r="A15" s="131"/>
      <c r="B15" s="134"/>
      <c r="C15" s="137"/>
      <c r="D15" s="91" t="s">
        <v>480</v>
      </c>
      <c r="E15" s="92">
        <v>0.1</v>
      </c>
      <c r="F15" s="92" t="s">
        <v>209</v>
      </c>
      <c r="G15" s="91" t="s">
        <v>481</v>
      </c>
      <c r="H15" s="90">
        <v>162</v>
      </c>
      <c r="K15" t="s">
        <v>490</v>
      </c>
      <c r="Q15" s="122"/>
      <c r="R15" s="119"/>
      <c r="S15" s="121"/>
      <c r="T15" s="118"/>
      <c r="U15" s="124"/>
    </row>
    <row r="16" spans="1:21" x14ac:dyDescent="0.25">
      <c r="A16" s="132"/>
      <c r="B16" s="135"/>
      <c r="C16" s="138"/>
      <c r="D16" s="91" t="s">
        <v>480</v>
      </c>
      <c r="E16" s="92">
        <v>0.1</v>
      </c>
      <c r="F16" s="92" t="s">
        <v>221</v>
      </c>
      <c r="G16" s="91" t="s">
        <v>479</v>
      </c>
      <c r="H16" s="90">
        <v>162</v>
      </c>
      <c r="Q16" s="122"/>
      <c r="R16" s="119"/>
      <c r="S16" s="121"/>
      <c r="T16" s="118"/>
      <c r="U16" s="124"/>
    </row>
    <row r="17" spans="1:21" ht="15" customHeight="1" x14ac:dyDescent="0.25">
      <c r="J17" s="125"/>
      <c r="K17" s="49"/>
      <c r="M17" s="94"/>
      <c r="Q17" s="122"/>
      <c r="R17" s="119"/>
      <c r="S17" s="121"/>
      <c r="T17" s="118"/>
      <c r="U17" s="124"/>
    </row>
    <row r="18" spans="1:21" ht="15" customHeight="1" x14ac:dyDescent="0.25">
      <c r="A18" s="130"/>
      <c r="B18" s="133"/>
      <c r="C18" s="136"/>
      <c r="D18" s="91"/>
      <c r="E18" s="92"/>
      <c r="F18" s="92"/>
      <c r="G18" s="91"/>
      <c r="H18" s="90"/>
      <c r="Q18" s="122"/>
      <c r="R18" s="119"/>
      <c r="S18" s="126"/>
      <c r="T18" s="118"/>
      <c r="U18" s="124"/>
    </row>
    <row r="19" spans="1:21" ht="15" customHeight="1" x14ac:dyDescent="0.25">
      <c r="A19" s="131"/>
      <c r="B19" s="134"/>
      <c r="C19" s="137"/>
      <c r="D19" s="91"/>
      <c r="E19" s="92"/>
      <c r="F19" s="92"/>
      <c r="G19" s="91"/>
      <c r="H19" s="90"/>
      <c r="L19" s="94"/>
      <c r="Q19" s="122"/>
      <c r="R19" s="119"/>
      <c r="S19" s="121"/>
      <c r="T19" s="118"/>
      <c r="U19" s="124"/>
    </row>
    <row r="20" spans="1:21" x14ac:dyDescent="0.25">
      <c r="A20" s="131"/>
      <c r="B20" s="134"/>
      <c r="C20" s="137"/>
      <c r="D20" s="91"/>
      <c r="E20" s="92"/>
      <c r="F20" s="92"/>
      <c r="G20" s="91"/>
      <c r="H20" s="90"/>
      <c r="L20" s="94"/>
      <c r="Q20" s="122"/>
      <c r="R20" s="119"/>
      <c r="S20" s="121"/>
      <c r="T20" s="118"/>
      <c r="U20" s="124"/>
    </row>
    <row r="21" spans="1:21" x14ac:dyDescent="0.25">
      <c r="A21" s="131"/>
      <c r="B21" s="134"/>
      <c r="C21" s="137"/>
      <c r="D21" s="91"/>
      <c r="E21" s="92"/>
      <c r="F21" s="92"/>
      <c r="G21" s="91"/>
      <c r="H21" s="90"/>
      <c r="L21" s="94"/>
      <c r="Q21" s="122"/>
      <c r="R21" s="127"/>
      <c r="S21" s="121"/>
      <c r="T21" s="118"/>
      <c r="U21" s="124"/>
    </row>
    <row r="22" spans="1:21" x14ac:dyDescent="0.25">
      <c r="A22" s="131"/>
      <c r="B22" s="134"/>
      <c r="C22" s="137"/>
      <c r="D22" s="91"/>
      <c r="E22" s="92"/>
      <c r="F22" s="92"/>
      <c r="G22" s="91"/>
      <c r="H22" s="90"/>
      <c r="L22" s="94"/>
      <c r="Q22" s="122"/>
      <c r="R22" s="127"/>
      <c r="S22" s="121"/>
      <c r="T22" s="118"/>
      <c r="U22" s="124"/>
    </row>
    <row r="23" spans="1:21" x14ac:dyDescent="0.25">
      <c r="A23" s="131"/>
      <c r="B23" s="134"/>
      <c r="C23" s="137"/>
      <c r="D23" s="91"/>
      <c r="E23" s="92"/>
      <c r="F23" s="92"/>
      <c r="G23" s="91"/>
      <c r="H23" s="90"/>
      <c r="L23" s="94"/>
      <c r="S23" s="85"/>
    </row>
    <row r="24" spans="1:21" ht="15" customHeight="1" x14ac:dyDescent="0.25">
      <c r="A24" s="132"/>
      <c r="B24" s="135"/>
      <c r="C24" s="138"/>
      <c r="D24" s="91"/>
      <c r="E24" s="92"/>
      <c r="F24" s="92"/>
      <c r="G24" s="91"/>
      <c r="H24" s="90"/>
      <c r="L24" s="94"/>
    </row>
    <row r="26" spans="1:21" ht="15" customHeight="1" x14ac:dyDescent="0.25">
      <c r="A26" s="130"/>
      <c r="B26" s="133"/>
      <c r="C26" s="136"/>
      <c r="D26" s="91"/>
      <c r="E26" s="92"/>
      <c r="F26" s="92"/>
      <c r="G26" s="91"/>
      <c r="H26" s="90"/>
    </row>
    <row r="27" spans="1:21" x14ac:dyDescent="0.25">
      <c r="A27" s="131"/>
      <c r="B27" s="134"/>
      <c r="C27" s="137"/>
      <c r="D27" s="91"/>
      <c r="E27" s="92"/>
      <c r="F27" s="92"/>
      <c r="G27" s="91"/>
      <c r="H27" s="90"/>
    </row>
    <row r="28" spans="1:21" x14ac:dyDescent="0.25">
      <c r="A28" s="131"/>
      <c r="B28" s="134"/>
      <c r="C28" s="137"/>
      <c r="D28" s="91"/>
      <c r="E28" s="92"/>
      <c r="F28" s="92"/>
      <c r="G28" s="91"/>
      <c r="H28" s="90"/>
    </row>
    <row r="29" spans="1:21" x14ac:dyDescent="0.25">
      <c r="A29" s="131"/>
      <c r="B29" s="134"/>
      <c r="C29" s="137"/>
      <c r="D29" s="91"/>
      <c r="E29" s="92"/>
      <c r="F29" s="92"/>
      <c r="G29" s="91"/>
      <c r="H29" s="90"/>
    </row>
    <row r="30" spans="1:21" x14ac:dyDescent="0.25">
      <c r="A30" s="131"/>
      <c r="B30" s="134"/>
      <c r="C30" s="137"/>
      <c r="D30" s="91"/>
      <c r="E30" s="92"/>
      <c r="F30" s="92"/>
      <c r="G30" s="91"/>
      <c r="H30" s="90"/>
    </row>
    <row r="31" spans="1:21" ht="15" customHeight="1" x14ac:dyDescent="0.25">
      <c r="A31" s="131"/>
      <c r="B31" s="134"/>
      <c r="C31" s="137"/>
      <c r="D31" s="91"/>
      <c r="E31" s="92"/>
      <c r="F31" s="92"/>
      <c r="G31" s="91"/>
      <c r="H31" s="90"/>
    </row>
    <row r="32" spans="1:21" x14ac:dyDescent="0.25">
      <c r="A32" s="132"/>
      <c r="B32" s="135"/>
      <c r="C32" s="138"/>
      <c r="D32" s="91"/>
      <c r="E32" s="92"/>
      <c r="F32" s="92"/>
      <c r="G32" s="91"/>
      <c r="H32" s="90"/>
    </row>
    <row r="34" spans="1:8" x14ac:dyDescent="0.25">
      <c r="A34" s="130"/>
      <c r="B34" s="133"/>
      <c r="C34" s="136"/>
      <c r="D34" s="91"/>
      <c r="E34" s="92"/>
      <c r="F34" s="92"/>
      <c r="G34" s="91"/>
      <c r="H34" s="93"/>
    </row>
    <row r="35" spans="1:8" ht="15" customHeight="1" x14ac:dyDescent="0.25">
      <c r="A35" s="131"/>
      <c r="B35" s="134"/>
      <c r="C35" s="137"/>
      <c r="D35" s="91"/>
      <c r="E35" s="92"/>
      <c r="F35" s="92"/>
      <c r="G35" s="91"/>
      <c r="H35" s="90"/>
    </row>
    <row r="36" spans="1:8" x14ac:dyDescent="0.25">
      <c r="A36" s="131"/>
      <c r="B36" s="134"/>
      <c r="C36" s="137"/>
      <c r="D36" s="91"/>
      <c r="E36" s="92"/>
      <c r="F36" s="92"/>
      <c r="G36" s="91"/>
      <c r="H36" s="90"/>
    </row>
    <row r="37" spans="1:8" x14ac:dyDescent="0.25">
      <c r="A37" s="131"/>
      <c r="B37" s="134"/>
      <c r="C37" s="137"/>
      <c r="D37" s="91"/>
      <c r="E37" s="92"/>
      <c r="F37" s="92"/>
      <c r="G37" s="91"/>
      <c r="H37" s="90"/>
    </row>
    <row r="38" spans="1:8" ht="15" customHeight="1" x14ac:dyDescent="0.25">
      <c r="A38" s="131"/>
      <c r="B38" s="134"/>
      <c r="C38" s="137"/>
      <c r="D38" s="91"/>
      <c r="E38" s="92"/>
      <c r="F38" s="92"/>
      <c r="G38" s="91"/>
      <c r="H38" s="90"/>
    </row>
    <row r="39" spans="1:8" x14ac:dyDescent="0.25">
      <c r="A39" s="131"/>
      <c r="B39" s="134"/>
      <c r="C39" s="137"/>
      <c r="D39" s="91"/>
      <c r="E39" s="92"/>
      <c r="F39" s="92"/>
      <c r="G39" s="91"/>
      <c r="H39" s="90"/>
    </row>
    <row r="40" spans="1:8" x14ac:dyDescent="0.25">
      <c r="A40" s="132"/>
      <c r="B40" s="135"/>
      <c r="C40" s="138"/>
      <c r="D40" s="91"/>
      <c r="E40" s="92"/>
      <c r="F40" s="92"/>
      <c r="G40" s="91"/>
      <c r="H40" s="90"/>
    </row>
    <row r="42" spans="1:8" x14ac:dyDescent="0.25">
      <c r="A42" s="130"/>
      <c r="B42" s="133"/>
      <c r="C42" s="136"/>
      <c r="D42" s="91"/>
      <c r="E42" s="92"/>
      <c r="F42" s="92"/>
      <c r="G42" s="91"/>
      <c r="H42" s="93"/>
    </row>
    <row r="43" spans="1:8" ht="15" customHeight="1" x14ac:dyDescent="0.25">
      <c r="A43" s="131"/>
      <c r="B43" s="134"/>
      <c r="C43" s="137"/>
      <c r="D43" s="91"/>
      <c r="E43" s="92"/>
      <c r="F43" s="92"/>
      <c r="G43" s="91"/>
      <c r="H43" s="90"/>
    </row>
    <row r="44" spans="1:8" x14ac:dyDescent="0.25">
      <c r="A44" s="131"/>
      <c r="B44" s="134"/>
      <c r="C44" s="137"/>
      <c r="D44" s="91"/>
      <c r="E44" s="92"/>
      <c r="F44" s="92"/>
      <c r="G44" s="91"/>
      <c r="H44" s="90"/>
    </row>
    <row r="45" spans="1:8" x14ac:dyDescent="0.25">
      <c r="A45" s="131"/>
      <c r="B45" s="134"/>
      <c r="C45" s="137"/>
      <c r="D45" s="91"/>
      <c r="E45" s="92"/>
      <c r="F45" s="92"/>
      <c r="G45" s="91"/>
      <c r="H45" s="90"/>
    </row>
    <row r="46" spans="1:8" ht="15" customHeight="1" x14ac:dyDescent="0.25">
      <c r="A46" s="131"/>
      <c r="B46" s="134"/>
      <c r="C46" s="137"/>
      <c r="D46" s="91"/>
      <c r="E46" s="92"/>
      <c r="F46" s="92"/>
      <c r="G46" s="91"/>
      <c r="H46" s="90"/>
    </row>
    <row r="47" spans="1:8" x14ac:dyDescent="0.25">
      <c r="A47" s="131"/>
      <c r="B47" s="134"/>
      <c r="C47" s="137"/>
      <c r="D47" s="91"/>
      <c r="E47" s="92"/>
      <c r="F47" s="92"/>
      <c r="G47" s="91"/>
      <c r="H47" s="90"/>
    </row>
    <row r="48" spans="1:8" x14ac:dyDescent="0.25">
      <c r="A48" s="132"/>
      <c r="B48" s="135"/>
      <c r="C48" s="138"/>
      <c r="D48" s="91"/>
      <c r="E48" s="92"/>
      <c r="F48" s="92"/>
      <c r="G48" s="91"/>
      <c r="H48" s="90"/>
    </row>
    <row r="49" spans="1:8" x14ac:dyDescent="0.25">
      <c r="H49"/>
    </row>
    <row r="50" spans="1:8" x14ac:dyDescent="0.25">
      <c r="A50" s="130"/>
      <c r="B50" s="133"/>
      <c r="C50" s="136"/>
      <c r="D50" s="91"/>
      <c r="E50" s="92"/>
      <c r="F50" s="92"/>
      <c r="G50" s="91"/>
      <c r="H50" s="93"/>
    </row>
    <row r="51" spans="1:8" ht="15" customHeight="1" x14ac:dyDescent="0.25">
      <c r="A51" s="131"/>
      <c r="B51" s="134"/>
      <c r="C51" s="137"/>
      <c r="D51" s="91"/>
      <c r="E51" s="92"/>
      <c r="F51" s="92"/>
      <c r="G51" s="91"/>
      <c r="H51" s="90"/>
    </row>
    <row r="52" spans="1:8" x14ac:dyDescent="0.25">
      <c r="A52" s="131"/>
      <c r="B52" s="134"/>
      <c r="C52" s="137"/>
      <c r="D52" s="91"/>
      <c r="E52" s="92"/>
      <c r="F52" s="92"/>
      <c r="G52" s="91"/>
      <c r="H52" s="90"/>
    </row>
    <row r="53" spans="1:8" ht="15" customHeight="1" x14ac:dyDescent="0.25">
      <c r="A53" s="131"/>
      <c r="B53" s="134"/>
      <c r="C53" s="137"/>
      <c r="D53" s="91"/>
      <c r="E53" s="92"/>
      <c r="F53" s="92"/>
      <c r="G53" s="91"/>
      <c r="H53" s="90"/>
    </row>
    <row r="54" spans="1:8" x14ac:dyDescent="0.25">
      <c r="A54" s="131"/>
      <c r="B54" s="134"/>
      <c r="C54" s="137"/>
      <c r="D54" s="91"/>
      <c r="E54" s="92"/>
      <c r="F54" s="92"/>
      <c r="G54" s="91"/>
      <c r="H54" s="90"/>
    </row>
    <row r="55" spans="1:8" x14ac:dyDescent="0.25">
      <c r="A55" s="131"/>
      <c r="B55" s="134"/>
      <c r="C55" s="137"/>
      <c r="D55" s="91"/>
      <c r="E55" s="92"/>
      <c r="F55" s="92"/>
      <c r="G55" s="91"/>
      <c r="H55" s="90"/>
    </row>
    <row r="56" spans="1:8" x14ac:dyDescent="0.25">
      <c r="A56" s="132"/>
      <c r="B56" s="135"/>
      <c r="C56" s="138"/>
      <c r="D56" s="91"/>
      <c r="E56" s="92"/>
      <c r="F56" s="92"/>
      <c r="G56" s="91"/>
      <c r="H56" s="90"/>
    </row>
    <row r="57" spans="1:8" x14ac:dyDescent="0.25">
      <c r="H57"/>
    </row>
    <row r="58" spans="1:8" ht="15" customHeight="1" x14ac:dyDescent="0.25">
      <c r="A58" s="130"/>
      <c r="B58" s="133"/>
      <c r="C58" s="136"/>
      <c r="D58" s="91"/>
      <c r="E58" s="92"/>
      <c r="F58" s="92"/>
      <c r="G58" s="91"/>
      <c r="H58" s="93"/>
    </row>
    <row r="59" spans="1:8" x14ac:dyDescent="0.25">
      <c r="A59" s="131"/>
      <c r="B59" s="134"/>
      <c r="C59" s="137"/>
      <c r="D59" s="91"/>
      <c r="E59" s="92"/>
      <c r="F59" s="92"/>
      <c r="G59" s="91"/>
      <c r="H59" s="90"/>
    </row>
    <row r="60" spans="1:8" ht="15" customHeight="1" x14ac:dyDescent="0.25">
      <c r="A60" s="131"/>
      <c r="B60" s="134"/>
      <c r="C60" s="137"/>
      <c r="D60" s="91"/>
      <c r="E60" s="92"/>
      <c r="F60" s="92"/>
      <c r="G60" s="91"/>
      <c r="H60" s="90"/>
    </row>
    <row r="61" spans="1:8" x14ac:dyDescent="0.25">
      <c r="A61" s="131"/>
      <c r="B61" s="134"/>
      <c r="C61" s="137"/>
      <c r="D61" s="91"/>
      <c r="E61" s="92"/>
      <c r="F61" s="92"/>
      <c r="G61" s="91"/>
      <c r="H61" s="90"/>
    </row>
    <row r="62" spans="1:8" x14ac:dyDescent="0.25">
      <c r="A62" s="131"/>
      <c r="B62" s="134"/>
      <c r="C62" s="137"/>
      <c r="D62" s="91"/>
      <c r="E62" s="92"/>
      <c r="F62" s="92"/>
      <c r="G62" s="91"/>
      <c r="H62" s="90"/>
    </row>
    <row r="63" spans="1:8" x14ac:dyDescent="0.25">
      <c r="A63" s="131"/>
      <c r="B63" s="134"/>
      <c r="C63" s="137"/>
      <c r="D63" s="91"/>
      <c r="E63" s="92"/>
      <c r="F63" s="92"/>
      <c r="G63" s="91"/>
      <c r="H63" s="90"/>
    </row>
    <row r="64" spans="1:8" x14ac:dyDescent="0.25">
      <c r="A64" s="132"/>
      <c r="B64" s="135"/>
      <c r="C64" s="138"/>
      <c r="D64" s="91"/>
      <c r="E64" s="92"/>
      <c r="F64" s="92"/>
      <c r="G64" s="91"/>
      <c r="H64" s="90"/>
    </row>
    <row r="65" spans="1:8" ht="15" customHeight="1" x14ac:dyDescent="0.25">
      <c r="H65"/>
    </row>
    <row r="66" spans="1:8" ht="15" customHeight="1" x14ac:dyDescent="0.25">
      <c r="A66" s="130"/>
      <c r="B66" s="133"/>
      <c r="C66" s="136"/>
      <c r="D66" s="91"/>
      <c r="E66" s="92"/>
      <c r="F66" s="92"/>
      <c r="G66" s="91"/>
      <c r="H66" s="93"/>
    </row>
    <row r="67" spans="1:8" ht="15" customHeight="1" x14ac:dyDescent="0.25">
      <c r="A67" s="131"/>
      <c r="B67" s="134"/>
      <c r="C67" s="137"/>
      <c r="D67" s="91"/>
      <c r="E67" s="92"/>
      <c r="F67" s="92"/>
      <c r="G67" s="91"/>
      <c r="H67" s="90"/>
    </row>
    <row r="68" spans="1:8" x14ac:dyDescent="0.25">
      <c r="A68" s="131"/>
      <c r="B68" s="134"/>
      <c r="C68" s="137"/>
      <c r="D68" s="91"/>
      <c r="E68" s="92"/>
      <c r="F68" s="92"/>
      <c r="G68" s="91"/>
      <c r="H68" s="90"/>
    </row>
    <row r="69" spans="1:8" x14ac:dyDescent="0.25">
      <c r="A69" s="131"/>
      <c r="B69" s="134"/>
      <c r="C69" s="137"/>
      <c r="D69" s="91"/>
      <c r="E69" s="92"/>
      <c r="F69" s="92"/>
      <c r="G69" s="91"/>
      <c r="H69" s="90"/>
    </row>
    <row r="70" spans="1:8" x14ac:dyDescent="0.25">
      <c r="A70" s="131"/>
      <c r="B70" s="134"/>
      <c r="C70" s="137"/>
      <c r="D70" s="91"/>
      <c r="E70" s="92"/>
      <c r="F70" s="92"/>
      <c r="G70" s="91"/>
      <c r="H70" s="90"/>
    </row>
    <row r="71" spans="1:8" x14ac:dyDescent="0.25">
      <c r="A71" s="131"/>
      <c r="B71" s="134"/>
      <c r="C71" s="137"/>
      <c r="D71" s="91"/>
      <c r="E71" s="92"/>
      <c r="F71" s="92"/>
      <c r="G71" s="91"/>
      <c r="H71" s="90"/>
    </row>
    <row r="72" spans="1:8" ht="15" customHeight="1" x14ac:dyDescent="0.25">
      <c r="A72" s="132"/>
      <c r="B72" s="135"/>
      <c r="C72" s="138"/>
      <c r="D72" s="91"/>
      <c r="E72" s="92"/>
      <c r="F72" s="92"/>
      <c r="G72" s="91"/>
      <c r="H72" s="90"/>
    </row>
    <row r="73" spans="1:8" x14ac:dyDescent="0.25">
      <c r="H73"/>
    </row>
    <row r="74" spans="1:8" ht="15" customHeight="1" x14ac:dyDescent="0.25">
      <c r="A74" s="130"/>
      <c r="B74" s="133"/>
      <c r="C74" s="136"/>
      <c r="D74" s="91"/>
      <c r="E74" s="92"/>
      <c r="F74" s="92"/>
      <c r="G74" s="91"/>
      <c r="H74" s="93"/>
    </row>
    <row r="75" spans="1:8" x14ac:dyDescent="0.25">
      <c r="A75" s="131"/>
      <c r="B75" s="134"/>
      <c r="C75" s="137"/>
      <c r="D75" s="91"/>
      <c r="E75" s="92"/>
      <c r="F75" s="92"/>
      <c r="G75" s="91"/>
      <c r="H75" s="90"/>
    </row>
    <row r="76" spans="1:8" x14ac:dyDescent="0.25">
      <c r="A76" s="131"/>
      <c r="B76" s="134"/>
      <c r="C76" s="137"/>
      <c r="D76" s="91"/>
      <c r="E76" s="92"/>
      <c r="F76" s="92"/>
      <c r="G76" s="91"/>
      <c r="H76" s="90"/>
    </row>
    <row r="77" spans="1:8" x14ac:dyDescent="0.25">
      <c r="A77" s="131"/>
      <c r="B77" s="134"/>
      <c r="C77" s="137"/>
      <c r="D77" s="91"/>
      <c r="E77" s="92"/>
      <c r="F77" s="92"/>
      <c r="G77" s="91"/>
      <c r="H77" s="90"/>
    </row>
    <row r="78" spans="1:8" x14ac:dyDescent="0.25">
      <c r="A78" s="131"/>
      <c r="B78" s="134"/>
      <c r="C78" s="137"/>
      <c r="D78" s="91"/>
      <c r="E78" s="92"/>
      <c r="F78" s="92"/>
      <c r="G78" s="91"/>
      <c r="H78" s="90"/>
    </row>
    <row r="79" spans="1:8" ht="15" customHeight="1" x14ac:dyDescent="0.25">
      <c r="A79" s="131"/>
      <c r="B79" s="134"/>
      <c r="C79" s="137"/>
      <c r="D79" s="91"/>
      <c r="E79" s="92"/>
      <c r="F79" s="92"/>
      <c r="G79" s="91"/>
      <c r="H79" s="90"/>
    </row>
    <row r="80" spans="1:8" x14ac:dyDescent="0.25">
      <c r="A80" s="132"/>
      <c r="B80" s="135"/>
      <c r="C80" s="138"/>
      <c r="D80" s="91"/>
      <c r="E80" s="92"/>
      <c r="F80" s="92"/>
      <c r="G80" s="91"/>
      <c r="H80" s="90"/>
    </row>
    <row r="81" spans="1:8" x14ac:dyDescent="0.25">
      <c r="H81"/>
    </row>
    <row r="82" spans="1:8" ht="15" customHeight="1" x14ac:dyDescent="0.25">
      <c r="A82" s="130"/>
      <c r="B82" s="133"/>
      <c r="C82" s="136"/>
      <c r="D82" s="91"/>
      <c r="E82" s="92"/>
      <c r="F82" s="92"/>
      <c r="G82" s="91"/>
      <c r="H82" s="93"/>
    </row>
    <row r="83" spans="1:8" x14ac:dyDescent="0.25">
      <c r="A83" s="131"/>
      <c r="B83" s="134"/>
      <c r="C83" s="137"/>
      <c r="D83" s="91"/>
      <c r="E83" s="92"/>
      <c r="F83" s="92"/>
      <c r="G83" s="91"/>
      <c r="H83" s="90"/>
    </row>
    <row r="84" spans="1:8" x14ac:dyDescent="0.25">
      <c r="A84" s="131"/>
      <c r="B84" s="134"/>
      <c r="C84" s="137"/>
      <c r="D84" s="91"/>
      <c r="E84" s="92"/>
      <c r="F84" s="92"/>
      <c r="G84" s="91"/>
      <c r="H84" s="90"/>
    </row>
    <row r="85" spans="1:8" x14ac:dyDescent="0.25">
      <c r="A85" s="131"/>
      <c r="B85" s="134"/>
      <c r="C85" s="137"/>
      <c r="D85" s="91"/>
      <c r="E85" s="92"/>
      <c r="F85" s="92"/>
      <c r="G85" s="91"/>
      <c r="H85" s="90"/>
    </row>
    <row r="86" spans="1:8" x14ac:dyDescent="0.25">
      <c r="A86" s="131"/>
      <c r="B86" s="134"/>
      <c r="C86" s="137"/>
      <c r="D86" s="91"/>
      <c r="E86" s="92"/>
      <c r="F86" s="92"/>
      <c r="G86" s="91"/>
      <c r="H86" s="90"/>
    </row>
    <row r="87" spans="1:8" ht="15" customHeight="1" x14ac:dyDescent="0.25">
      <c r="A87" s="131"/>
      <c r="B87" s="134"/>
      <c r="C87" s="137"/>
      <c r="D87" s="91"/>
      <c r="E87" s="92"/>
      <c r="F87" s="92"/>
      <c r="G87" s="91"/>
      <c r="H87" s="90"/>
    </row>
    <row r="88" spans="1:8" x14ac:dyDescent="0.25">
      <c r="A88" s="132"/>
      <c r="B88" s="135"/>
      <c r="C88" s="138"/>
      <c r="D88" s="91"/>
      <c r="E88" s="92"/>
      <c r="F88" s="92"/>
      <c r="G88" s="91"/>
      <c r="H88" s="90"/>
    </row>
    <row r="89" spans="1:8" ht="15" customHeight="1" x14ac:dyDescent="0.25">
      <c r="H89"/>
    </row>
    <row r="90" spans="1:8" ht="15" customHeight="1" x14ac:dyDescent="0.25">
      <c r="A90" s="130"/>
      <c r="B90" s="133"/>
      <c r="C90" s="136"/>
      <c r="D90" s="91"/>
      <c r="E90" s="92"/>
      <c r="F90" s="92"/>
      <c r="G90" s="91"/>
      <c r="H90" s="93"/>
    </row>
    <row r="91" spans="1:8" x14ac:dyDescent="0.25">
      <c r="A91" s="131"/>
      <c r="B91" s="134"/>
      <c r="C91" s="137"/>
      <c r="D91" s="91"/>
      <c r="E91" s="92"/>
      <c r="F91" s="92"/>
      <c r="G91" s="91"/>
      <c r="H91" s="90"/>
    </row>
    <row r="92" spans="1:8" x14ac:dyDescent="0.25">
      <c r="A92" s="131"/>
      <c r="B92" s="134"/>
      <c r="C92" s="137"/>
      <c r="D92" s="91"/>
      <c r="E92" s="92"/>
      <c r="F92" s="92"/>
      <c r="G92" s="91"/>
      <c r="H92" s="90"/>
    </row>
    <row r="93" spans="1:8" x14ac:dyDescent="0.25">
      <c r="A93" s="131"/>
      <c r="B93" s="134"/>
      <c r="C93" s="137"/>
      <c r="D93" s="91"/>
      <c r="E93" s="92"/>
      <c r="F93" s="92"/>
      <c r="G93" s="91"/>
      <c r="H93" s="90"/>
    </row>
    <row r="94" spans="1:8" ht="15" customHeight="1" x14ac:dyDescent="0.25">
      <c r="A94" s="131"/>
      <c r="B94" s="134"/>
      <c r="C94" s="137"/>
      <c r="D94" s="91"/>
      <c r="E94" s="92"/>
      <c r="F94" s="92"/>
      <c r="G94" s="91"/>
      <c r="H94" s="90"/>
    </row>
    <row r="95" spans="1:8" x14ac:dyDescent="0.25">
      <c r="A95" s="131"/>
      <c r="B95" s="134"/>
      <c r="C95" s="137"/>
      <c r="D95" s="91"/>
      <c r="E95" s="92"/>
      <c r="F95" s="92"/>
      <c r="G95" s="91"/>
      <c r="H95" s="90"/>
    </row>
    <row r="96" spans="1:8" x14ac:dyDescent="0.25">
      <c r="A96" s="132"/>
      <c r="B96" s="135"/>
      <c r="C96" s="138"/>
      <c r="D96" s="91"/>
      <c r="E96" s="92"/>
      <c r="F96" s="92"/>
      <c r="G96" s="91"/>
      <c r="H96" s="90"/>
    </row>
    <row r="97" spans="1:8" ht="15" customHeight="1" x14ac:dyDescent="0.25">
      <c r="H97"/>
    </row>
    <row r="98" spans="1:8" ht="15" customHeight="1" x14ac:dyDescent="0.25">
      <c r="A98" s="130"/>
      <c r="B98" s="133"/>
      <c r="C98" s="136"/>
      <c r="D98" s="91"/>
      <c r="E98" s="92"/>
      <c r="F98" s="92"/>
      <c r="G98" s="91"/>
      <c r="H98" s="93"/>
    </row>
    <row r="99" spans="1:8" x14ac:dyDescent="0.25">
      <c r="A99" s="131"/>
      <c r="B99" s="134"/>
      <c r="C99" s="137"/>
      <c r="D99" s="91"/>
      <c r="E99" s="92"/>
      <c r="F99" s="92"/>
      <c r="G99" s="91"/>
      <c r="H99" s="90"/>
    </row>
    <row r="100" spans="1:8" x14ac:dyDescent="0.25">
      <c r="A100" s="131"/>
      <c r="B100" s="134"/>
      <c r="C100" s="137"/>
      <c r="D100" s="91"/>
      <c r="E100" s="92"/>
      <c r="F100" s="92"/>
      <c r="G100" s="91"/>
      <c r="H100" s="90"/>
    </row>
    <row r="101" spans="1:8" ht="15" customHeight="1" x14ac:dyDescent="0.25">
      <c r="A101" s="131"/>
      <c r="B101" s="134"/>
      <c r="C101" s="137"/>
      <c r="D101" s="91"/>
      <c r="E101" s="92"/>
      <c r="F101" s="92"/>
      <c r="G101" s="91"/>
      <c r="H101" s="90"/>
    </row>
    <row r="102" spans="1:8" x14ac:dyDescent="0.25">
      <c r="A102" s="131"/>
      <c r="B102" s="134"/>
      <c r="C102" s="137"/>
      <c r="D102" s="91"/>
      <c r="E102" s="92"/>
      <c r="F102" s="92"/>
      <c r="G102" s="91"/>
      <c r="H102" s="90"/>
    </row>
    <row r="103" spans="1:8" x14ac:dyDescent="0.25">
      <c r="A103" s="131"/>
      <c r="B103" s="134"/>
      <c r="C103" s="137"/>
      <c r="D103" s="91"/>
      <c r="E103" s="92"/>
      <c r="F103" s="92"/>
      <c r="G103" s="91"/>
      <c r="H103" s="90"/>
    </row>
    <row r="104" spans="1:8" x14ac:dyDescent="0.25">
      <c r="A104" s="132"/>
      <c r="B104" s="135"/>
      <c r="C104" s="138"/>
      <c r="D104" s="91"/>
      <c r="E104" s="92"/>
      <c r="F104" s="92"/>
      <c r="G104" s="91"/>
      <c r="H104" s="90"/>
    </row>
    <row r="105" spans="1:8" x14ac:dyDescent="0.25">
      <c r="H105"/>
    </row>
    <row r="106" spans="1:8" ht="15" customHeight="1" x14ac:dyDescent="0.25">
      <c r="A106" s="130"/>
      <c r="B106" s="133"/>
      <c r="C106" s="136"/>
      <c r="D106" s="91"/>
      <c r="E106" s="92"/>
      <c r="F106" s="92"/>
      <c r="G106" s="91"/>
      <c r="H106" s="93"/>
    </row>
    <row r="107" spans="1:8" x14ac:dyDescent="0.25">
      <c r="A107" s="131"/>
      <c r="B107" s="134"/>
      <c r="C107" s="137"/>
      <c r="D107" s="91"/>
      <c r="E107" s="92"/>
      <c r="F107" s="92"/>
      <c r="G107" s="91"/>
      <c r="H107" s="90"/>
    </row>
    <row r="108" spans="1:8" x14ac:dyDescent="0.25">
      <c r="A108" s="131"/>
      <c r="B108" s="134"/>
      <c r="C108" s="137"/>
      <c r="D108" s="91"/>
      <c r="E108" s="92"/>
      <c r="F108" s="92"/>
      <c r="G108" s="91"/>
      <c r="H108" s="90"/>
    </row>
    <row r="109" spans="1:8" ht="15" customHeight="1" x14ac:dyDescent="0.25">
      <c r="A109" s="131"/>
      <c r="B109" s="134"/>
      <c r="C109" s="137"/>
      <c r="D109" s="91"/>
      <c r="E109" s="92"/>
      <c r="F109" s="92"/>
      <c r="G109" s="91"/>
      <c r="H109" s="90"/>
    </row>
    <row r="110" spans="1:8" x14ac:dyDescent="0.25">
      <c r="A110" s="131"/>
      <c r="B110" s="134"/>
      <c r="C110" s="137"/>
      <c r="D110" s="91"/>
      <c r="E110" s="92"/>
      <c r="F110" s="92"/>
      <c r="G110" s="91"/>
      <c r="H110" s="90"/>
    </row>
    <row r="111" spans="1:8" x14ac:dyDescent="0.25">
      <c r="A111" s="131"/>
      <c r="B111" s="134"/>
      <c r="C111" s="137"/>
      <c r="D111" s="91"/>
      <c r="E111" s="92"/>
      <c r="F111" s="92"/>
      <c r="G111" s="91"/>
      <c r="H111" s="90"/>
    </row>
    <row r="112" spans="1:8" x14ac:dyDescent="0.25">
      <c r="A112" s="132"/>
      <c r="B112" s="135"/>
      <c r="C112" s="138"/>
      <c r="D112" s="91"/>
      <c r="E112" s="92"/>
      <c r="F112" s="92"/>
      <c r="G112" s="91"/>
      <c r="H112" s="90"/>
    </row>
    <row r="113" spans="1:8" x14ac:dyDescent="0.25">
      <c r="H113"/>
    </row>
    <row r="114" spans="1:8" x14ac:dyDescent="0.25">
      <c r="A114" s="130"/>
      <c r="B114" s="133"/>
      <c r="C114" s="136"/>
      <c r="D114" s="91"/>
      <c r="E114" s="92"/>
      <c r="F114" s="92"/>
      <c r="G114" s="91"/>
      <c r="H114" s="93"/>
    </row>
    <row r="115" spans="1:8" x14ac:dyDescent="0.25">
      <c r="A115" s="131"/>
      <c r="B115" s="134"/>
      <c r="C115" s="137"/>
      <c r="D115" s="91"/>
      <c r="E115" s="92"/>
      <c r="F115" s="92"/>
      <c r="G115" s="91"/>
      <c r="H115" s="90"/>
    </row>
    <row r="116" spans="1:8" x14ac:dyDescent="0.25">
      <c r="A116" s="131"/>
      <c r="B116" s="134"/>
      <c r="C116" s="137"/>
      <c r="D116" s="91"/>
      <c r="E116" s="92"/>
      <c r="F116" s="92"/>
      <c r="G116" s="91"/>
      <c r="H116" s="90"/>
    </row>
    <row r="117" spans="1:8" x14ac:dyDescent="0.25">
      <c r="A117" s="131"/>
      <c r="B117" s="134"/>
      <c r="C117" s="137"/>
      <c r="D117" s="91"/>
      <c r="E117" s="92"/>
      <c r="F117" s="92"/>
      <c r="G117" s="91"/>
      <c r="H117" s="90"/>
    </row>
    <row r="118" spans="1:8" x14ac:dyDescent="0.25">
      <c r="A118" s="131"/>
      <c r="B118" s="134"/>
      <c r="C118" s="137"/>
      <c r="D118" s="91"/>
      <c r="E118" s="92"/>
      <c r="F118" s="92"/>
      <c r="G118" s="91"/>
      <c r="H118" s="90"/>
    </row>
    <row r="119" spans="1:8" x14ac:dyDescent="0.25">
      <c r="A119" s="131"/>
      <c r="B119" s="134"/>
      <c r="C119" s="137"/>
      <c r="D119" s="91"/>
      <c r="E119" s="92"/>
      <c r="F119" s="92"/>
      <c r="G119" s="91"/>
      <c r="H119" s="90"/>
    </row>
    <row r="120" spans="1:8" x14ac:dyDescent="0.25">
      <c r="A120" s="132"/>
      <c r="B120" s="135"/>
      <c r="C120" s="138"/>
      <c r="D120" s="91"/>
      <c r="E120" s="92"/>
      <c r="F120" s="92"/>
      <c r="G120" s="91"/>
      <c r="H120" s="90"/>
    </row>
    <row r="121" spans="1:8" x14ac:dyDescent="0.25">
      <c r="H121"/>
    </row>
    <row r="122" spans="1:8" x14ac:dyDescent="0.25">
      <c r="A122" s="130"/>
      <c r="B122" s="133"/>
      <c r="C122" s="136"/>
      <c r="D122" s="91"/>
      <c r="E122" s="92"/>
      <c r="F122" s="92"/>
      <c r="G122" s="91"/>
      <c r="H122" s="93"/>
    </row>
    <row r="123" spans="1:8" x14ac:dyDescent="0.25">
      <c r="A123" s="131"/>
      <c r="B123" s="134"/>
      <c r="C123" s="137"/>
      <c r="D123" s="91"/>
      <c r="E123" s="92"/>
      <c r="F123" s="92"/>
      <c r="G123" s="91"/>
      <c r="H123" s="90"/>
    </row>
    <row r="124" spans="1:8" x14ac:dyDescent="0.25">
      <c r="A124" s="131"/>
      <c r="B124" s="134"/>
      <c r="C124" s="137"/>
      <c r="D124" s="91"/>
      <c r="E124" s="92"/>
      <c r="F124" s="92"/>
      <c r="G124" s="91"/>
      <c r="H124" s="90"/>
    </row>
    <row r="125" spans="1:8" x14ac:dyDescent="0.25">
      <c r="A125" s="131"/>
      <c r="B125" s="134"/>
      <c r="C125" s="137"/>
      <c r="D125" s="91"/>
      <c r="E125" s="92"/>
      <c r="F125" s="92"/>
      <c r="G125" s="91"/>
      <c r="H125" s="90"/>
    </row>
    <row r="126" spans="1:8" x14ac:dyDescent="0.25">
      <c r="A126" s="131"/>
      <c r="B126" s="134"/>
      <c r="C126" s="137"/>
      <c r="D126" s="91"/>
      <c r="E126" s="92"/>
      <c r="F126" s="92"/>
      <c r="G126" s="91"/>
      <c r="H126" s="90"/>
    </row>
    <row r="127" spans="1:8" x14ac:dyDescent="0.25">
      <c r="A127" s="131"/>
      <c r="B127" s="134"/>
      <c r="C127" s="137"/>
      <c r="D127" s="91"/>
      <c r="E127" s="92"/>
      <c r="F127" s="92"/>
      <c r="G127" s="91"/>
      <c r="H127" s="90"/>
    </row>
    <row r="128" spans="1:8" x14ac:dyDescent="0.25">
      <c r="A128" s="132"/>
      <c r="B128" s="135"/>
      <c r="C128" s="138"/>
      <c r="D128" s="91"/>
      <c r="E128" s="92"/>
      <c r="F128" s="92"/>
      <c r="G128" s="91"/>
      <c r="H128" s="90"/>
    </row>
    <row r="129" spans="1:8" x14ac:dyDescent="0.25">
      <c r="H129"/>
    </row>
    <row r="130" spans="1:8" ht="15" customHeight="1" x14ac:dyDescent="0.25">
      <c r="A130" s="130"/>
      <c r="B130" s="133"/>
      <c r="C130" s="136"/>
      <c r="D130" s="91"/>
      <c r="E130" s="92"/>
      <c r="F130" s="92"/>
      <c r="G130" s="91"/>
      <c r="H130" s="93"/>
    </row>
    <row r="131" spans="1:8" x14ac:dyDescent="0.25">
      <c r="A131" s="131"/>
      <c r="B131" s="134"/>
      <c r="C131" s="137"/>
      <c r="D131" s="91"/>
      <c r="E131" s="92"/>
      <c r="F131" s="92"/>
      <c r="G131" s="91"/>
      <c r="H131" s="90"/>
    </row>
    <row r="132" spans="1:8" x14ac:dyDescent="0.25">
      <c r="A132" s="131"/>
      <c r="B132" s="134"/>
      <c r="C132" s="137"/>
      <c r="D132" s="91"/>
      <c r="E132" s="92"/>
      <c r="F132" s="92"/>
      <c r="G132" s="91"/>
      <c r="H132" s="90"/>
    </row>
    <row r="133" spans="1:8" x14ac:dyDescent="0.25">
      <c r="A133" s="131"/>
      <c r="B133" s="134"/>
      <c r="C133" s="137"/>
      <c r="D133" s="91"/>
      <c r="E133" s="92"/>
      <c r="F133" s="92"/>
      <c r="G133" s="91"/>
      <c r="H133" s="90"/>
    </row>
    <row r="134" spans="1:8" x14ac:dyDescent="0.25">
      <c r="A134" s="131"/>
      <c r="B134" s="134"/>
      <c r="C134" s="137"/>
      <c r="D134" s="91"/>
      <c r="E134" s="92"/>
      <c r="F134" s="92"/>
      <c r="G134" s="91"/>
      <c r="H134" s="90"/>
    </row>
    <row r="135" spans="1:8" x14ac:dyDescent="0.25">
      <c r="A135" s="131"/>
      <c r="B135" s="134"/>
      <c r="C135" s="137"/>
      <c r="D135" s="91"/>
      <c r="E135" s="92"/>
      <c r="F135" s="92"/>
      <c r="G135" s="91"/>
      <c r="H135" s="90"/>
    </row>
    <row r="136" spans="1:8" x14ac:dyDescent="0.25">
      <c r="A136" s="132"/>
      <c r="B136" s="135"/>
      <c r="C136" s="138"/>
      <c r="D136" s="91"/>
      <c r="E136" s="92"/>
      <c r="F136" s="92"/>
      <c r="G136" s="91"/>
      <c r="H136" s="90"/>
    </row>
    <row r="137" spans="1:8" x14ac:dyDescent="0.25">
      <c r="H137"/>
    </row>
    <row r="138" spans="1:8" ht="15" customHeight="1" x14ac:dyDescent="0.25">
      <c r="A138" s="130"/>
      <c r="B138" s="133"/>
      <c r="C138" s="136"/>
      <c r="D138" s="91"/>
      <c r="E138" s="92"/>
      <c r="F138" s="92"/>
      <c r="G138" s="91"/>
      <c r="H138" s="93"/>
    </row>
    <row r="139" spans="1:8" x14ac:dyDescent="0.25">
      <c r="A139" s="131"/>
      <c r="B139" s="134"/>
      <c r="C139" s="137"/>
      <c r="D139" s="91"/>
      <c r="E139" s="92"/>
      <c r="F139" s="92"/>
      <c r="G139" s="91"/>
      <c r="H139" s="90"/>
    </row>
    <row r="140" spans="1:8" x14ac:dyDescent="0.25">
      <c r="A140" s="131"/>
      <c r="B140" s="134"/>
      <c r="C140" s="137"/>
      <c r="D140" s="91"/>
      <c r="E140" s="92"/>
      <c r="F140" s="92"/>
      <c r="G140" s="91"/>
      <c r="H140" s="90"/>
    </row>
    <row r="141" spans="1:8" x14ac:dyDescent="0.25">
      <c r="A141" s="131"/>
      <c r="B141" s="134"/>
      <c r="C141" s="137"/>
      <c r="D141" s="91"/>
      <c r="E141" s="92"/>
      <c r="F141" s="92"/>
      <c r="G141" s="91"/>
      <c r="H141" s="90"/>
    </row>
    <row r="142" spans="1:8" x14ac:dyDescent="0.25">
      <c r="A142" s="131"/>
      <c r="B142" s="134"/>
      <c r="C142" s="137"/>
      <c r="D142" s="91"/>
      <c r="E142" s="92"/>
      <c r="F142" s="92"/>
      <c r="G142" s="91"/>
      <c r="H142" s="90"/>
    </row>
    <row r="143" spans="1:8" x14ac:dyDescent="0.25">
      <c r="A143" s="131"/>
      <c r="B143" s="134"/>
      <c r="C143" s="137"/>
      <c r="D143" s="91"/>
      <c r="E143" s="92"/>
      <c r="F143" s="92"/>
      <c r="G143" s="91"/>
      <c r="H143" s="90"/>
    </row>
    <row r="144" spans="1:8" x14ac:dyDescent="0.25">
      <c r="A144" s="132"/>
      <c r="B144" s="135"/>
      <c r="C144" s="138"/>
      <c r="D144" s="91"/>
      <c r="E144" s="92"/>
      <c r="F144" s="92"/>
      <c r="G144" s="91"/>
      <c r="H144" s="90"/>
    </row>
    <row r="145" spans="1:8" x14ac:dyDescent="0.25">
      <c r="H145"/>
    </row>
    <row r="146" spans="1:8" ht="15" customHeight="1" x14ac:dyDescent="0.25">
      <c r="A146" s="130"/>
      <c r="B146" s="133"/>
      <c r="C146" s="136"/>
      <c r="D146" s="91"/>
      <c r="E146" s="92"/>
      <c r="F146" s="92"/>
      <c r="G146" s="91"/>
      <c r="H146" s="93"/>
    </row>
    <row r="147" spans="1:8" x14ac:dyDescent="0.25">
      <c r="A147" s="131"/>
      <c r="B147" s="134"/>
      <c r="C147" s="137"/>
      <c r="D147" s="91"/>
      <c r="E147" s="92"/>
      <c r="F147" s="92"/>
      <c r="G147" s="91"/>
      <c r="H147" s="90"/>
    </row>
    <row r="148" spans="1:8" x14ac:dyDescent="0.25">
      <c r="A148" s="131"/>
      <c r="B148" s="134"/>
      <c r="C148" s="137"/>
      <c r="D148" s="91"/>
      <c r="E148" s="92"/>
      <c r="F148" s="92"/>
      <c r="G148" s="91"/>
      <c r="H148" s="90"/>
    </row>
    <row r="149" spans="1:8" x14ac:dyDescent="0.25">
      <c r="A149" s="131"/>
      <c r="B149" s="134"/>
      <c r="C149" s="137"/>
      <c r="D149" s="91"/>
      <c r="E149" s="92"/>
      <c r="F149" s="92"/>
      <c r="G149" s="91"/>
      <c r="H149" s="90"/>
    </row>
    <row r="150" spans="1:8" x14ac:dyDescent="0.25">
      <c r="A150" s="131"/>
      <c r="B150" s="134"/>
      <c r="C150" s="137"/>
      <c r="D150" s="91"/>
      <c r="E150" s="92"/>
      <c r="F150" s="92"/>
      <c r="G150" s="91"/>
      <c r="H150" s="90"/>
    </row>
    <row r="151" spans="1:8" x14ac:dyDescent="0.25">
      <c r="A151" s="131"/>
      <c r="B151" s="134"/>
      <c r="C151" s="137"/>
      <c r="D151" s="91"/>
      <c r="E151" s="92"/>
      <c r="F151" s="92"/>
      <c r="G151" s="91"/>
      <c r="H151" s="90"/>
    </row>
    <row r="152" spans="1:8" x14ac:dyDescent="0.25">
      <c r="A152" s="132"/>
      <c r="B152" s="135"/>
      <c r="C152" s="138"/>
      <c r="D152" s="91"/>
      <c r="E152" s="92"/>
      <c r="F152" s="92"/>
      <c r="G152" s="91"/>
      <c r="H152" s="90"/>
    </row>
    <row r="153" spans="1:8" x14ac:dyDescent="0.25">
      <c r="H153"/>
    </row>
    <row r="154" spans="1:8" x14ac:dyDescent="0.25">
      <c r="A154" s="130"/>
      <c r="B154" s="133"/>
      <c r="C154" s="136"/>
      <c r="D154" s="91"/>
      <c r="E154" s="92"/>
      <c r="F154" s="92"/>
      <c r="G154" s="91"/>
      <c r="H154" s="93"/>
    </row>
    <row r="155" spans="1:8" x14ac:dyDescent="0.25">
      <c r="A155" s="131"/>
      <c r="B155" s="134"/>
      <c r="C155" s="137"/>
      <c r="D155" s="91"/>
      <c r="E155" s="92"/>
      <c r="F155" s="92"/>
      <c r="G155" s="91"/>
      <c r="H155" s="90"/>
    </row>
    <row r="156" spans="1:8" x14ac:dyDescent="0.25">
      <c r="A156" s="131"/>
      <c r="B156" s="134"/>
      <c r="C156" s="137"/>
      <c r="D156" s="91"/>
      <c r="E156" s="92"/>
      <c r="F156" s="92"/>
      <c r="G156" s="91"/>
      <c r="H156" s="90"/>
    </row>
    <row r="157" spans="1:8" x14ac:dyDescent="0.25">
      <c r="A157" s="131"/>
      <c r="B157" s="134"/>
      <c r="C157" s="137"/>
      <c r="D157" s="91"/>
      <c r="E157" s="92"/>
      <c r="F157" s="92"/>
      <c r="G157" s="91"/>
      <c r="H157" s="90"/>
    </row>
    <row r="158" spans="1:8" x14ac:dyDescent="0.25">
      <c r="A158" s="131"/>
      <c r="B158" s="134"/>
      <c r="C158" s="137"/>
      <c r="D158" s="91"/>
      <c r="E158" s="92"/>
      <c r="F158" s="92"/>
      <c r="G158" s="91"/>
      <c r="H158" s="90"/>
    </row>
    <row r="159" spans="1:8" x14ac:dyDescent="0.25">
      <c r="A159" s="131"/>
      <c r="B159" s="134"/>
      <c r="C159" s="137"/>
      <c r="D159" s="91"/>
      <c r="E159" s="92"/>
      <c r="F159" s="92"/>
      <c r="G159" s="91"/>
      <c r="H159" s="90"/>
    </row>
    <row r="160" spans="1:8" x14ac:dyDescent="0.25">
      <c r="A160" s="132"/>
      <c r="B160" s="135"/>
      <c r="C160" s="138"/>
      <c r="D160" s="91"/>
      <c r="E160" s="92"/>
      <c r="F160" s="92"/>
      <c r="G160" s="91"/>
      <c r="H160" s="90"/>
    </row>
    <row r="161" spans="1:8" x14ac:dyDescent="0.25">
      <c r="H161"/>
    </row>
    <row r="162" spans="1:8" ht="15" customHeight="1" x14ac:dyDescent="0.25">
      <c r="A162" s="130"/>
      <c r="B162" s="133"/>
      <c r="C162" s="136"/>
      <c r="D162" s="91"/>
      <c r="E162" s="92"/>
      <c r="F162" s="92"/>
      <c r="G162" s="91"/>
      <c r="H162" s="93"/>
    </row>
    <row r="163" spans="1:8" x14ac:dyDescent="0.25">
      <c r="A163" s="131"/>
      <c r="B163" s="134"/>
      <c r="C163" s="137"/>
      <c r="D163" s="91"/>
      <c r="E163" s="92"/>
      <c r="F163" s="92"/>
      <c r="G163" s="91"/>
      <c r="H163" s="90"/>
    </row>
    <row r="164" spans="1:8" x14ac:dyDescent="0.25">
      <c r="A164" s="131"/>
      <c r="B164" s="134"/>
      <c r="C164" s="137"/>
      <c r="D164" s="91"/>
      <c r="E164" s="92"/>
      <c r="F164" s="92"/>
      <c r="G164" s="91"/>
      <c r="H164" s="90"/>
    </row>
    <row r="165" spans="1:8" x14ac:dyDescent="0.25">
      <c r="A165" s="131"/>
      <c r="B165" s="134"/>
      <c r="C165" s="137"/>
      <c r="D165" s="91"/>
      <c r="E165" s="92"/>
      <c r="F165" s="92"/>
      <c r="G165" s="91"/>
      <c r="H165" s="90"/>
    </row>
    <row r="166" spans="1:8" x14ac:dyDescent="0.25">
      <c r="A166" s="131"/>
      <c r="B166" s="134"/>
      <c r="C166" s="137"/>
      <c r="D166" s="91"/>
      <c r="E166" s="92"/>
      <c r="F166" s="92"/>
      <c r="G166" s="91"/>
      <c r="H166" s="90"/>
    </row>
    <row r="167" spans="1:8" x14ac:dyDescent="0.25">
      <c r="A167" s="131"/>
      <c r="B167" s="134"/>
      <c r="C167" s="137"/>
      <c r="D167" s="91"/>
      <c r="E167" s="92"/>
      <c r="F167" s="92"/>
      <c r="G167" s="91"/>
      <c r="H167" s="90"/>
    </row>
    <row r="168" spans="1:8" x14ac:dyDescent="0.25">
      <c r="A168" s="132"/>
      <c r="B168" s="135"/>
      <c r="C168" s="138"/>
      <c r="D168" s="91"/>
      <c r="E168" s="92"/>
      <c r="F168" s="92"/>
      <c r="G168" s="91"/>
      <c r="H168" s="90"/>
    </row>
    <row r="169" spans="1:8" x14ac:dyDescent="0.25">
      <c r="H169"/>
    </row>
    <row r="170" spans="1:8" x14ac:dyDescent="0.25">
      <c r="A170" s="130"/>
      <c r="B170" s="133"/>
      <c r="C170" s="136"/>
      <c r="D170" s="91"/>
      <c r="E170" s="92"/>
      <c r="F170" s="92"/>
      <c r="G170" s="91"/>
      <c r="H170" s="93"/>
    </row>
    <row r="171" spans="1:8" x14ac:dyDescent="0.25">
      <c r="A171" s="131"/>
      <c r="B171" s="134"/>
      <c r="C171" s="137"/>
      <c r="D171" s="91"/>
      <c r="E171" s="92"/>
      <c r="F171" s="92"/>
      <c r="G171" s="91"/>
      <c r="H171" s="90"/>
    </row>
    <row r="172" spans="1:8" x14ac:dyDescent="0.25">
      <c r="A172" s="131"/>
      <c r="B172" s="134"/>
      <c r="C172" s="137"/>
      <c r="D172" s="91"/>
      <c r="E172" s="92"/>
      <c r="F172" s="92"/>
      <c r="G172" s="91"/>
      <c r="H172" s="90"/>
    </row>
    <row r="173" spans="1:8" x14ac:dyDescent="0.25">
      <c r="A173" s="131"/>
      <c r="B173" s="134"/>
      <c r="C173" s="137"/>
      <c r="D173" s="91"/>
      <c r="E173" s="92"/>
      <c r="F173" s="92"/>
      <c r="G173" s="91"/>
      <c r="H173" s="90"/>
    </row>
    <row r="174" spans="1:8" x14ac:dyDescent="0.25">
      <c r="A174" s="131"/>
      <c r="B174" s="134"/>
      <c r="C174" s="137"/>
      <c r="D174" s="91"/>
      <c r="E174" s="92"/>
      <c r="F174" s="92"/>
      <c r="G174" s="91"/>
      <c r="H174" s="90"/>
    </row>
    <row r="175" spans="1:8" x14ac:dyDescent="0.25">
      <c r="A175" s="131"/>
      <c r="B175" s="134"/>
      <c r="C175" s="137"/>
      <c r="D175" s="91"/>
      <c r="E175" s="92"/>
      <c r="F175" s="92"/>
      <c r="G175" s="91"/>
      <c r="H175" s="90"/>
    </row>
    <row r="176" spans="1:8" x14ac:dyDescent="0.25">
      <c r="A176" s="132"/>
      <c r="B176" s="135"/>
      <c r="C176" s="138"/>
      <c r="D176" s="91"/>
      <c r="E176" s="92"/>
      <c r="F176" s="92"/>
      <c r="G176" s="91"/>
      <c r="H176" s="90"/>
    </row>
    <row r="177" spans="1:8" x14ac:dyDescent="0.25">
      <c r="H177"/>
    </row>
    <row r="178" spans="1:8" x14ac:dyDescent="0.25">
      <c r="A178" s="130"/>
      <c r="B178" s="133"/>
      <c r="C178" s="136"/>
      <c r="D178" s="91"/>
      <c r="E178" s="92"/>
      <c r="F178" s="92"/>
      <c r="G178" s="91"/>
      <c r="H178" s="93"/>
    </row>
    <row r="179" spans="1:8" x14ac:dyDescent="0.25">
      <c r="A179" s="131"/>
      <c r="B179" s="134"/>
      <c r="C179" s="137"/>
      <c r="D179" s="91"/>
      <c r="E179" s="92"/>
      <c r="F179" s="92"/>
      <c r="G179" s="91"/>
      <c r="H179" s="90"/>
    </row>
    <row r="180" spans="1:8" x14ac:dyDescent="0.25">
      <c r="A180" s="131"/>
      <c r="B180" s="134"/>
      <c r="C180" s="137"/>
      <c r="D180" s="91"/>
      <c r="E180" s="92"/>
      <c r="F180" s="92"/>
      <c r="G180" s="91"/>
      <c r="H180" s="90"/>
    </row>
    <row r="181" spans="1:8" x14ac:dyDescent="0.25">
      <c r="A181" s="131"/>
      <c r="B181" s="134"/>
      <c r="C181" s="137"/>
      <c r="D181" s="91"/>
      <c r="E181" s="92"/>
      <c r="F181" s="92"/>
      <c r="G181" s="91"/>
      <c r="H181" s="90"/>
    </row>
    <row r="182" spans="1:8" x14ac:dyDescent="0.25">
      <c r="A182" s="131"/>
      <c r="B182" s="134"/>
      <c r="C182" s="137"/>
      <c r="D182" s="91"/>
      <c r="E182" s="92"/>
      <c r="F182" s="92"/>
      <c r="G182" s="91"/>
      <c r="H182" s="90"/>
    </row>
    <row r="183" spans="1:8" x14ac:dyDescent="0.25">
      <c r="A183" s="131"/>
      <c r="B183" s="134"/>
      <c r="C183" s="137"/>
      <c r="D183" s="91"/>
      <c r="E183" s="92"/>
      <c r="F183" s="92"/>
      <c r="G183" s="91"/>
      <c r="H183" s="90"/>
    </row>
    <row r="184" spans="1:8" x14ac:dyDescent="0.25">
      <c r="A184" s="132"/>
      <c r="B184" s="135"/>
      <c r="C184" s="138"/>
      <c r="D184" s="91"/>
      <c r="E184" s="92"/>
      <c r="F184" s="92"/>
      <c r="G184" s="91"/>
      <c r="H184" s="90"/>
    </row>
    <row r="185" spans="1:8" x14ac:dyDescent="0.25">
      <c r="H185"/>
    </row>
    <row r="186" spans="1:8" ht="15" customHeight="1" x14ac:dyDescent="0.25">
      <c r="A186" s="130"/>
      <c r="B186" s="133"/>
      <c r="C186" s="136"/>
      <c r="D186" s="91"/>
      <c r="E186" s="92"/>
      <c r="F186" s="92"/>
      <c r="G186" s="91"/>
      <c r="H186" s="93"/>
    </row>
    <row r="187" spans="1:8" x14ac:dyDescent="0.25">
      <c r="A187" s="131"/>
      <c r="B187" s="134"/>
      <c r="C187" s="137"/>
      <c r="D187" s="91"/>
      <c r="E187" s="92"/>
      <c r="F187" s="92"/>
      <c r="G187" s="91"/>
      <c r="H187" s="90"/>
    </row>
    <row r="188" spans="1:8" x14ac:dyDescent="0.25">
      <c r="A188" s="131"/>
      <c r="B188" s="134"/>
      <c r="C188" s="137"/>
      <c r="D188" s="91"/>
      <c r="E188" s="92"/>
      <c r="F188" s="92"/>
      <c r="G188" s="91"/>
      <c r="H188" s="90"/>
    </row>
    <row r="189" spans="1:8" x14ac:dyDescent="0.25">
      <c r="A189" s="131"/>
      <c r="B189" s="134"/>
      <c r="C189" s="137"/>
      <c r="D189" s="91"/>
      <c r="E189" s="92"/>
      <c r="F189" s="92"/>
      <c r="G189" s="91"/>
      <c r="H189" s="90"/>
    </row>
    <row r="190" spans="1:8" x14ac:dyDescent="0.25">
      <c r="A190" s="131"/>
      <c r="B190" s="134"/>
      <c r="C190" s="137"/>
      <c r="D190" s="91"/>
      <c r="E190" s="92"/>
      <c r="F190" s="92"/>
      <c r="G190" s="91"/>
      <c r="H190" s="90"/>
    </row>
    <row r="191" spans="1:8" x14ac:dyDescent="0.25">
      <c r="A191" s="131"/>
      <c r="B191" s="134"/>
      <c r="C191" s="137"/>
      <c r="D191" s="91"/>
      <c r="E191" s="92"/>
      <c r="F191" s="92"/>
      <c r="G191" s="91"/>
      <c r="H191" s="90"/>
    </row>
    <row r="192" spans="1:8" x14ac:dyDescent="0.25">
      <c r="A192" s="132"/>
      <c r="B192" s="135"/>
      <c r="C192" s="138"/>
      <c r="D192" s="91"/>
      <c r="E192" s="92"/>
      <c r="F192" s="92"/>
      <c r="G192" s="91"/>
      <c r="H192" s="90"/>
    </row>
    <row r="193" spans="1:8" x14ac:dyDescent="0.25">
      <c r="H193"/>
    </row>
    <row r="194" spans="1:8" x14ac:dyDescent="0.25">
      <c r="A194" s="130"/>
      <c r="B194" s="133"/>
      <c r="C194" s="136"/>
      <c r="D194" s="91"/>
      <c r="E194" s="92"/>
      <c r="F194" s="92"/>
      <c r="G194" s="91"/>
      <c r="H194" s="93"/>
    </row>
    <row r="195" spans="1:8" x14ac:dyDescent="0.25">
      <c r="A195" s="131"/>
      <c r="B195" s="134"/>
      <c r="C195" s="137"/>
      <c r="D195" s="91"/>
      <c r="E195" s="92"/>
      <c r="F195" s="92"/>
      <c r="G195" s="91"/>
      <c r="H195" s="90"/>
    </row>
    <row r="196" spans="1:8" x14ac:dyDescent="0.25">
      <c r="A196" s="131"/>
      <c r="B196" s="134"/>
      <c r="C196" s="137"/>
      <c r="D196" s="91"/>
      <c r="E196" s="92"/>
      <c r="F196" s="92"/>
      <c r="G196" s="91"/>
      <c r="H196" s="90"/>
    </row>
    <row r="197" spans="1:8" x14ac:dyDescent="0.25">
      <c r="A197" s="131"/>
      <c r="B197" s="134"/>
      <c r="C197" s="137"/>
      <c r="D197" s="91"/>
      <c r="E197" s="92"/>
      <c r="F197" s="92"/>
      <c r="G197" s="91"/>
      <c r="H197" s="90"/>
    </row>
    <row r="198" spans="1:8" x14ac:dyDescent="0.25">
      <c r="A198" s="131"/>
      <c r="B198" s="134"/>
      <c r="C198" s="137"/>
      <c r="D198" s="91"/>
      <c r="E198" s="92"/>
      <c r="F198" s="92"/>
      <c r="G198" s="91"/>
      <c r="H198" s="90"/>
    </row>
    <row r="199" spans="1:8" x14ac:dyDescent="0.25">
      <c r="A199" s="131"/>
      <c r="B199" s="134"/>
      <c r="C199" s="137"/>
      <c r="D199" s="91"/>
      <c r="E199" s="92"/>
      <c r="F199" s="92"/>
      <c r="G199" s="91"/>
      <c r="H199" s="90"/>
    </row>
    <row r="200" spans="1:8" x14ac:dyDescent="0.25">
      <c r="A200" s="132"/>
      <c r="B200" s="135"/>
      <c r="C200" s="138"/>
      <c r="D200" s="91"/>
      <c r="E200" s="92"/>
      <c r="F200" s="92"/>
      <c r="G200" s="91"/>
      <c r="H200" s="90"/>
    </row>
    <row r="201" spans="1:8" x14ac:dyDescent="0.25">
      <c r="H201"/>
    </row>
    <row r="202" spans="1:8" ht="15" customHeight="1" x14ac:dyDescent="0.25">
      <c r="H202"/>
    </row>
    <row r="203" spans="1:8" x14ac:dyDescent="0.25">
      <c r="H203"/>
    </row>
    <row r="204" spans="1:8" x14ac:dyDescent="0.25">
      <c r="H204"/>
    </row>
    <row r="205" spans="1:8" x14ac:dyDescent="0.25">
      <c r="H205"/>
    </row>
    <row r="206" spans="1:8" x14ac:dyDescent="0.25">
      <c r="H206"/>
    </row>
    <row r="207" spans="1:8" x14ac:dyDescent="0.25">
      <c r="H207"/>
    </row>
    <row r="208" spans="1: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sheetData>
  <sheetProtection algorithmName="SHA-512" hashValue="Da5J3VpfK14ZSG35p3+f80nW4NHa9W6Y88/MlzItj/WTXV65tmZ/AYGCnr3llVbMnEmtgT/s5KH2HKIloNIzbA==" saltValue="6TpPKpDlsV0G1/A5ATvN2A==" spinCount="100000" sheet="1" objects="1" scenarios="1"/>
  <mergeCells count="77">
    <mergeCell ref="A154:A160"/>
    <mergeCell ref="B154:B160"/>
    <mergeCell ref="C154:C160"/>
    <mergeCell ref="Q1:T1"/>
    <mergeCell ref="A106:A112"/>
    <mergeCell ref="B106:B112"/>
    <mergeCell ref="C106:C112"/>
    <mergeCell ref="A114:A120"/>
    <mergeCell ref="B114:B120"/>
    <mergeCell ref="C114:C120"/>
    <mergeCell ref="A58:A64"/>
    <mergeCell ref="B58:B64"/>
    <mergeCell ref="C58:C64"/>
    <mergeCell ref="A42:A48"/>
    <mergeCell ref="B42:B48"/>
    <mergeCell ref="C42:C48"/>
    <mergeCell ref="A18:A24"/>
    <mergeCell ref="B18:B24"/>
    <mergeCell ref="C18:C24"/>
    <mergeCell ref="A26:A32"/>
    <mergeCell ref="B26:B32"/>
    <mergeCell ref="C26:C32"/>
    <mergeCell ref="E1:G1"/>
    <mergeCell ref="A2:A8"/>
    <mergeCell ref="B2:B8"/>
    <mergeCell ref="C2:C8"/>
    <mergeCell ref="A10:A16"/>
    <mergeCell ref="B10:B16"/>
    <mergeCell ref="C10:C16"/>
    <mergeCell ref="B34:B40"/>
    <mergeCell ref="C34:C40"/>
    <mergeCell ref="A66:A72"/>
    <mergeCell ref="B66:B72"/>
    <mergeCell ref="C66:C72"/>
    <mergeCell ref="A50:A56"/>
    <mergeCell ref="B50:B56"/>
    <mergeCell ref="C50:C56"/>
    <mergeCell ref="A34:A40"/>
    <mergeCell ref="A74:A80"/>
    <mergeCell ref="B74:B80"/>
    <mergeCell ref="C74:C80"/>
    <mergeCell ref="A98:A104"/>
    <mergeCell ref="B98:B104"/>
    <mergeCell ref="C98:C104"/>
    <mergeCell ref="A82:A88"/>
    <mergeCell ref="B82:B88"/>
    <mergeCell ref="C82:C88"/>
    <mergeCell ref="A90:A96"/>
    <mergeCell ref="B90:B96"/>
    <mergeCell ref="C90:C96"/>
    <mergeCell ref="A122:A128"/>
    <mergeCell ref="B122:B128"/>
    <mergeCell ref="C122:C128"/>
    <mergeCell ref="A130:A136"/>
    <mergeCell ref="B130:B136"/>
    <mergeCell ref="C130:C136"/>
    <mergeCell ref="A138:A144"/>
    <mergeCell ref="B138:B144"/>
    <mergeCell ref="C138:C144"/>
    <mergeCell ref="A146:A152"/>
    <mergeCell ref="B146:B152"/>
    <mergeCell ref="C146:C152"/>
    <mergeCell ref="A162:A168"/>
    <mergeCell ref="B162:B168"/>
    <mergeCell ref="C162:C168"/>
    <mergeCell ref="A170:A176"/>
    <mergeCell ref="B170:B176"/>
    <mergeCell ref="C170:C176"/>
    <mergeCell ref="A194:A200"/>
    <mergeCell ref="B194:B200"/>
    <mergeCell ref="C194:C200"/>
    <mergeCell ref="A178:A184"/>
    <mergeCell ref="B178:B184"/>
    <mergeCell ref="C178:C184"/>
    <mergeCell ref="A186:A192"/>
    <mergeCell ref="B186:B192"/>
    <mergeCell ref="C186:C192"/>
  </mergeCells>
  <phoneticPr fontId="17"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20"/>
  <sheetViews>
    <sheetView workbookViewId="0">
      <selection activeCell="A4" sqref="A4"/>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30.425781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45" t="s">
        <v>378</v>
      </c>
      <c r="I1" s="144" t="s">
        <v>506</v>
      </c>
      <c r="O1" s="54"/>
      <c r="P1" s="54"/>
      <c r="Q1" s="54"/>
    </row>
    <row r="2" spans="1:19" ht="18.75" x14ac:dyDescent="0.3">
      <c r="A2" s="145"/>
      <c r="I2" s="144"/>
      <c r="P2" s="54"/>
      <c r="Q2" s="54"/>
      <c r="R2" t="s">
        <v>131</v>
      </c>
      <c r="S2" s="55" t="s">
        <v>148</v>
      </c>
    </row>
    <row r="3" spans="1:19" s="113" customFormat="1" ht="47.25" x14ac:dyDescent="0.25">
      <c r="A3" s="111" t="s">
        <v>116</v>
      </c>
      <c r="B3" s="112" t="s">
        <v>260</v>
      </c>
      <c r="C3" s="111" t="s">
        <v>259</v>
      </c>
      <c r="D3" s="112" t="s">
        <v>3</v>
      </c>
      <c r="E3" s="111" t="s">
        <v>117</v>
      </c>
      <c r="F3" s="112" t="s">
        <v>4</v>
      </c>
      <c r="G3" s="112" t="s">
        <v>261</v>
      </c>
      <c r="H3" s="112" t="s">
        <v>377</v>
      </c>
      <c r="I3" s="112" t="s">
        <v>115</v>
      </c>
      <c r="J3" s="112" t="s">
        <v>0</v>
      </c>
      <c r="K3" s="112" t="s">
        <v>6</v>
      </c>
      <c r="L3" s="112" t="s">
        <v>1</v>
      </c>
      <c r="M3" s="112" t="s">
        <v>122</v>
      </c>
      <c r="N3" s="111" t="s">
        <v>2</v>
      </c>
      <c r="O3" s="111" t="s">
        <v>121</v>
      </c>
      <c r="P3" s="111" t="s">
        <v>144</v>
      </c>
      <c r="Q3" s="111" t="s">
        <v>143</v>
      </c>
      <c r="R3" s="112" t="s">
        <v>145</v>
      </c>
      <c r="S3" s="112" t="s">
        <v>5</v>
      </c>
    </row>
    <row r="4" spans="1:19" ht="14.45" customHeight="1" x14ac:dyDescent="0.25">
      <c r="A4" t="s">
        <v>708</v>
      </c>
      <c r="B4" s="72" t="s">
        <v>269</v>
      </c>
      <c r="C4" s="72" t="s">
        <v>709</v>
      </c>
      <c r="D4" t="s">
        <v>15</v>
      </c>
      <c r="E4" t="s">
        <v>117</v>
      </c>
      <c r="F4" s="51" t="str">
        <f>IF(D4="","",IFERROR(VLOOKUP(D4,'Tabelas auxiliares'!$A$3:$B$61,2,FALSE),"DESCENTRALIZAÇÃO"))</f>
        <v>PROPES - PRÓ-REITORIA DE PESQUISA / CEM</v>
      </c>
      <c r="G4" s="51" t="str">
        <f>IFERROR(VLOOKUP($B4,'Tabelas auxiliares'!$A$65:$C$102,2,FALSE),"")</f>
        <v>Assistência - Pesquisa</v>
      </c>
      <c r="H4" s="51" t="str">
        <f>IFERROR(VLOOKUP($B4,'Tabelas auxiliares'!$A$65:$C$102,3,FALSE),"")</f>
        <v>BOLSAS DE INICIACAO CIENTIFICA / BOLSAS PROJETOS DE PESQUISA E/OU EDITAIS LIGADOS A PESQUISA</v>
      </c>
      <c r="I4" t="s">
        <v>712</v>
      </c>
      <c r="J4" t="s">
        <v>713</v>
      </c>
      <c r="K4" t="s">
        <v>714</v>
      </c>
      <c r="L4" t="s">
        <v>715</v>
      </c>
      <c r="M4" t="s">
        <v>119</v>
      </c>
      <c r="N4" t="s">
        <v>716</v>
      </c>
      <c r="O4" t="s">
        <v>717</v>
      </c>
      <c r="P4" s="51" t="str">
        <f t="shared" ref="P4:P43" si="0">LEFT(N4,1)</f>
        <v>3</v>
      </c>
      <c r="Q4" s="51" t="str">
        <f>IFERROR(VLOOKUP(O4,'Tabelas auxiliares'!$A$224:$E$233,5,FALSE),"")</f>
        <v/>
      </c>
      <c r="R4" s="51" t="str">
        <f>IF(Q4&lt;&gt;"",Q4,IF(P4='Tabelas auxiliares'!$A$237,"CUSTEIO",IF(P4='Tabelas auxiliares'!$A$236,"INVESTIMENTO","")))</f>
        <v>CUSTEIO</v>
      </c>
      <c r="S4" s="44">
        <v>19800</v>
      </c>
    </row>
    <row r="5" spans="1:19" x14ac:dyDescent="0.25">
      <c r="A5" t="s">
        <v>710</v>
      </c>
      <c r="B5" s="72" t="s">
        <v>266</v>
      </c>
      <c r="C5" s="72" t="s">
        <v>711</v>
      </c>
      <c r="D5" t="s">
        <v>69</v>
      </c>
      <c r="E5" t="s">
        <v>117</v>
      </c>
      <c r="F5" s="51" t="str">
        <f>IF(D5="","",IFERROR(VLOOKUP(D5,'Tabelas auxiliares'!$A$3:$B$61,2,FALSE),"DESCENTRALIZAÇÃO"))</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712</v>
      </c>
      <c r="J5" t="s">
        <v>718</v>
      </c>
      <c r="K5" t="s">
        <v>719</v>
      </c>
      <c r="L5" t="s">
        <v>720</v>
      </c>
      <c r="M5" t="s">
        <v>119</v>
      </c>
      <c r="N5" t="s">
        <v>716</v>
      </c>
      <c r="O5" t="s">
        <v>721</v>
      </c>
      <c r="P5" s="51" t="str">
        <f t="shared" si="0"/>
        <v>3</v>
      </c>
      <c r="Q5" s="51" t="str">
        <f>IFERROR(VLOOKUP(O5,'Tabelas auxiliares'!$A$224:$E$233,5,FALSE),"")</f>
        <v/>
      </c>
      <c r="R5" s="51" t="str">
        <f>IF(Q5&lt;&gt;"",Q5,IF(P5='Tabelas auxiliares'!$A$237,"CUSTEIO",IF(P5='Tabelas auxiliares'!$A$236,"INVESTIMENTO","")))</f>
        <v>CUSTEIO</v>
      </c>
      <c r="S5" s="44">
        <v>42000</v>
      </c>
    </row>
    <row r="6" spans="1:19" ht="14.45" customHeight="1" x14ac:dyDescent="0.25">
      <c r="A6" t="s">
        <v>710</v>
      </c>
      <c r="B6" s="72" t="s">
        <v>269</v>
      </c>
      <c r="C6" s="72" t="s">
        <v>711</v>
      </c>
      <c r="D6" t="s">
        <v>15</v>
      </c>
      <c r="E6" t="s">
        <v>117</v>
      </c>
      <c r="F6" s="51" t="str">
        <f>IF(D6="","",IFERROR(VLOOKUP(D6,'Tabelas auxiliares'!$A$3:$B$61,2,FALSE),"DESCENTRALIZAÇÃO"))</f>
        <v>PROPES - PRÓ-REITORIA DE PESQUISA / CEM</v>
      </c>
      <c r="G6" s="51" t="str">
        <f>IFERROR(VLOOKUP($B6,'Tabelas auxiliares'!$A$65:$C$102,2,FALSE),"")</f>
        <v>Assistência - Pesquisa</v>
      </c>
      <c r="H6" s="51" t="str">
        <f>IFERROR(VLOOKUP($B6,'Tabelas auxiliares'!$A$65:$C$102,3,FALSE),"")</f>
        <v>BOLSAS DE INICIACAO CIENTIFICA / BOLSAS PROJETOS DE PESQUISA E/OU EDITAIS LIGADOS A PESQUISA</v>
      </c>
      <c r="I6" t="s">
        <v>712</v>
      </c>
      <c r="J6" t="s">
        <v>722</v>
      </c>
      <c r="K6" t="s">
        <v>723</v>
      </c>
      <c r="L6" t="s">
        <v>724</v>
      </c>
      <c r="M6" t="s">
        <v>119</v>
      </c>
      <c r="N6" t="s">
        <v>716</v>
      </c>
      <c r="O6" t="s">
        <v>717</v>
      </c>
      <c r="P6" s="51" t="str">
        <f t="shared" si="0"/>
        <v>3</v>
      </c>
      <c r="Q6" s="51" t="str">
        <f>IFERROR(VLOOKUP(O6,'Tabelas auxiliares'!$A$224:$E$233,5,FALSE),"")</f>
        <v/>
      </c>
      <c r="R6" s="51" t="str">
        <f>IF(Q6&lt;&gt;"",Q6,IF(P6='Tabelas auxiliares'!$A$237,"CUSTEIO",IF(P6='Tabelas auxiliares'!$A$236,"INVESTIMENTO","")))</f>
        <v>CUSTEIO</v>
      </c>
      <c r="S6" s="44">
        <v>9600</v>
      </c>
    </row>
    <row r="7" spans="1:19" ht="14.45" customHeight="1" x14ac:dyDescent="0.25">
      <c r="A7" t="s">
        <v>710</v>
      </c>
      <c r="B7" s="72" t="s">
        <v>269</v>
      </c>
      <c r="C7" s="72" t="s">
        <v>711</v>
      </c>
      <c r="D7" t="s">
        <v>15</v>
      </c>
      <c r="E7" t="s">
        <v>117</v>
      </c>
      <c r="F7" s="51" t="str">
        <f>IF(D7="","",IFERROR(VLOOKUP(D7,'Tabelas auxiliares'!$A$3:$B$61,2,FALSE),"DESCENTRALIZAÇÃO"))</f>
        <v>PROPES - PRÓ-REITORIA DE PESQUISA / CEM</v>
      </c>
      <c r="G7" s="51" t="str">
        <f>IFERROR(VLOOKUP($B7,'Tabelas auxiliares'!$A$65:$C$102,2,FALSE),"")</f>
        <v>Assistência - Pesquisa</v>
      </c>
      <c r="H7" s="51" t="str">
        <f>IFERROR(VLOOKUP($B7,'Tabelas auxiliares'!$A$65:$C$102,3,FALSE),"")</f>
        <v>BOLSAS DE INICIACAO CIENTIFICA / BOLSAS PROJETOS DE PESQUISA E/OU EDITAIS LIGADOS A PESQUISA</v>
      </c>
      <c r="I7" t="s">
        <v>712</v>
      </c>
      <c r="J7" t="s">
        <v>725</v>
      </c>
      <c r="K7" t="s">
        <v>726</v>
      </c>
      <c r="L7" t="s">
        <v>727</v>
      </c>
      <c r="M7" t="s">
        <v>119</v>
      </c>
      <c r="N7" t="s">
        <v>716</v>
      </c>
      <c r="O7" t="s">
        <v>717</v>
      </c>
      <c r="P7" s="51" t="str">
        <f t="shared" si="0"/>
        <v>3</v>
      </c>
      <c r="Q7" s="51" t="str">
        <f>IFERROR(VLOOKUP(O7,'Tabelas auxiliares'!$A$224:$E$233,5,FALSE),"")</f>
        <v/>
      </c>
      <c r="R7" s="51" t="str">
        <f>IF(Q7&lt;&gt;"",Q7,IF(P7='Tabelas auxiliares'!$A$237,"CUSTEIO",IF(P7='Tabelas auxiliares'!$A$236,"INVESTIMENTO","")))</f>
        <v>CUSTEIO</v>
      </c>
      <c r="S7" s="44">
        <v>2100</v>
      </c>
    </row>
    <row r="8" spans="1:19" ht="14.45" customHeight="1" x14ac:dyDescent="0.25">
      <c r="A8" t="s">
        <v>710</v>
      </c>
      <c r="B8" s="72" t="s">
        <v>269</v>
      </c>
      <c r="C8" s="72" t="s">
        <v>711</v>
      </c>
      <c r="D8" t="s">
        <v>15</v>
      </c>
      <c r="E8" t="s">
        <v>117</v>
      </c>
      <c r="F8" s="51" t="str">
        <f>IF(D8="","",IFERROR(VLOOKUP(D8,'Tabelas auxiliares'!$A$3:$B$61,2,FALSE),"DESCENTRALIZAÇÃO"))</f>
        <v>PROPES - PRÓ-REITORIA DE PESQUISA / CEM</v>
      </c>
      <c r="G8" s="51" t="str">
        <f>IFERROR(VLOOKUP($B8,'Tabelas auxiliares'!$A$65:$C$102,2,FALSE),"")</f>
        <v>Assistência - Pesquisa</v>
      </c>
      <c r="H8" s="51" t="str">
        <f>IFERROR(VLOOKUP($B8,'Tabelas auxiliares'!$A$65:$C$102,3,FALSE),"")</f>
        <v>BOLSAS DE INICIACAO CIENTIFICA / BOLSAS PROJETOS DE PESQUISA E/OU EDITAIS LIGADOS A PESQUISA</v>
      </c>
      <c r="I8" t="s">
        <v>712</v>
      </c>
      <c r="J8" t="s">
        <v>728</v>
      </c>
      <c r="K8" t="s">
        <v>729</v>
      </c>
      <c r="L8" t="s">
        <v>730</v>
      </c>
      <c r="M8" t="s">
        <v>119</v>
      </c>
      <c r="N8" t="s">
        <v>716</v>
      </c>
      <c r="O8" t="s">
        <v>717</v>
      </c>
      <c r="P8" s="51" t="str">
        <f t="shared" si="0"/>
        <v>3</v>
      </c>
      <c r="Q8" s="51" t="str">
        <f>IFERROR(VLOOKUP(O8,'Tabelas auxiliares'!$A$224:$E$233,5,FALSE),"")</f>
        <v/>
      </c>
      <c r="R8" s="51" t="str">
        <f>IF(Q8&lt;&gt;"",Q8,IF(P8='Tabelas auxiliares'!$A$237,"CUSTEIO",IF(P8='Tabelas auxiliares'!$A$236,"INVESTIMENTO","")))</f>
        <v>CUSTEIO</v>
      </c>
      <c r="S8" s="44">
        <v>193200</v>
      </c>
    </row>
    <row r="9" spans="1:19" x14ac:dyDescent="0.25">
      <c r="A9" t="s">
        <v>710</v>
      </c>
      <c r="B9" s="72" t="s">
        <v>269</v>
      </c>
      <c r="C9" s="72" t="s">
        <v>711</v>
      </c>
      <c r="D9" t="s">
        <v>15</v>
      </c>
      <c r="E9" t="s">
        <v>117</v>
      </c>
      <c r="F9" s="51" t="str">
        <f>IF(D9="","",IFERROR(VLOOKUP(D9,'Tabelas auxiliares'!$A$3:$B$61,2,FALSE),"DESCENTRALIZAÇÃO"))</f>
        <v>PROPES - PRÓ-REITORIA DE PESQUISA / CEM</v>
      </c>
      <c r="G9" s="51" t="str">
        <f>IFERROR(VLOOKUP($B9,'Tabelas auxiliares'!$A$65:$C$102,2,FALSE),"")</f>
        <v>Assistência - Pesquisa</v>
      </c>
      <c r="H9" s="51" t="str">
        <f>IFERROR(VLOOKUP($B9,'Tabelas auxiliares'!$A$65:$C$102,3,FALSE),"")</f>
        <v>BOLSAS DE INICIACAO CIENTIFICA / BOLSAS PROJETOS DE PESQUISA E/OU EDITAIS LIGADOS A PESQUISA</v>
      </c>
      <c r="I9" t="s">
        <v>712</v>
      </c>
      <c r="J9" t="s">
        <v>731</v>
      </c>
      <c r="K9" t="s">
        <v>732</v>
      </c>
      <c r="L9" t="s">
        <v>733</v>
      </c>
      <c r="M9" t="s">
        <v>119</v>
      </c>
      <c r="N9" t="s">
        <v>716</v>
      </c>
      <c r="O9" t="s">
        <v>717</v>
      </c>
      <c r="P9" s="51" t="str">
        <f t="shared" si="0"/>
        <v>3</v>
      </c>
      <c r="Q9" s="51" t="str">
        <f>IFERROR(VLOOKUP(O9,'Tabelas auxiliares'!$A$224:$E$233,5,FALSE),"")</f>
        <v/>
      </c>
      <c r="R9" s="51" t="str">
        <f>IF(Q9&lt;&gt;"",Q9,IF(P9='Tabelas auxiliares'!$A$237,"CUSTEIO",IF(P9='Tabelas auxiliares'!$A$236,"INVESTIMENTO","")))</f>
        <v>CUSTEIO</v>
      </c>
      <c r="S9" s="44">
        <v>126000</v>
      </c>
    </row>
    <row r="10" spans="1:19" ht="14.45" customHeight="1" x14ac:dyDescent="0.25">
      <c r="A10" t="s">
        <v>710</v>
      </c>
      <c r="B10" s="72" t="s">
        <v>269</v>
      </c>
      <c r="C10" s="72" t="s">
        <v>711</v>
      </c>
      <c r="D10" t="s">
        <v>84</v>
      </c>
      <c r="E10" t="s">
        <v>117</v>
      </c>
      <c r="F10" s="51" t="str">
        <f>IF(D10="","",IFERROR(VLOOKUP(D10,'Tabelas auxiliares'!$A$3:$B$61,2,FALSE),"DESCENTRALIZAÇÃO"))</f>
        <v>AGÊNCIA DE INOVAÇÃO</v>
      </c>
      <c r="G10" s="51" t="str">
        <f>IFERROR(VLOOKUP($B10,'Tabelas auxiliares'!$A$65:$C$102,2,FALSE),"")</f>
        <v>Assistência - Pesquisa</v>
      </c>
      <c r="H10" s="51" t="str">
        <f>IFERROR(VLOOKUP($B10,'Tabelas auxiliares'!$A$65:$C$102,3,FALSE),"")</f>
        <v>BOLSAS DE INICIACAO CIENTIFICA / BOLSAS PROJETOS DE PESQUISA E/OU EDITAIS LIGADOS A PESQUISA</v>
      </c>
      <c r="I10" t="s">
        <v>734</v>
      </c>
      <c r="J10" t="s">
        <v>735</v>
      </c>
      <c r="K10" t="s">
        <v>736</v>
      </c>
      <c r="L10" t="s">
        <v>737</v>
      </c>
      <c r="M10" t="s">
        <v>119</v>
      </c>
      <c r="N10" t="s">
        <v>716</v>
      </c>
      <c r="O10" t="s">
        <v>717</v>
      </c>
      <c r="P10" s="51" t="str">
        <f t="shared" si="0"/>
        <v>3</v>
      </c>
      <c r="Q10" s="51" t="str">
        <f>IFERROR(VLOOKUP(O10,'Tabelas auxiliares'!$A$224:$E$233,5,FALSE),"")</f>
        <v/>
      </c>
      <c r="R10" s="51" t="str">
        <f>IF(Q10&lt;&gt;"",Q10,IF(P10='Tabelas auxiliares'!$A$237,"CUSTEIO",IF(P10='Tabelas auxiliares'!$A$236,"INVESTIMENTO","")))</f>
        <v>CUSTEIO</v>
      </c>
      <c r="S10" s="44">
        <v>8400</v>
      </c>
    </row>
    <row r="11" spans="1:19" ht="14.45" customHeight="1" x14ac:dyDescent="0.25">
      <c r="A11" t="s">
        <v>540</v>
      </c>
      <c r="B11" s="72" t="s">
        <v>262</v>
      </c>
      <c r="C11" s="72" t="s">
        <v>541</v>
      </c>
      <c r="D11" t="s">
        <v>57</v>
      </c>
      <c r="E11" t="s">
        <v>117</v>
      </c>
      <c r="F11" s="51" t="str">
        <f>IF(D11="","",IFERROR(VLOOKUP(D11,'Tabelas auxiliares'!$A$3:$B$61,2,FALSE),"DESCENTRALIZAÇÃO"))</f>
        <v>EDITORA DA UFABC</v>
      </c>
      <c r="G11" s="51" t="str">
        <f>IFERROR(VLOOKUP($B11,'Tabelas auxiliares'!$A$65:$C$102,2,FALSE),"")</f>
        <v>Administração geral</v>
      </c>
      <c r="H11" s="51" t="str">
        <f>IFERROR(VLOOKUP($B11,'Tabelas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 t="s">
        <v>738</v>
      </c>
      <c r="J11" t="s">
        <v>739</v>
      </c>
      <c r="K11" t="s">
        <v>740</v>
      </c>
      <c r="L11" t="s">
        <v>741</v>
      </c>
      <c r="M11" t="s">
        <v>119</v>
      </c>
      <c r="N11" t="s">
        <v>742</v>
      </c>
      <c r="O11" t="s">
        <v>743</v>
      </c>
      <c r="P11" s="51" t="str">
        <f t="shared" si="0"/>
        <v>3</v>
      </c>
      <c r="Q11" s="51" t="str">
        <f>IFERROR(VLOOKUP(O11,'Tabelas auxiliares'!$A$224:$E$233,5,FALSE),"")</f>
        <v/>
      </c>
      <c r="R11" s="51" t="str">
        <f>IF(Q11&lt;&gt;"",Q11,IF(P11='Tabelas auxiliares'!$A$237,"CUSTEIO",IF(P11='Tabelas auxiliares'!$A$236,"INVESTIMENTO","")))</f>
        <v>CUSTEIO</v>
      </c>
      <c r="S11" s="44">
        <v>2905</v>
      </c>
    </row>
    <row r="12" spans="1:19" ht="14.45" customHeight="1" x14ac:dyDescent="0.25">
      <c r="A12" t="s">
        <v>540</v>
      </c>
      <c r="B12" s="72" t="s">
        <v>264</v>
      </c>
      <c r="C12" s="72" t="s">
        <v>541</v>
      </c>
      <c r="D12" t="s">
        <v>35</v>
      </c>
      <c r="E12" t="s">
        <v>117</v>
      </c>
      <c r="F12" s="51" t="str">
        <f>IF(D12="","",IFERROR(VLOOKUP(D12,'Tabelas auxiliares'!$A$3:$B$61,2,FALSE),"DESCENTRALIZAÇÃO"))</f>
        <v>PU - PREFEITURA UNIVERSITÁRIA</v>
      </c>
      <c r="G12" s="51" t="str">
        <f>IFERROR(VLOOKUP($B12,'Tabelas auxiliares'!$A$65:$C$102,2,FALSE),"")</f>
        <v>Água / luz / gás (concessionárias)</v>
      </c>
      <c r="H12" s="51" t="str">
        <f>IFERROR(VLOOKUP($B12,'Tabelas auxiliares'!$A$65:$C$102,3,FALSE),"")</f>
        <v>ÁGUA E ESGOTO / ENERGIA ELÉTRICA / GÁS</v>
      </c>
      <c r="I12" t="s">
        <v>744</v>
      </c>
      <c r="J12" t="s">
        <v>745</v>
      </c>
      <c r="K12" t="s">
        <v>746</v>
      </c>
      <c r="L12" t="s">
        <v>747</v>
      </c>
      <c r="M12" t="s">
        <v>119</v>
      </c>
      <c r="N12" t="s">
        <v>748</v>
      </c>
      <c r="O12" t="s">
        <v>749</v>
      </c>
      <c r="P12" s="51" t="str">
        <f t="shared" si="0"/>
        <v>3</v>
      </c>
      <c r="Q12" s="51" t="str">
        <f>IFERROR(VLOOKUP(O12,'Tabelas auxiliares'!$A$224:$E$233,5,FALSE),"")</f>
        <v/>
      </c>
      <c r="R12" s="51" t="str">
        <f>IF(Q12&lt;&gt;"",Q12,IF(P12='Tabelas auxiliares'!$A$237,"CUSTEIO",IF(P12='Tabelas auxiliares'!$A$236,"INVESTIMENTO","")))</f>
        <v>CUSTEIO</v>
      </c>
      <c r="S12" s="44">
        <v>320000</v>
      </c>
    </row>
    <row r="13" spans="1:19" ht="14.45" customHeight="1" x14ac:dyDescent="0.25">
      <c r="A13" t="s">
        <v>540</v>
      </c>
      <c r="B13" s="72" t="s">
        <v>264</v>
      </c>
      <c r="C13" s="72" t="s">
        <v>541</v>
      </c>
      <c r="D13" t="s">
        <v>35</v>
      </c>
      <c r="E13" t="s">
        <v>117</v>
      </c>
      <c r="F13" s="51" t="str">
        <f>IF(D13="","",IFERROR(VLOOKUP(D13,'Tabelas auxiliares'!$A$3:$B$61,2,FALSE),"DESCENTRALIZAÇÃO"))</f>
        <v>PU - PREFEITURA UNIVERSITÁRIA</v>
      </c>
      <c r="G13" s="51" t="str">
        <f>IFERROR(VLOOKUP($B13,'Tabelas auxiliares'!$A$65:$C$102,2,FALSE),"")</f>
        <v>Água / luz / gás (concessionárias)</v>
      </c>
      <c r="H13" s="51" t="str">
        <f>IFERROR(VLOOKUP($B13,'Tabelas auxiliares'!$A$65:$C$102,3,FALSE),"")</f>
        <v>ÁGUA E ESGOTO / ENERGIA ELÉTRICA / GÁS</v>
      </c>
      <c r="I13" t="s">
        <v>744</v>
      </c>
      <c r="J13" t="s">
        <v>745</v>
      </c>
      <c r="K13" t="s">
        <v>750</v>
      </c>
      <c r="L13" t="s">
        <v>747</v>
      </c>
      <c r="M13" t="s">
        <v>119</v>
      </c>
      <c r="N13" t="s">
        <v>751</v>
      </c>
      <c r="O13" t="s">
        <v>749</v>
      </c>
      <c r="P13" s="51" t="str">
        <f t="shared" si="0"/>
        <v>3</v>
      </c>
      <c r="Q13" s="51" t="str">
        <f>IFERROR(VLOOKUP(O13,'Tabelas auxiliares'!$A$224:$E$233,5,FALSE),"")</f>
        <v/>
      </c>
      <c r="R13" s="51" t="str">
        <f>IF(Q13&lt;&gt;"",Q13,IF(P13='Tabelas auxiliares'!$A$237,"CUSTEIO",IF(P13='Tabelas auxiliares'!$A$236,"INVESTIMENTO","")))</f>
        <v>CUSTEIO</v>
      </c>
      <c r="S13" s="44">
        <v>300</v>
      </c>
    </row>
    <row r="14" spans="1:19" ht="14.45" customHeight="1" x14ac:dyDescent="0.25">
      <c r="A14" t="s">
        <v>540</v>
      </c>
      <c r="B14" s="72" t="s">
        <v>269</v>
      </c>
      <c r="C14" s="72" t="s">
        <v>709</v>
      </c>
      <c r="D14" t="s">
        <v>15</v>
      </c>
      <c r="E14" t="s">
        <v>117</v>
      </c>
      <c r="F14" s="51" t="str">
        <f>IF(D14="","",IFERROR(VLOOKUP(D14,'Tabelas auxiliares'!$A$3:$B$61,2,FALSE),"DESCENTRALIZAÇÃO"))</f>
        <v>PROPES - PRÓ-REITORIA DE PESQUISA / CEM</v>
      </c>
      <c r="G14" s="51" t="str">
        <f>IFERROR(VLOOKUP($B14,'Tabelas auxiliares'!$A$65:$C$102,2,FALSE),"")</f>
        <v>Assistência - Pesquisa</v>
      </c>
      <c r="H14" s="51" t="str">
        <f>IFERROR(VLOOKUP($B14,'Tabelas auxiliares'!$A$65:$C$102,3,FALSE),"")</f>
        <v>BOLSAS DE INICIACAO CIENTIFICA / BOLSAS PROJETOS DE PESQUISA E/OU EDITAIS LIGADOS A PESQUISA</v>
      </c>
      <c r="I14" t="s">
        <v>712</v>
      </c>
      <c r="J14" t="s">
        <v>752</v>
      </c>
      <c r="K14" t="s">
        <v>753</v>
      </c>
      <c r="L14" t="s">
        <v>754</v>
      </c>
      <c r="M14" t="s">
        <v>119</v>
      </c>
      <c r="N14" t="s">
        <v>716</v>
      </c>
      <c r="O14" t="s">
        <v>717</v>
      </c>
      <c r="P14" s="51" t="str">
        <f t="shared" si="0"/>
        <v>3</v>
      </c>
      <c r="Q14" s="51" t="str">
        <f>IFERROR(VLOOKUP(O14,'Tabelas auxiliares'!$A$224:$E$233,5,FALSE),"")</f>
        <v/>
      </c>
      <c r="R14" s="51" t="str">
        <f>IF(Q14&lt;&gt;"",Q14,IF(P14='Tabelas auxiliares'!$A$237,"CUSTEIO",IF(P14='Tabelas auxiliares'!$A$236,"INVESTIMENTO","")))</f>
        <v>CUSTEIO</v>
      </c>
      <c r="S14" s="44">
        <v>6300</v>
      </c>
    </row>
    <row r="15" spans="1:19" ht="14.45" customHeight="1" x14ac:dyDescent="0.25">
      <c r="A15" t="s">
        <v>540</v>
      </c>
      <c r="B15" s="72" t="s">
        <v>269</v>
      </c>
      <c r="C15" s="72" t="s">
        <v>709</v>
      </c>
      <c r="D15" t="s">
        <v>15</v>
      </c>
      <c r="E15" t="s">
        <v>117</v>
      </c>
      <c r="F15" s="51" t="str">
        <f>IF(D15="","",IFERROR(VLOOKUP(D15,'Tabelas auxiliares'!$A$3:$B$61,2,FALSE),"DESCENTRALIZAÇÃO"))</f>
        <v>PROPES - PRÓ-REITORIA DE PESQUISA / CEM</v>
      </c>
      <c r="G15" s="51" t="str">
        <f>IFERROR(VLOOKUP($B15,'Tabelas auxiliares'!$A$65:$C$102,2,FALSE),"")</f>
        <v>Assistência - Pesquisa</v>
      </c>
      <c r="H15" s="51" t="str">
        <f>IFERROR(VLOOKUP($B15,'Tabelas auxiliares'!$A$65:$C$102,3,FALSE),"")</f>
        <v>BOLSAS DE INICIACAO CIENTIFICA / BOLSAS PROJETOS DE PESQUISA E/OU EDITAIS LIGADOS A PESQUISA</v>
      </c>
      <c r="I15" t="s">
        <v>712</v>
      </c>
      <c r="J15" t="s">
        <v>755</v>
      </c>
      <c r="K15" t="s">
        <v>756</v>
      </c>
      <c r="L15" t="s">
        <v>757</v>
      </c>
      <c r="M15" t="s">
        <v>119</v>
      </c>
      <c r="N15" t="s">
        <v>716</v>
      </c>
      <c r="O15" t="s">
        <v>717</v>
      </c>
      <c r="P15" s="51" t="str">
        <f t="shared" si="0"/>
        <v>3</v>
      </c>
      <c r="Q15" s="51" t="str">
        <f>IFERROR(VLOOKUP(O15,'Tabelas auxiliares'!$A$224:$E$233,5,FALSE),"")</f>
        <v/>
      </c>
      <c r="R15" s="51" t="str">
        <f>IF(Q15&lt;&gt;"",Q15,IF(P15='Tabelas auxiliares'!$A$237,"CUSTEIO",IF(P15='Tabelas auxiliares'!$A$236,"INVESTIMENTO","")))</f>
        <v>CUSTEIO</v>
      </c>
      <c r="S15" s="44">
        <v>2400</v>
      </c>
    </row>
    <row r="16" spans="1:19" ht="14.45" customHeight="1" x14ac:dyDescent="0.25">
      <c r="A16" t="s">
        <v>540</v>
      </c>
      <c r="B16" s="72" t="s">
        <v>269</v>
      </c>
      <c r="C16" s="72" t="s">
        <v>709</v>
      </c>
      <c r="D16" t="s">
        <v>15</v>
      </c>
      <c r="E16" t="s">
        <v>117</v>
      </c>
      <c r="F16" s="51" t="str">
        <f>IF(D16="","",IFERROR(VLOOKUP(D16,'Tabelas auxiliares'!$A$3:$B$61,2,FALSE),"DESCENTRALIZAÇÃO"))</f>
        <v>PROPES - PRÓ-REITORIA DE PESQUISA / CEM</v>
      </c>
      <c r="G16" s="51" t="str">
        <f>IFERROR(VLOOKUP($B16,'Tabelas auxiliares'!$A$65:$C$102,2,FALSE),"")</f>
        <v>Assistência - Pesquisa</v>
      </c>
      <c r="H16" s="51" t="str">
        <f>IFERROR(VLOOKUP($B16,'Tabelas auxiliares'!$A$65:$C$102,3,FALSE),"")</f>
        <v>BOLSAS DE INICIACAO CIENTIFICA / BOLSAS PROJETOS DE PESQUISA E/OU EDITAIS LIGADOS A PESQUISA</v>
      </c>
      <c r="I16" t="s">
        <v>712</v>
      </c>
      <c r="J16" t="s">
        <v>758</v>
      </c>
      <c r="K16" t="s">
        <v>759</v>
      </c>
      <c r="L16" t="s">
        <v>760</v>
      </c>
      <c r="M16" t="s">
        <v>119</v>
      </c>
      <c r="N16" t="s">
        <v>716</v>
      </c>
      <c r="O16" t="s">
        <v>717</v>
      </c>
      <c r="P16" s="51" t="str">
        <f t="shared" si="0"/>
        <v>3</v>
      </c>
      <c r="Q16" s="51" t="str">
        <f>IFERROR(VLOOKUP(O16,'Tabelas auxiliares'!$A$224:$E$233,5,FALSE),"")</f>
        <v/>
      </c>
      <c r="R16" s="51" t="str">
        <f>IF(Q16&lt;&gt;"",Q16,IF(P16='Tabelas auxiliares'!$A$237,"CUSTEIO",IF(P16='Tabelas auxiliares'!$A$236,"INVESTIMENTO","")))</f>
        <v>CUSTEIO</v>
      </c>
      <c r="S16" s="44">
        <v>72600</v>
      </c>
    </row>
    <row r="17" spans="1:19" ht="14.45" customHeight="1" x14ac:dyDescent="0.25">
      <c r="A17" t="s">
        <v>540</v>
      </c>
      <c r="B17" s="72" t="s">
        <v>290</v>
      </c>
      <c r="C17" s="72" t="s">
        <v>541</v>
      </c>
      <c r="D17" t="s">
        <v>88</v>
      </c>
      <c r="E17" t="s">
        <v>117</v>
      </c>
      <c r="F17" s="51" t="str">
        <f>IF(D17="","",IFERROR(VLOOKUP(D17,'Tabelas auxiliares'!$A$3:$B$61,2,FALSE),"DESCENTRALIZAÇÃO"))</f>
        <v>SUGEPE - SUPERINTENDÊNCIA DE GESTÃO DE PESSOAS</v>
      </c>
      <c r="G17" s="51" t="str">
        <f>IFERROR(VLOOKUP($B17,'Tabelas auxiliares'!$A$65:$C$102,2,FALSE),"")</f>
        <v>Cursos e concursos</v>
      </c>
      <c r="H17" s="51" t="str">
        <f>IFERROR(VLOOKUP($B17,'Tabelas auxiliares'!$A$65:$C$102,3,FALSE),"")</f>
        <v>FOLHA DE PAGAMENTO (ENCARGOS DE CURSO E CONCURSO)</v>
      </c>
      <c r="I17" t="s">
        <v>761</v>
      </c>
      <c r="J17" t="s">
        <v>762</v>
      </c>
      <c r="K17" t="s">
        <v>763</v>
      </c>
      <c r="L17" t="s">
        <v>764</v>
      </c>
      <c r="M17" t="s">
        <v>119</v>
      </c>
      <c r="N17" t="s">
        <v>765</v>
      </c>
      <c r="O17" t="s">
        <v>749</v>
      </c>
      <c r="P17" s="51" t="str">
        <f t="shared" si="0"/>
        <v>3</v>
      </c>
      <c r="Q17" s="51" t="str">
        <f>IFERROR(VLOOKUP(O17,'Tabelas auxiliares'!$A$224:$E$233,5,FALSE),"")</f>
        <v/>
      </c>
      <c r="R17" s="51" t="str">
        <f>IF(Q17&lt;&gt;"",Q17,IF(P17='Tabelas auxiliares'!$A$237,"CUSTEIO",IF(P17='Tabelas auxiliares'!$A$236,"INVESTIMENTO","")))</f>
        <v>CUSTEIO</v>
      </c>
      <c r="S17" s="44">
        <v>2000</v>
      </c>
    </row>
    <row r="18" spans="1:19" ht="14.45" customHeight="1" x14ac:dyDescent="0.25">
      <c r="A18" t="s">
        <v>540</v>
      </c>
      <c r="B18" s="72" t="s">
        <v>302</v>
      </c>
      <c r="C18" s="72" t="s">
        <v>541</v>
      </c>
      <c r="D18" t="s">
        <v>90</v>
      </c>
      <c r="E18" t="s">
        <v>117</v>
      </c>
      <c r="F18" s="51" t="str">
        <f>IF(D18="","",IFERROR(VLOOKUP(D18,'Tabelas auxiliares'!$A$3:$B$61,2,FALSE),"DESCENTRALIZAÇÃO"))</f>
        <v>SUGEPE-FOLHA - PASEP + AUX. MORADIA</v>
      </c>
      <c r="G18" s="51" t="str">
        <f>IFERROR(VLOOKUP($B18,'Tabelas auxiliares'!$A$65:$C$102,2,FALSE),"")</f>
        <v>Folha de pagamento - Ativos, Previdência, PASEP</v>
      </c>
      <c r="H18" s="51" t="str">
        <f>IFERROR(VLOOKUP($B18,'Tabelas auxiliares'!$A$65:$C$102,3,FALSE),"")</f>
        <v>FOLHA DE PAGAMENTO / CONTRIBUICAO PARA O PSS / SUBSTITUICOES / INSS PATRONAL / PASEP</v>
      </c>
      <c r="I18" t="s">
        <v>761</v>
      </c>
      <c r="J18" t="s">
        <v>766</v>
      </c>
      <c r="K18" t="s">
        <v>767</v>
      </c>
      <c r="L18" t="s">
        <v>768</v>
      </c>
      <c r="M18" t="s">
        <v>119</v>
      </c>
      <c r="N18" t="s">
        <v>769</v>
      </c>
      <c r="O18" t="s">
        <v>120</v>
      </c>
      <c r="P18" s="51" t="str">
        <f t="shared" si="0"/>
        <v>3</v>
      </c>
      <c r="Q18" s="51" t="str">
        <f>IFERROR(VLOOKUP(O18,'Tabelas auxiliares'!$A$224:$E$233,5,FALSE),"")</f>
        <v>FOLHA DE PESSOAL</v>
      </c>
      <c r="R18" s="51" t="str">
        <f>IF(Q18&lt;&gt;"",Q18,IF(P18='Tabelas auxiliares'!$A$237,"CUSTEIO",IF(P18='Tabelas auxiliares'!$A$236,"INVESTIMENTO","")))</f>
        <v>FOLHA DE PESSOAL</v>
      </c>
      <c r="S18" s="44">
        <v>458.1</v>
      </c>
    </row>
    <row r="19" spans="1:19" ht="14.45" customHeight="1" x14ac:dyDescent="0.25">
      <c r="A19" t="s">
        <v>540</v>
      </c>
      <c r="B19" s="72" t="s">
        <v>302</v>
      </c>
      <c r="C19" s="72" t="s">
        <v>541</v>
      </c>
      <c r="D19" t="s">
        <v>90</v>
      </c>
      <c r="E19" t="s">
        <v>117</v>
      </c>
      <c r="F19" s="51" t="str">
        <f>IF(D19="","",IFERROR(VLOOKUP(D19,'Tabelas auxiliares'!$A$3:$B$61,2,FALSE),"DESCENTRALIZAÇÃO"))</f>
        <v>SUGEPE-FOLHA - PASEP + AUX. MORADIA</v>
      </c>
      <c r="G19" s="51" t="str">
        <f>IFERROR(VLOOKUP($B19,'Tabelas auxiliares'!$A$65:$C$102,2,FALSE),"")</f>
        <v>Folha de pagamento - Ativos, Previdência, PASEP</v>
      </c>
      <c r="H19" s="51" t="str">
        <f>IFERROR(VLOOKUP($B19,'Tabelas auxiliares'!$A$65:$C$102,3,FALSE),"")</f>
        <v>FOLHA DE PAGAMENTO / CONTRIBUICAO PARA O PSS / SUBSTITUICOES / INSS PATRONAL / PASEP</v>
      </c>
      <c r="I19" t="s">
        <v>770</v>
      </c>
      <c r="J19" t="s">
        <v>771</v>
      </c>
      <c r="K19" t="s">
        <v>772</v>
      </c>
      <c r="L19" t="s">
        <v>773</v>
      </c>
      <c r="M19" t="s">
        <v>119</v>
      </c>
      <c r="N19" t="s">
        <v>769</v>
      </c>
      <c r="O19" t="s">
        <v>120</v>
      </c>
      <c r="P19" s="51" t="str">
        <f t="shared" si="0"/>
        <v>3</v>
      </c>
      <c r="Q19" s="51" t="str">
        <f>IFERROR(VLOOKUP(O19,'Tabelas auxiliares'!$A$224:$E$233,5,FALSE),"")</f>
        <v>FOLHA DE PESSOAL</v>
      </c>
      <c r="R19" s="51" t="str">
        <f>IF(Q19&lt;&gt;"",Q19,IF(P19='Tabelas auxiliares'!$A$237,"CUSTEIO",IF(P19='Tabelas auxiliares'!$A$236,"INVESTIMENTO","")))</f>
        <v>FOLHA DE PESSOAL</v>
      </c>
      <c r="S19" s="44">
        <v>1753.9</v>
      </c>
    </row>
    <row r="20" spans="1:19" ht="14.45" customHeight="1" x14ac:dyDescent="0.25">
      <c r="A20" t="s">
        <v>540</v>
      </c>
      <c r="B20" s="72" t="s">
        <v>358</v>
      </c>
      <c r="C20" s="72" t="s">
        <v>541</v>
      </c>
      <c r="D20" t="s">
        <v>90</v>
      </c>
      <c r="E20" t="s">
        <v>117</v>
      </c>
      <c r="F20" s="51" t="str">
        <f>IF(D20="","",IFERROR(VLOOKUP(D20,'Tabelas auxiliares'!$A$3:$B$61,2,FALSE),"DESCENTRALIZAÇÃO"))</f>
        <v>SUGEPE-FOLHA - PASEP + AUX. MORADIA</v>
      </c>
      <c r="G20" s="51" t="str">
        <f>IFERROR(VLOOKUP($B20,'Tabelas auxiliares'!$A$65:$C$102,2,FALSE),"")</f>
        <v>Folha de Pagamento - Benefícios</v>
      </c>
      <c r="H20" s="51" t="str">
        <f>IFERROR(VLOOKUP($B20,'Tabelas auxiliares'!$A$65:$C$102,3,FALSE),"")</f>
        <v xml:space="preserve">AUXILIO FUNERAL / CONTRATACAO POR TEMPO DETERMINADO / BENEF.ASSIST. DO SERVIDOR E DO MILITAR / AUXILIO-ALIMENTACAO / AUXILIO-TRANSPORTE / INDENIZACOES E RESTITUICOES / DESPESAS DE EXERCICIOS ANTERIORES </v>
      </c>
      <c r="I20" t="s">
        <v>761</v>
      </c>
      <c r="J20" t="s">
        <v>774</v>
      </c>
      <c r="K20" t="s">
        <v>775</v>
      </c>
      <c r="L20" t="s">
        <v>776</v>
      </c>
      <c r="M20" t="s">
        <v>119</v>
      </c>
      <c r="N20" t="s">
        <v>777</v>
      </c>
      <c r="O20" t="s">
        <v>141</v>
      </c>
      <c r="P20" s="51" t="str">
        <f t="shared" si="0"/>
        <v>3</v>
      </c>
      <c r="Q20" s="51" t="str">
        <f>IFERROR(VLOOKUP(O20,'Tabelas auxiliares'!$A$224:$E$233,5,FALSE),"")</f>
        <v>FOLHA DE PESSOAL</v>
      </c>
      <c r="R20" s="51" t="str">
        <f>IF(Q20&lt;&gt;"",Q20,IF(P20='Tabelas auxiliares'!$A$237,"CUSTEIO",IF(P20='Tabelas auxiliares'!$A$236,"INVESTIMENTO","")))</f>
        <v>FOLHA DE PESSOAL</v>
      </c>
      <c r="S20" s="44">
        <v>122.73</v>
      </c>
    </row>
    <row r="21" spans="1:19" ht="14.45" customHeight="1" x14ac:dyDescent="0.25">
      <c r="A21" t="s">
        <v>540</v>
      </c>
      <c r="B21" s="72" t="s">
        <v>358</v>
      </c>
      <c r="C21" s="72" t="s">
        <v>541</v>
      </c>
      <c r="D21" t="s">
        <v>90</v>
      </c>
      <c r="E21" t="s">
        <v>117</v>
      </c>
      <c r="F21" s="51" t="str">
        <f>IF(D21="","",IFERROR(VLOOKUP(D21,'Tabelas auxiliares'!$A$3:$B$61,2,FALSE),"DESCENTRALIZAÇÃO"))</f>
        <v>SUGEPE-FOLHA - PASEP + AUX. MORADIA</v>
      </c>
      <c r="G21" s="51" t="str">
        <f>IFERROR(VLOOKUP($B21,'Tabelas auxiliares'!$A$65:$C$102,2,FALSE),"")</f>
        <v>Folha de Pagamento - Benefícios</v>
      </c>
      <c r="H21" s="51" t="str">
        <f>IFERROR(VLOOKUP($B21,'Tabelas auxiliares'!$A$65:$C$102,3,FALSE),"")</f>
        <v xml:space="preserve">AUXILIO FUNERAL / CONTRATACAO POR TEMPO DETERMINADO / BENEF.ASSIST. DO SERVIDOR E DO MILITAR / AUXILIO-ALIMENTACAO / AUXILIO-TRANSPORTE / INDENIZACOES E RESTITUICOES / DESPESAS DE EXERCICIOS ANTERIORES </v>
      </c>
      <c r="I21" t="s">
        <v>738</v>
      </c>
      <c r="J21" t="s">
        <v>778</v>
      </c>
      <c r="K21" t="s">
        <v>779</v>
      </c>
      <c r="L21" t="s">
        <v>780</v>
      </c>
      <c r="M21" t="s">
        <v>119</v>
      </c>
      <c r="N21" t="s">
        <v>777</v>
      </c>
      <c r="O21" t="s">
        <v>141</v>
      </c>
      <c r="P21" s="51" t="str">
        <f t="shared" si="0"/>
        <v>3</v>
      </c>
      <c r="Q21" s="51" t="str">
        <f>IFERROR(VLOOKUP(O21,'Tabelas auxiliares'!$A$224:$E$233,5,FALSE),"")</f>
        <v>FOLHA DE PESSOAL</v>
      </c>
      <c r="R21" s="51" t="str">
        <f>IF(Q21&lt;&gt;"",Q21,IF(P21='Tabelas auxiliares'!$A$237,"CUSTEIO",IF(P21='Tabelas auxiliares'!$A$236,"INVESTIMENTO","")))</f>
        <v>FOLHA DE PESSOAL</v>
      </c>
      <c r="S21" s="44">
        <v>1538.6</v>
      </c>
    </row>
    <row r="22" spans="1:19" ht="14.45" customHeight="1" x14ac:dyDescent="0.25">
      <c r="A22" t="s">
        <v>540</v>
      </c>
      <c r="B22" s="72" t="s">
        <v>307</v>
      </c>
      <c r="C22" s="72" t="s">
        <v>541</v>
      </c>
      <c r="D22" t="s">
        <v>17</v>
      </c>
      <c r="E22" t="s">
        <v>117</v>
      </c>
      <c r="F22" s="51" t="str">
        <f>IF(D22="","",IFERROR(VLOOKUP(D22,'Tabelas auxiliares'!$A$3:$B$61,2,FALSE),"DESCENTRALIZAÇÃO"))</f>
        <v>GABINETE REITORIA</v>
      </c>
      <c r="G22" s="51" t="str">
        <f>IFERROR(VLOOKUP($B22,'Tabelas auxiliares'!$A$65:$C$102,2,FALSE),"")</f>
        <v>Internacionalização</v>
      </c>
      <c r="H22" s="51" t="str">
        <f>IFERROR(VLOOKUP($B22,'Tabelas auxiliares'!$A$65:$C$102,3,FALSE),"")</f>
        <v>DIÁRIAS INTERNACIONAIS / PASSAGENS AÉREAS INTERNACIONAIS / AUXÍLIO PARA EVENTOS INTERNACIONAIS / INSCRIÇÃO PARA  EVENTOS INTERNACIONAIS / ANUIDADES ARI / ENCARGO DE CURSOS E CONCURSOS ARI</v>
      </c>
      <c r="I22" t="s">
        <v>781</v>
      </c>
      <c r="J22" t="s">
        <v>782</v>
      </c>
      <c r="K22" t="s">
        <v>783</v>
      </c>
      <c r="L22" t="s">
        <v>784</v>
      </c>
      <c r="M22" t="s">
        <v>119</v>
      </c>
      <c r="N22" t="s">
        <v>748</v>
      </c>
      <c r="O22" t="s">
        <v>749</v>
      </c>
      <c r="P22" s="51" t="str">
        <f t="shared" si="0"/>
        <v>3</v>
      </c>
      <c r="Q22" s="51" t="str">
        <f>IFERROR(VLOOKUP(O22,'Tabelas auxiliares'!$A$224:$E$233,5,FALSE),"")</f>
        <v/>
      </c>
      <c r="R22" s="51" t="str">
        <f>IF(Q22&lt;&gt;"",Q22,IF(P22='Tabelas auxiliares'!$A$237,"CUSTEIO",IF(P22='Tabelas auxiliares'!$A$236,"INVESTIMENTO","")))</f>
        <v>CUSTEIO</v>
      </c>
      <c r="S22" s="44">
        <v>1024.8800000000001</v>
      </c>
    </row>
    <row r="23" spans="1:19" ht="14.45" customHeight="1" x14ac:dyDescent="0.25">
      <c r="A23" t="s">
        <v>540</v>
      </c>
      <c r="B23" s="72" t="s">
        <v>307</v>
      </c>
      <c r="C23" s="72" t="s">
        <v>541</v>
      </c>
      <c r="D23" t="s">
        <v>71</v>
      </c>
      <c r="E23" t="s">
        <v>117</v>
      </c>
      <c r="F23" s="51" t="str">
        <f>IF(D23="","",IFERROR(VLOOKUP(D23,'Tabelas auxiliares'!$A$3:$B$61,2,FALSE),"DESCENTRALIZAÇÃO"))</f>
        <v>ARI - ASSESSORIA DE RELAÇÕES INTERNACIONAIS</v>
      </c>
      <c r="G23" s="51" t="str">
        <f>IFERROR(VLOOKUP($B23,'Tabelas auxiliares'!$A$65:$C$102,2,FALSE),"")</f>
        <v>Internacionalização</v>
      </c>
      <c r="H23" s="51" t="str">
        <f>IFERROR(VLOOKUP($B23,'Tabelas auxiliares'!$A$65:$C$102,3,FALSE),"")</f>
        <v>DIÁRIAS INTERNACIONAIS / PASSAGENS AÉREAS INTERNACIONAIS / AUXÍLIO PARA EVENTOS INTERNACIONAIS / INSCRIÇÃO PARA  EVENTOS INTERNACIONAIS / ANUIDADES ARI / ENCARGO DE CURSOS E CONCURSOS ARI</v>
      </c>
      <c r="I23" t="s">
        <v>785</v>
      </c>
      <c r="J23" t="s">
        <v>786</v>
      </c>
      <c r="K23" t="s">
        <v>787</v>
      </c>
      <c r="L23" t="s">
        <v>788</v>
      </c>
      <c r="M23" t="s">
        <v>119</v>
      </c>
      <c r="N23" t="s">
        <v>748</v>
      </c>
      <c r="O23" t="s">
        <v>749</v>
      </c>
      <c r="P23" s="51" t="str">
        <f t="shared" si="0"/>
        <v>3</v>
      </c>
      <c r="Q23" s="51" t="str">
        <f>IFERROR(VLOOKUP(O23,'Tabelas auxiliares'!$A$224:$E$233,5,FALSE),"")</f>
        <v/>
      </c>
      <c r="R23" s="51" t="str">
        <f>IF(Q23&lt;&gt;"",Q23,IF(P23='Tabelas auxiliares'!$A$237,"CUSTEIO",IF(P23='Tabelas auxiliares'!$A$236,"INVESTIMENTO","")))</f>
        <v>CUSTEIO</v>
      </c>
      <c r="S23" s="44">
        <v>1226.92</v>
      </c>
    </row>
    <row r="24" spans="1:19" ht="14.45" customHeight="1" x14ac:dyDescent="0.25">
      <c r="A24" t="s">
        <v>540</v>
      </c>
      <c r="B24" s="72" t="s">
        <v>309</v>
      </c>
      <c r="C24" s="72" t="s">
        <v>541</v>
      </c>
      <c r="D24" t="s">
        <v>35</v>
      </c>
      <c r="E24" t="s">
        <v>117</v>
      </c>
      <c r="F24" s="51" t="str">
        <f>IF(D24="","",IFERROR(VLOOKUP(D24,'Tabelas auxiliares'!$A$3:$B$61,2,FALSE),"DESCENTRALIZAÇÃO"))</f>
        <v>PU - PREFEITURA UNIVERSITÁRIA</v>
      </c>
      <c r="G24" s="51" t="str">
        <f>IFERROR(VLOOKUP($B24,'Tabelas auxiliares'!$A$65:$C$102,2,FALSE),"")</f>
        <v>Limpeza e copeiragem</v>
      </c>
      <c r="H24" s="51" t="str">
        <f>IFERROR(VLOOKUP($B24,'Tabelas auxiliares'!$A$65:$C$102,3,FALSE),"")</f>
        <v>LIMPEZA / COPEIRAGEM / COLETA DE LIXO INFECTANTE /MATERIAIS DE LIMPEZA E COPA (PAPEL TOALHA, HIGIÊNICO) / BOMBONAS RESÍDUOS QUÍMICOS</v>
      </c>
      <c r="I24" t="s">
        <v>712</v>
      </c>
      <c r="J24" t="s">
        <v>789</v>
      </c>
      <c r="K24" t="s">
        <v>790</v>
      </c>
      <c r="L24" t="s">
        <v>791</v>
      </c>
      <c r="M24" t="s">
        <v>119</v>
      </c>
      <c r="N24" t="s">
        <v>792</v>
      </c>
      <c r="O24" t="s">
        <v>749</v>
      </c>
      <c r="P24" s="51" t="str">
        <f t="shared" si="0"/>
        <v>3</v>
      </c>
      <c r="Q24" s="51" t="str">
        <f>IFERROR(VLOOKUP(O24,'Tabelas auxiliares'!$A$224:$E$233,5,FALSE),"")</f>
        <v/>
      </c>
      <c r="R24" s="51" t="str">
        <f>IF(Q24&lt;&gt;"",Q24,IF(P24='Tabelas auxiliares'!$A$237,"CUSTEIO",IF(P24='Tabelas auxiliares'!$A$236,"INVESTIMENTO","")))</f>
        <v>CUSTEIO</v>
      </c>
      <c r="S24" s="44">
        <v>9689.4</v>
      </c>
    </row>
    <row r="25" spans="1:19" ht="14.45" customHeight="1" x14ac:dyDescent="0.25">
      <c r="A25" t="s">
        <v>540</v>
      </c>
      <c r="B25" s="72" t="s">
        <v>309</v>
      </c>
      <c r="C25" s="72" t="s">
        <v>541</v>
      </c>
      <c r="D25" t="s">
        <v>35</v>
      </c>
      <c r="E25" t="s">
        <v>117</v>
      </c>
      <c r="F25" s="51" t="str">
        <f>IF(D25="","",IFERROR(VLOOKUP(D25,'Tabelas auxiliares'!$A$3:$B$61,2,FALSE),"DESCENTRALIZAÇÃO"))</f>
        <v>PU - PREFEITURA UNIVERSITÁRIA</v>
      </c>
      <c r="G25" s="51" t="str">
        <f>IFERROR(VLOOKUP($B25,'Tabelas auxiliares'!$A$65:$C$102,2,FALSE),"")</f>
        <v>Limpeza e copeiragem</v>
      </c>
      <c r="H25" s="51" t="str">
        <f>IFERROR(VLOOKUP($B25,'Tabelas auxiliares'!$A$65:$C$102,3,FALSE),"")</f>
        <v>LIMPEZA / COPEIRAGEM / COLETA DE LIXO INFECTANTE /MATERIAIS DE LIMPEZA E COPA (PAPEL TOALHA, HIGIÊNICO) / BOMBONAS RESÍDUOS QUÍMICOS</v>
      </c>
      <c r="I25" t="s">
        <v>793</v>
      </c>
      <c r="J25" t="s">
        <v>794</v>
      </c>
      <c r="K25" t="s">
        <v>795</v>
      </c>
      <c r="L25" t="s">
        <v>796</v>
      </c>
      <c r="M25" t="s">
        <v>119</v>
      </c>
      <c r="N25" t="s">
        <v>748</v>
      </c>
      <c r="O25" t="s">
        <v>749</v>
      </c>
      <c r="P25" s="51" t="str">
        <f t="shared" si="0"/>
        <v>3</v>
      </c>
      <c r="Q25" s="51" t="str">
        <f>IFERROR(VLOOKUP(O25,'Tabelas auxiliares'!$A$224:$E$233,5,FALSE),"")</f>
        <v/>
      </c>
      <c r="R25" s="51" t="str">
        <f>IF(Q25&lt;&gt;"",Q25,IF(P25='Tabelas auxiliares'!$A$237,"CUSTEIO",IF(P25='Tabelas auxiliares'!$A$236,"INVESTIMENTO","")))</f>
        <v>CUSTEIO</v>
      </c>
      <c r="S25" s="44">
        <v>131.91999999999999</v>
      </c>
    </row>
    <row r="26" spans="1:19" ht="14.45" customHeight="1" x14ac:dyDescent="0.25">
      <c r="A26" t="s">
        <v>540</v>
      </c>
      <c r="B26" s="72" t="s">
        <v>321</v>
      </c>
      <c r="C26" s="72" t="s">
        <v>541</v>
      </c>
      <c r="D26" t="s">
        <v>55</v>
      </c>
      <c r="E26" t="s">
        <v>117</v>
      </c>
      <c r="F26" s="51" t="str">
        <f>IF(D26="","",IFERROR(VLOOKUP(D26,'Tabelas auxiliares'!$A$3:$B$61,2,FALSE),"DESCENTRALIZAÇÃO"))</f>
        <v>PROEC - PRÓ-REITORIA DE EXTENSÃO E CULTURA</v>
      </c>
      <c r="G26" s="51" t="str">
        <f>IFERROR(VLOOKUP($B26,'Tabelas auxiliares'!$A$65:$C$102,2,FALSE),"")</f>
        <v>Materiais didáticos e serviços - Extensão</v>
      </c>
      <c r="H26" s="51" t="str">
        <f>IFERROR(VLOOKUP($B26,'Tabelas auxiliares'!$A$65:$C$102,3,FALSE),"")</f>
        <v>MATERIAL DE CONSUMO / MATERIAIS E SERVIÇOS DIVERSOS PARA ATIVIDADES CULTURAIS E DE EXTENSÃO / SERVIÇOS CORO</v>
      </c>
      <c r="I26" t="s">
        <v>712</v>
      </c>
      <c r="J26" t="s">
        <v>797</v>
      </c>
      <c r="K26" t="s">
        <v>798</v>
      </c>
      <c r="L26" t="s">
        <v>799</v>
      </c>
      <c r="M26" t="s">
        <v>119</v>
      </c>
      <c r="N26" t="s">
        <v>748</v>
      </c>
      <c r="O26" t="s">
        <v>749</v>
      </c>
      <c r="P26" s="51" t="str">
        <f t="shared" si="0"/>
        <v>3</v>
      </c>
      <c r="Q26" s="51" t="str">
        <f>IFERROR(VLOOKUP(O26,'Tabelas auxiliares'!$A$224:$E$233,5,FALSE),"")</f>
        <v/>
      </c>
      <c r="R26" s="51" t="str">
        <f>IF(Q26&lt;&gt;"",Q26,IF(P26='Tabelas auxiliares'!$A$237,"CUSTEIO",IF(P26='Tabelas auxiliares'!$A$236,"INVESTIMENTO","")))</f>
        <v>CUSTEIO</v>
      </c>
      <c r="S26" s="44">
        <v>54900</v>
      </c>
    </row>
    <row r="27" spans="1:19" ht="14.45" customHeight="1" x14ac:dyDescent="0.25">
      <c r="A27" t="s">
        <v>540</v>
      </c>
      <c r="B27" s="72" t="s">
        <v>327</v>
      </c>
      <c r="C27" s="72" t="s">
        <v>541</v>
      </c>
      <c r="D27" t="s">
        <v>35</v>
      </c>
      <c r="E27" t="s">
        <v>117</v>
      </c>
      <c r="F27" s="51" t="str">
        <f>IF(D27="","",IFERROR(VLOOKUP(D27,'Tabelas auxiliares'!$A$3:$B$61,2,FALSE),"DESCENTRALIZAÇÃO"))</f>
        <v>PU - PREFEITURA UNIVERSITÁRIA</v>
      </c>
      <c r="G27" s="51" t="str">
        <f>IFERROR(VLOOKUP($B27,'Tabelas auxiliares'!$A$65:$C$102,2,FALSE),"")</f>
        <v>Materiais de consumo e serviços não acadêmicos</v>
      </c>
      <c r="H27" s="51" t="str">
        <f>IFERROR(VLOOKUP($B27,'Tabelas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7" t="s">
        <v>712</v>
      </c>
      <c r="J27" t="s">
        <v>800</v>
      </c>
      <c r="K27" t="s">
        <v>801</v>
      </c>
      <c r="L27" t="s">
        <v>802</v>
      </c>
      <c r="M27" t="s">
        <v>119</v>
      </c>
      <c r="N27" t="s">
        <v>792</v>
      </c>
      <c r="O27" t="s">
        <v>749</v>
      </c>
      <c r="P27" s="51" t="str">
        <f t="shared" si="0"/>
        <v>3</v>
      </c>
      <c r="Q27" s="51" t="str">
        <f>IFERROR(VLOOKUP(O27,'Tabelas auxiliares'!$A$224:$E$233,5,FALSE),"")</f>
        <v/>
      </c>
      <c r="R27" s="51" t="str">
        <f>IF(Q27&lt;&gt;"",Q27,IF(P27='Tabelas auxiliares'!$A$237,"CUSTEIO",IF(P27='Tabelas auxiliares'!$A$236,"INVESTIMENTO","")))</f>
        <v>CUSTEIO</v>
      </c>
      <c r="S27" s="44">
        <v>12710</v>
      </c>
    </row>
    <row r="28" spans="1:19" ht="14.45" customHeight="1" x14ac:dyDescent="0.25">
      <c r="A28" t="s">
        <v>540</v>
      </c>
      <c r="B28" s="72" t="s">
        <v>327</v>
      </c>
      <c r="C28" s="72" t="s">
        <v>541</v>
      </c>
      <c r="D28" t="s">
        <v>35</v>
      </c>
      <c r="E28" t="s">
        <v>117</v>
      </c>
      <c r="F28" s="51" t="str">
        <f>IF(D28="","",IFERROR(VLOOKUP(D28,'Tabelas auxiliares'!$A$3:$B$61,2,FALSE),"DESCENTRALIZAÇÃO"))</f>
        <v>PU - PREFEITURA UNIVERSITÁRIA</v>
      </c>
      <c r="G28" s="51" t="str">
        <f>IFERROR(VLOOKUP($B28,'Tabelas auxiliares'!$A$65:$C$102,2,FALSE),"")</f>
        <v>Materiais de consumo e serviços não acadêmicos</v>
      </c>
      <c r="H28" s="51" t="str">
        <f>IFERROR(VLOOKUP($B28,'Tabelas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 t="s">
        <v>712</v>
      </c>
      <c r="J28" t="s">
        <v>803</v>
      </c>
      <c r="K28" t="s">
        <v>804</v>
      </c>
      <c r="L28" t="s">
        <v>805</v>
      </c>
      <c r="M28" t="s">
        <v>119</v>
      </c>
      <c r="N28" t="s">
        <v>792</v>
      </c>
      <c r="O28" t="s">
        <v>749</v>
      </c>
      <c r="P28" s="51" t="str">
        <f t="shared" si="0"/>
        <v>3</v>
      </c>
      <c r="Q28" s="51" t="str">
        <f>IFERROR(VLOOKUP(O28,'Tabelas auxiliares'!$A$224:$E$233,5,FALSE),"")</f>
        <v/>
      </c>
      <c r="R28" s="51" t="str">
        <f>IF(Q28&lt;&gt;"",Q28,IF(P28='Tabelas auxiliares'!$A$237,"CUSTEIO",IF(P28='Tabelas auxiliares'!$A$236,"INVESTIMENTO","")))</f>
        <v>CUSTEIO</v>
      </c>
      <c r="S28" s="44">
        <v>324</v>
      </c>
    </row>
    <row r="29" spans="1:19" ht="14.45" customHeight="1" x14ac:dyDescent="0.25">
      <c r="A29" t="s">
        <v>540</v>
      </c>
      <c r="B29" s="72" t="s">
        <v>330</v>
      </c>
      <c r="C29" s="72" t="s">
        <v>541</v>
      </c>
      <c r="D29" t="s">
        <v>35</v>
      </c>
      <c r="E29" t="s">
        <v>117</v>
      </c>
      <c r="F29" s="51" t="str">
        <f>IF(D29="","",IFERROR(VLOOKUP(D29,'Tabelas auxiliares'!$A$3:$B$61,2,FALSE),"DESCENTRALIZAÇÃO"))</f>
        <v>PU - PREFEITURA UNIVERSITÁRIA</v>
      </c>
      <c r="G29" s="51" t="str">
        <f>IFERROR(VLOOKUP($B29,'Tabelas auxiliares'!$A$65:$C$102,2,FALSE),"")</f>
        <v>Manutenção</v>
      </c>
      <c r="H29" s="51" t="str">
        <f>IFERROR(VLOOKUP($B29,'Tabelas auxiliares'!$A$65:$C$102,3,FALSE),"")</f>
        <v>ALMOXARIFADO / AR CONDICIONADO / COMBATE INCÊNDIO / CORTINAS / ELEVADORES / GERADORES DE ENERGIA / HIDRÁULICA / IMÓVEIS / INSTALAÇÕES ELÉTRICAS  / JARDINAGEM / MANUTENÇÃO PREDIAL / DESINSETIZAÇÃO / CHAVEIRO / INVENTÁRIO PATRIMONIAL</v>
      </c>
      <c r="I29" t="s">
        <v>793</v>
      </c>
      <c r="J29" t="s">
        <v>806</v>
      </c>
      <c r="K29" t="s">
        <v>807</v>
      </c>
      <c r="L29" t="s">
        <v>808</v>
      </c>
      <c r="M29" t="s">
        <v>119</v>
      </c>
      <c r="N29" t="s">
        <v>748</v>
      </c>
      <c r="O29" t="s">
        <v>749</v>
      </c>
      <c r="P29" s="51" t="str">
        <f t="shared" si="0"/>
        <v>3</v>
      </c>
      <c r="Q29" s="51" t="str">
        <f>IFERROR(VLOOKUP(O29,'Tabelas auxiliares'!$A$224:$E$233,5,FALSE),"")</f>
        <v/>
      </c>
      <c r="R29" s="51" t="str">
        <f>IF(Q29&lt;&gt;"",Q29,IF(P29='Tabelas auxiliares'!$A$237,"CUSTEIO",IF(P29='Tabelas auxiliares'!$A$236,"INVESTIMENTO","")))</f>
        <v>CUSTEIO</v>
      </c>
      <c r="S29" s="44">
        <v>20742.55</v>
      </c>
    </row>
    <row r="30" spans="1:19" ht="14.45" customHeight="1" x14ac:dyDescent="0.25">
      <c r="A30" t="s">
        <v>540</v>
      </c>
      <c r="B30" s="72" t="s">
        <v>343</v>
      </c>
      <c r="C30" s="72" t="s">
        <v>541</v>
      </c>
      <c r="D30" t="s">
        <v>208</v>
      </c>
      <c r="E30" t="s">
        <v>117</v>
      </c>
      <c r="F30" s="51" t="str">
        <f>IF(D30="","",IFERROR(VLOOKUP(D30,'Tabelas auxiliares'!$A$3:$B$61,2,FALSE),"DESCENTRALIZAÇÃO"))</f>
        <v>SPO - OBRAS SANTO ANDRÉ</v>
      </c>
      <c r="G30" s="51" t="str">
        <f>IFERROR(VLOOKUP($B30,'Tabelas auxiliares'!$A$65:$C$102,2,FALSE),"")</f>
        <v>Tecnologia da informação e comunicação</v>
      </c>
      <c r="H30" s="51" t="str">
        <f>IFERROR(VLOOKUP($B30,'Tabelas auxiliares'!$A$65:$C$102,3,FALSE),"")</f>
        <v>TELEFONIA / TI</v>
      </c>
      <c r="I30" t="s">
        <v>809</v>
      </c>
      <c r="J30" t="s">
        <v>810</v>
      </c>
      <c r="K30" t="s">
        <v>811</v>
      </c>
      <c r="L30" t="s">
        <v>812</v>
      </c>
      <c r="M30" t="s">
        <v>119</v>
      </c>
      <c r="N30" t="s">
        <v>813</v>
      </c>
      <c r="O30" t="s">
        <v>749</v>
      </c>
      <c r="P30" s="51" t="str">
        <f t="shared" si="0"/>
        <v>3</v>
      </c>
      <c r="Q30" s="51" t="str">
        <f>IFERROR(VLOOKUP(O30,'Tabelas auxiliares'!$A$224:$E$233,5,FALSE),"")</f>
        <v/>
      </c>
      <c r="R30" s="51" t="str">
        <f>IF(Q30&lt;&gt;"",Q30,IF(P30='Tabelas auxiliares'!$A$237,"CUSTEIO",IF(P30='Tabelas auxiliares'!$A$236,"INVESTIMENTO","")))</f>
        <v>CUSTEIO</v>
      </c>
      <c r="S30" s="44">
        <v>7008</v>
      </c>
    </row>
    <row r="31" spans="1:19" ht="14.45" customHeight="1" x14ac:dyDescent="0.25">
      <c r="B31" s="72"/>
      <c r="C31" s="72"/>
      <c r="F31" s="51" t="str">
        <f>IF(D31="","",IFERROR(VLOOKUP(D31,'Tabelas auxiliares'!$A$3:$B$61,2,FALSE),"DESCENTRALIZAÇÃO"))</f>
        <v/>
      </c>
      <c r="G31" s="51" t="str">
        <f>IFERROR(VLOOKUP($B31,'Tabelas auxiliares'!$A$65:$C$102,2,FALSE),"")</f>
        <v/>
      </c>
      <c r="H31" s="51" t="str">
        <f>IFERROR(VLOOKUP($B31,'Tabelas auxiliares'!$A$65:$C$102,3,FALSE),"")</f>
        <v/>
      </c>
      <c r="P31" s="51" t="str">
        <f t="shared" si="0"/>
        <v/>
      </c>
      <c r="Q31" s="51" t="str">
        <f>IFERROR(VLOOKUP(O31,'Tabelas auxiliares'!$A$224:$E$233,5,FALSE),"")</f>
        <v/>
      </c>
      <c r="R31" s="51" t="str">
        <f>IF(Q31&lt;&gt;"",Q31,IF(P31='Tabelas auxiliares'!$A$237,"CUSTEIO",IF(P31='Tabelas auxiliares'!$A$236,"INVESTIMENTO","")))</f>
        <v/>
      </c>
      <c r="S31" s="44"/>
    </row>
    <row r="32" spans="1:19" ht="14.45" customHeight="1" x14ac:dyDescent="0.25">
      <c r="B32" s="72"/>
      <c r="C32" s="72"/>
      <c r="F32" s="51" t="str">
        <f>IF(D32="","",IFERROR(VLOOKUP(D32,'Tabelas auxiliares'!$A$3:$B$61,2,FALSE),"DESCENTRALIZAÇÃO"))</f>
        <v/>
      </c>
      <c r="G32" s="51" t="str">
        <f>IFERROR(VLOOKUP($B32,'Tabelas auxiliares'!$A$65:$C$102,2,FALSE),"")</f>
        <v/>
      </c>
      <c r="H32" s="51" t="str">
        <f>IFERROR(VLOOKUP($B32,'Tabelas auxiliares'!$A$65:$C$102,3,FALSE),"")</f>
        <v/>
      </c>
      <c r="P32" s="51" t="str">
        <f t="shared" si="0"/>
        <v/>
      </c>
      <c r="Q32" s="51" t="str">
        <f>IFERROR(VLOOKUP(O32,'Tabelas auxiliares'!$A$224:$E$233,5,FALSE),"")</f>
        <v/>
      </c>
      <c r="R32" s="51" t="str">
        <f>IF(Q32&lt;&gt;"",Q32,IF(P32='Tabelas auxiliares'!$A$237,"CUSTEIO",IF(P32='Tabelas auxiliares'!$A$236,"INVESTIMENTO","")))</f>
        <v/>
      </c>
      <c r="S32" s="44"/>
    </row>
    <row r="33" spans="2:19" ht="14.45" customHeight="1" x14ac:dyDescent="0.25">
      <c r="B33" s="72"/>
      <c r="C33" s="72"/>
      <c r="F33" s="51" t="str">
        <f>IF(D33="","",IFERROR(VLOOKUP(D33,'Tabelas auxiliares'!$A$3:$B$61,2,FALSE),"DESCENTRALIZAÇÃO"))</f>
        <v/>
      </c>
      <c r="G33" s="51" t="str">
        <f>IFERROR(VLOOKUP($B33,'Tabelas auxiliares'!$A$65:$C$102,2,FALSE),"")</f>
        <v/>
      </c>
      <c r="H33" s="51" t="str">
        <f>IFERROR(VLOOKUP($B33,'Tabelas auxiliares'!$A$65:$C$102,3,FALSE),"")</f>
        <v/>
      </c>
      <c r="P33" s="51" t="str">
        <f t="shared" si="0"/>
        <v/>
      </c>
      <c r="Q33" s="51" t="str">
        <f>IFERROR(VLOOKUP(O33,'Tabelas auxiliares'!$A$224:$E$233,5,FALSE),"")</f>
        <v/>
      </c>
      <c r="R33" s="51" t="str">
        <f>IF(Q33&lt;&gt;"",Q33,IF(P33='Tabelas auxiliares'!$A$237,"CUSTEIO",IF(P33='Tabelas auxiliares'!$A$236,"INVESTIMENTO","")))</f>
        <v/>
      </c>
      <c r="S33" s="44"/>
    </row>
    <row r="34" spans="2:19" ht="14.45" customHeight="1" x14ac:dyDescent="0.25">
      <c r="B34" s="72"/>
      <c r="C34" s="72"/>
      <c r="F34" s="51" t="str">
        <f>IF(D34="","",IFERROR(VLOOKUP(D34,'Tabelas auxiliares'!$A$3:$B$61,2,FALSE),"DESCENTRALIZAÇÃO"))</f>
        <v/>
      </c>
      <c r="G34" s="51" t="str">
        <f>IFERROR(VLOOKUP($B34,'Tabelas auxiliares'!$A$65:$C$102,2,FALSE),"")</f>
        <v/>
      </c>
      <c r="H34" s="51" t="str">
        <f>IFERROR(VLOOKUP($B34,'Tabelas auxiliares'!$A$65:$C$102,3,FALSE),"")</f>
        <v/>
      </c>
      <c r="P34" s="51" t="str">
        <f t="shared" si="0"/>
        <v/>
      </c>
      <c r="Q34" s="51" t="str">
        <f>IFERROR(VLOOKUP(O34,'Tabelas auxiliares'!$A$224:$E$233,5,FALSE),"")</f>
        <v/>
      </c>
      <c r="R34" s="51" t="str">
        <f>IF(Q34&lt;&gt;"",Q34,IF(P34='Tabelas auxiliares'!$A$237,"CUSTEIO",IF(P34='Tabelas auxiliares'!$A$236,"INVESTIMENTO","")))</f>
        <v/>
      </c>
      <c r="S34" s="44"/>
    </row>
    <row r="35" spans="2:19" x14ac:dyDescent="0.25">
      <c r="F35" s="51" t="str">
        <f>IF(D35="","",IFERROR(VLOOKUP(D35,'Tabelas auxiliares'!$A$3:$B$61,2,FALSE),"DESCENTRALIZAÇÃO"))</f>
        <v/>
      </c>
      <c r="G35" s="51" t="str">
        <f>IFERROR(VLOOKUP($B35,'Tabelas auxiliares'!$A$65:$C$102,2,FALSE),"")</f>
        <v/>
      </c>
      <c r="H35" s="51" t="str">
        <f>IFERROR(VLOOKUP($B35,'Tabelas auxiliares'!$A$65:$C$102,3,FALSE),"")</f>
        <v/>
      </c>
      <c r="P35" s="51" t="str">
        <f t="shared" si="0"/>
        <v/>
      </c>
      <c r="Q35" s="51" t="str">
        <f>IFERROR(VLOOKUP(O35,'Tabelas auxiliares'!$A$224:$E$233,5,FALSE),"")</f>
        <v/>
      </c>
      <c r="R35" s="51" t="str">
        <f>IF(Q35&lt;&gt;"",Q35,IF(P35='Tabelas auxiliares'!$A$237,"CUSTEIO",IF(P35='Tabelas auxiliares'!$A$236,"INVESTIMENTO","")))</f>
        <v/>
      </c>
      <c r="S35" s="44"/>
    </row>
    <row r="36" spans="2:19" x14ac:dyDescent="0.25">
      <c r="F36" s="51" t="str">
        <f>IF(D36="","",IFERROR(VLOOKUP(D36,'Tabelas auxiliares'!$A$3:$B$61,2,FALSE),"DESCENTRALIZAÇÃO"))</f>
        <v/>
      </c>
      <c r="G36" s="51" t="str">
        <f>IFERROR(VLOOKUP($B36,'Tabelas auxiliares'!$A$65:$C$102,2,FALSE),"")</f>
        <v/>
      </c>
      <c r="H36" s="51" t="str">
        <f>IFERROR(VLOOKUP($B36,'Tabelas auxiliares'!$A$65:$C$102,3,FALSE),"")</f>
        <v/>
      </c>
      <c r="P36" s="51" t="str">
        <f t="shared" si="0"/>
        <v/>
      </c>
      <c r="Q36" s="51" t="str">
        <f>IFERROR(VLOOKUP(O36,'Tabelas auxiliares'!$A$224:$E$233,5,FALSE),"")</f>
        <v/>
      </c>
      <c r="R36" s="51" t="str">
        <f>IF(Q36&lt;&gt;"",Q36,IF(P36='Tabelas auxiliares'!$A$237,"CUSTEIO",IF(P36='Tabelas auxiliares'!$A$236,"INVESTIMENTO","")))</f>
        <v/>
      </c>
      <c r="S36" s="44"/>
    </row>
    <row r="37" spans="2:19" x14ac:dyDescent="0.25">
      <c r="F37" s="51" t="str">
        <f>IF(D37="","",IFERROR(VLOOKUP(D37,'Tabelas auxiliares'!$A$3:$B$61,2,FALSE),"DESCENTRALIZAÇÃO"))</f>
        <v/>
      </c>
      <c r="G37" s="51" t="str">
        <f>IFERROR(VLOOKUP($B37,'Tabelas auxiliares'!$A$65:$C$102,2,FALSE),"")</f>
        <v/>
      </c>
      <c r="H37" s="51" t="str">
        <f>IFERROR(VLOOKUP($B37,'Tabelas auxiliares'!$A$65:$C$102,3,FALSE),"")</f>
        <v/>
      </c>
      <c r="P37" s="51" t="str">
        <f t="shared" si="0"/>
        <v/>
      </c>
      <c r="Q37" s="51" t="str">
        <f>IFERROR(VLOOKUP(O37,'Tabelas auxiliares'!$A$224:$E$233,5,FALSE),"")</f>
        <v/>
      </c>
      <c r="R37" s="51" t="str">
        <f>IF(Q37&lt;&gt;"",Q37,IF(P37='Tabelas auxiliares'!$A$237,"CUSTEIO",IF(P37='Tabelas auxiliares'!$A$236,"INVESTIMENTO","")))</f>
        <v/>
      </c>
      <c r="S37" s="44"/>
    </row>
    <row r="38" spans="2:19" x14ac:dyDescent="0.25">
      <c r="F38" s="51" t="str">
        <f>IF(D38="","",IFERROR(VLOOKUP(D38,'Tabelas auxiliares'!$A$3:$B$61,2,FALSE),"DESCENTRALIZAÇÃO"))</f>
        <v/>
      </c>
      <c r="G38" s="51" t="str">
        <f>IFERROR(VLOOKUP($B38,'Tabelas auxiliares'!$A$65:$C$102,2,FALSE),"")</f>
        <v/>
      </c>
      <c r="H38" s="51" t="str">
        <f>IFERROR(VLOOKUP($B38,'Tabelas auxiliares'!$A$65:$C$102,3,FALSE),"")</f>
        <v/>
      </c>
      <c r="P38" s="51" t="str">
        <f t="shared" si="0"/>
        <v/>
      </c>
      <c r="Q38" s="51" t="str">
        <f>IFERROR(VLOOKUP(O38,'Tabelas auxiliares'!$A$224:$E$233,5,FALSE),"")</f>
        <v/>
      </c>
      <c r="R38" s="51" t="str">
        <f>IF(Q38&lt;&gt;"",Q38,IF(P38='Tabelas auxiliares'!$A$237,"CUSTEIO",IF(P38='Tabelas auxiliares'!$A$236,"INVESTIMENTO","")))</f>
        <v/>
      </c>
      <c r="S38" s="44"/>
    </row>
    <row r="39" spans="2:19" x14ac:dyDescent="0.25">
      <c r="F39" s="51" t="str">
        <f>IF(D39="","",IFERROR(VLOOKUP(D39,'Tabelas auxiliares'!$A$3:$B$61,2,FALSE),"DESCENTRALIZAÇÃO"))</f>
        <v/>
      </c>
      <c r="G39" s="51" t="str">
        <f>IFERROR(VLOOKUP($B39,'Tabelas auxiliares'!$A$65:$C$102,2,FALSE),"")</f>
        <v/>
      </c>
      <c r="H39" s="51" t="str">
        <f>IFERROR(VLOOKUP($B39,'Tabelas auxiliares'!$A$65:$C$102,3,FALSE),"")</f>
        <v/>
      </c>
      <c r="P39" s="51" t="str">
        <f t="shared" si="0"/>
        <v/>
      </c>
      <c r="Q39" s="51" t="str">
        <f>IFERROR(VLOOKUP(O39,'Tabelas auxiliares'!$A$224:$E$233,5,FALSE),"")</f>
        <v/>
      </c>
      <c r="R39" s="51" t="str">
        <f>IF(Q39&lt;&gt;"",Q39,IF(P39='Tabelas auxiliares'!$A$237,"CUSTEIO",IF(P39='Tabelas auxiliares'!$A$236,"INVESTIMENTO","")))</f>
        <v/>
      </c>
      <c r="S39" s="44"/>
    </row>
    <row r="40" spans="2:19" x14ac:dyDescent="0.25">
      <c r="F40" s="51" t="str">
        <f>IF(D40="","",IFERROR(VLOOKUP(D40,'Tabelas auxiliares'!$A$3:$B$61,2,FALSE),"DESCENTRALIZAÇÃO"))</f>
        <v/>
      </c>
      <c r="G40" s="51" t="str">
        <f>IFERROR(VLOOKUP($B40,'Tabelas auxiliares'!$A$65:$C$102,2,FALSE),"")</f>
        <v/>
      </c>
      <c r="H40" s="51" t="str">
        <f>IFERROR(VLOOKUP($B40,'Tabelas auxiliares'!$A$65:$C$102,3,FALSE),"")</f>
        <v/>
      </c>
      <c r="P40" s="51" t="str">
        <f t="shared" si="0"/>
        <v/>
      </c>
      <c r="Q40" s="51" t="str">
        <f>IFERROR(VLOOKUP(O40,'Tabelas auxiliares'!$A$224:$E$233,5,FALSE),"")</f>
        <v/>
      </c>
      <c r="R40" s="51" t="str">
        <f>IF(Q40&lt;&gt;"",Q40,IF(P40='Tabelas auxiliares'!$A$237,"CUSTEIO",IF(P40='Tabelas auxiliares'!$A$236,"INVESTIMENTO","")))</f>
        <v/>
      </c>
      <c r="S40" s="44"/>
    </row>
    <row r="41" spans="2:19" x14ac:dyDescent="0.25">
      <c r="F41" s="51" t="str">
        <f>IF(D41="","",IFERROR(VLOOKUP(D41,'Tabelas auxiliares'!$A$3:$B$61,2,FALSE),"DESCENTRALIZAÇÃO"))</f>
        <v/>
      </c>
      <c r="G41" s="51" t="str">
        <f>IFERROR(VLOOKUP($B41,'Tabelas auxiliares'!$A$65:$C$102,2,FALSE),"")</f>
        <v/>
      </c>
      <c r="H41" s="51" t="str">
        <f>IFERROR(VLOOKUP($B41,'Tabelas auxiliares'!$A$65:$C$102,3,FALSE),"")</f>
        <v/>
      </c>
      <c r="P41" s="51" t="str">
        <f t="shared" si="0"/>
        <v/>
      </c>
      <c r="Q41" s="51" t="str">
        <f>IFERROR(VLOOKUP(O41,'Tabelas auxiliares'!$A$224:$E$233,5,FALSE),"")</f>
        <v/>
      </c>
      <c r="R41" s="51" t="str">
        <f>IF(Q41&lt;&gt;"",Q41,IF(P41='Tabelas auxiliares'!$A$237,"CUSTEIO",IF(P41='Tabelas auxiliares'!$A$236,"INVESTIMENTO","")))</f>
        <v/>
      </c>
      <c r="S41" s="44"/>
    </row>
    <row r="42" spans="2:19" x14ac:dyDescent="0.25">
      <c r="F42" s="51" t="str">
        <f>IF(D42="","",IFERROR(VLOOKUP(D42,'Tabelas auxiliares'!$A$3:$B$61,2,FALSE),"DESCENTRALIZAÇÃO"))</f>
        <v/>
      </c>
      <c r="G42" s="51" t="str">
        <f>IFERROR(VLOOKUP($B42,'Tabelas auxiliares'!$A$65:$C$102,2,FALSE),"")</f>
        <v/>
      </c>
      <c r="H42" s="51" t="str">
        <f>IFERROR(VLOOKUP($B42,'Tabelas auxiliares'!$A$65:$C$102,3,FALSE),"")</f>
        <v/>
      </c>
      <c r="P42" s="51" t="str">
        <f t="shared" si="0"/>
        <v/>
      </c>
      <c r="Q42" s="51" t="str">
        <f>IFERROR(VLOOKUP(O42,'Tabelas auxiliares'!$A$224:$E$233,5,FALSE),"")</f>
        <v/>
      </c>
      <c r="R42" s="51" t="str">
        <f>IF(Q42&lt;&gt;"",Q42,IF(P42='Tabelas auxiliares'!$A$237,"CUSTEIO",IF(P42='Tabelas auxiliares'!$A$236,"INVESTIMENTO","")))</f>
        <v/>
      </c>
      <c r="S42" s="44"/>
    </row>
    <row r="43" spans="2:19" x14ac:dyDescent="0.25">
      <c r="F43" s="51" t="str">
        <f>IF(D43="","",IFERROR(VLOOKUP(D43,'Tabelas auxiliares'!$A$3:$B$61,2,FALSE),"DESCENTRALIZAÇÃO"))</f>
        <v/>
      </c>
      <c r="G43" s="51" t="str">
        <f>IFERROR(VLOOKUP($B43,'Tabelas auxiliares'!$A$65:$C$102,2,FALSE),"")</f>
        <v/>
      </c>
      <c r="H43" s="51" t="str">
        <f>IFERROR(VLOOKUP($B43,'Tabelas auxiliares'!$A$65:$C$102,3,FALSE),"")</f>
        <v/>
      </c>
      <c r="P43" s="51" t="str">
        <f t="shared" si="0"/>
        <v/>
      </c>
      <c r="Q43" s="51" t="str">
        <f>IFERROR(VLOOKUP(O43,'Tabelas auxiliares'!$A$224:$E$233,5,FALSE),"")</f>
        <v/>
      </c>
      <c r="R43" s="51" t="str">
        <f>IF(Q43&lt;&gt;"",Q43,IF(P43='Tabelas auxiliares'!$A$237,"CUSTEIO",IF(P43='Tabelas auxiliares'!$A$236,"INVESTIMENTO","")))</f>
        <v/>
      </c>
      <c r="S43" s="44"/>
    </row>
    <row r="44" spans="2:19" x14ac:dyDescent="0.25">
      <c r="F44" s="51" t="str">
        <f>IF(D44="","",IFERROR(VLOOKUP(D44,'Tabelas auxiliares'!$A$3:$B$61,2,FALSE),"DESCENTRALIZAÇÃO"))</f>
        <v/>
      </c>
      <c r="G44" s="51" t="str">
        <f>IFERROR(VLOOKUP($B44,'Tabelas auxiliares'!$A$65:$C$102,2,FALSE),"")</f>
        <v/>
      </c>
      <c r="H44" s="51" t="str">
        <f>IFERROR(VLOOKUP($B44,'Tabelas auxiliares'!$A$65:$C$102,3,FALSE),"")</f>
        <v/>
      </c>
      <c r="P44" s="51" t="str">
        <f t="shared" ref="P44:P67" si="1">LEFT(N44,1)</f>
        <v/>
      </c>
      <c r="Q44" s="51" t="str">
        <f>IFERROR(VLOOKUP(O44,'Tabelas auxiliares'!$A$224:$E$233,5,FALSE),"")</f>
        <v/>
      </c>
      <c r="R44" s="51" t="str">
        <f>IF(Q44&lt;&gt;"",Q44,IF(P44='Tabelas auxiliares'!$A$237,"CUSTEIO",IF(P44='Tabelas auxiliares'!$A$236,"INVESTIMENTO","")))</f>
        <v/>
      </c>
      <c r="S44" s="44"/>
    </row>
    <row r="45" spans="2:19" x14ac:dyDescent="0.25">
      <c r="F45" s="51" t="str">
        <f>IF(D45="","",IFERROR(VLOOKUP(D45,'Tabelas auxiliares'!$A$3:$B$61,2,FALSE),"DESCENTRALIZAÇÃO"))</f>
        <v/>
      </c>
      <c r="G45" s="51" t="str">
        <f>IFERROR(VLOOKUP($B45,'Tabelas auxiliares'!$A$65:$C$102,2,FALSE),"")</f>
        <v/>
      </c>
      <c r="H45" s="51" t="str">
        <f>IFERROR(VLOOKUP($B45,'Tabelas auxiliares'!$A$65:$C$102,3,FALSE),"")</f>
        <v/>
      </c>
      <c r="P45" s="51" t="str">
        <f t="shared" si="1"/>
        <v/>
      </c>
      <c r="Q45" s="51" t="str">
        <f>IFERROR(VLOOKUP(O45,'Tabelas auxiliares'!$A$224:$E$233,5,FALSE),"")</f>
        <v/>
      </c>
      <c r="R45" s="51" t="str">
        <f>IF(Q45&lt;&gt;"",Q45,IF(P45='Tabelas auxiliares'!$A$237,"CUSTEIO",IF(P45='Tabelas auxiliares'!$A$236,"INVESTIMENTO","")))</f>
        <v/>
      </c>
      <c r="S45" s="44"/>
    </row>
    <row r="46" spans="2:19" x14ac:dyDescent="0.25">
      <c r="F46" s="51" t="str">
        <f>IF(D46="","",IFERROR(VLOOKUP(D46,'Tabelas auxiliares'!$A$3:$B$61,2,FALSE),"DESCENTRALIZAÇÃO"))</f>
        <v/>
      </c>
      <c r="G46" s="51" t="str">
        <f>IFERROR(VLOOKUP($B46,'Tabelas auxiliares'!$A$65:$C$102,2,FALSE),"")</f>
        <v/>
      </c>
      <c r="H46" s="51" t="str">
        <f>IFERROR(VLOOKUP($B46,'Tabelas auxiliares'!$A$65:$C$102,3,FALSE),"")</f>
        <v/>
      </c>
      <c r="P46" s="51" t="str">
        <f t="shared" si="1"/>
        <v/>
      </c>
      <c r="Q46" s="51" t="str">
        <f>IFERROR(VLOOKUP(O46,'Tabelas auxiliares'!$A$224:$E$233,5,FALSE),"")</f>
        <v/>
      </c>
      <c r="R46" s="51" t="str">
        <f>IF(Q46&lt;&gt;"",Q46,IF(P46='Tabelas auxiliares'!$A$237,"CUSTEIO",IF(P46='Tabelas auxiliares'!$A$236,"INVESTIMENTO","")))</f>
        <v/>
      </c>
      <c r="S46" s="44"/>
    </row>
    <row r="47" spans="2:19" x14ac:dyDescent="0.25">
      <c r="F47" s="51" t="str">
        <f>IF(D47="","",IFERROR(VLOOKUP(D47,'Tabelas auxiliares'!$A$3:$B$61,2,FALSE),"DESCENTRALIZAÇÃO"))</f>
        <v/>
      </c>
      <c r="G47" s="51" t="str">
        <f>IFERROR(VLOOKUP($B47,'Tabelas auxiliares'!$A$65:$C$102,2,FALSE),"")</f>
        <v/>
      </c>
      <c r="H47" s="51" t="str">
        <f>IFERROR(VLOOKUP($B47,'Tabelas auxiliares'!$A$65:$C$102,3,FALSE),"")</f>
        <v/>
      </c>
      <c r="P47" s="51" t="str">
        <f t="shared" si="1"/>
        <v/>
      </c>
      <c r="Q47" s="51" t="str">
        <f>IFERROR(VLOOKUP(O47,'Tabelas auxiliares'!$A$224:$E$233,5,FALSE),"")</f>
        <v/>
      </c>
      <c r="R47" s="51" t="str">
        <f>IF(Q47&lt;&gt;"",Q47,IF(P47='Tabelas auxiliares'!$A$237,"CUSTEIO",IF(P47='Tabelas auxiliares'!$A$236,"INVESTIMENTO","")))</f>
        <v/>
      </c>
      <c r="S47" s="44"/>
    </row>
    <row r="48" spans="2:19" x14ac:dyDescent="0.25">
      <c r="F48" s="51" t="str">
        <f>IF(D48="","",IFERROR(VLOOKUP(D48,'Tabelas auxiliares'!$A$3:$B$61,2,FALSE),"DESCENTRALIZAÇÃO"))</f>
        <v/>
      </c>
      <c r="G48" s="51" t="str">
        <f>IFERROR(VLOOKUP($B48,'Tabelas auxiliares'!$A$65:$C$102,2,FALSE),"")</f>
        <v/>
      </c>
      <c r="H48" s="51" t="str">
        <f>IFERROR(VLOOKUP($B48,'Tabelas auxiliares'!$A$65:$C$102,3,FALSE),"")</f>
        <v/>
      </c>
      <c r="P48" s="51" t="str">
        <f t="shared" si="1"/>
        <v/>
      </c>
      <c r="Q48" s="51" t="str">
        <f>IFERROR(VLOOKUP(O48,'Tabelas auxiliares'!$A$224:$E$233,5,FALSE),"")</f>
        <v/>
      </c>
      <c r="R48" s="51" t="str">
        <f>IF(Q48&lt;&gt;"",Q48,IF(P48='Tabelas auxiliares'!$A$237,"CUSTEIO",IF(P48='Tabelas auxiliares'!$A$236,"INVESTIMENTO","")))</f>
        <v/>
      </c>
      <c r="S48" s="44"/>
    </row>
    <row r="49" spans="6:19" x14ac:dyDescent="0.25">
      <c r="F49" s="51" t="str">
        <f>IF(D49="","",IFERROR(VLOOKUP(D49,'Tabelas auxiliares'!$A$3:$B$61,2,FALSE),"DESCENTRALIZAÇÃO"))</f>
        <v/>
      </c>
      <c r="G49" s="51" t="str">
        <f>IFERROR(VLOOKUP($B49,'Tabelas auxiliares'!$A$65:$C$102,2,FALSE),"")</f>
        <v/>
      </c>
      <c r="H49" s="51" t="str">
        <f>IFERROR(VLOOKUP($B49,'Tabelas auxiliares'!$A$65:$C$102,3,FALSE),"")</f>
        <v/>
      </c>
      <c r="P49" s="51" t="str">
        <f t="shared" si="1"/>
        <v/>
      </c>
      <c r="Q49" s="51" t="str">
        <f>IFERROR(VLOOKUP(O49,'Tabelas auxiliares'!$A$224:$E$233,5,FALSE),"")</f>
        <v/>
      </c>
      <c r="R49" s="51" t="str">
        <f>IF(Q49&lt;&gt;"",Q49,IF(P49='Tabelas auxiliares'!$A$237,"CUSTEIO",IF(P49='Tabelas auxiliares'!$A$236,"INVESTIMENTO","")))</f>
        <v/>
      </c>
      <c r="S49" s="44"/>
    </row>
    <row r="50" spans="6:19" x14ac:dyDescent="0.25">
      <c r="F50" s="51" t="str">
        <f>IF(D50="","",IFERROR(VLOOKUP(D50,'Tabelas auxiliares'!$A$3:$B$61,2,FALSE),"DESCENTRALIZAÇÃO"))</f>
        <v/>
      </c>
      <c r="G50" s="51" t="str">
        <f>IFERROR(VLOOKUP($B50,'Tabelas auxiliares'!$A$65:$C$102,2,FALSE),"")</f>
        <v/>
      </c>
      <c r="H50" s="51" t="str">
        <f>IFERROR(VLOOKUP($B50,'Tabelas auxiliares'!$A$65:$C$102,3,FALSE),"")</f>
        <v/>
      </c>
      <c r="P50" s="51" t="str">
        <f t="shared" si="1"/>
        <v/>
      </c>
      <c r="Q50" s="51" t="str">
        <f>IFERROR(VLOOKUP(O50,'Tabelas auxiliares'!$A$224:$E$233,5,FALSE),"")</f>
        <v/>
      </c>
      <c r="R50" s="51" t="str">
        <f>IF(Q50&lt;&gt;"",Q50,IF(P50='Tabelas auxiliares'!$A$237,"CUSTEIO",IF(P50='Tabelas auxiliares'!$A$236,"INVESTIMENTO","")))</f>
        <v/>
      </c>
      <c r="S50" s="44"/>
    </row>
    <row r="51" spans="6:19" x14ac:dyDescent="0.25">
      <c r="F51" s="51" t="str">
        <f>IF(D51="","",IFERROR(VLOOKUP(D51,'Tabelas auxiliares'!$A$3:$B$61,2,FALSE),"DESCENTRALIZAÇÃO"))</f>
        <v/>
      </c>
      <c r="G51" s="51" t="str">
        <f>IFERROR(VLOOKUP($B51,'Tabelas auxiliares'!$A$65:$C$102,2,FALSE),"")</f>
        <v/>
      </c>
      <c r="H51" s="51" t="str">
        <f>IFERROR(VLOOKUP($B51,'Tabelas auxiliares'!$A$65:$C$102,3,FALSE),"")</f>
        <v/>
      </c>
      <c r="P51" s="51" t="str">
        <f t="shared" si="1"/>
        <v/>
      </c>
      <c r="Q51" s="51" t="str">
        <f>IFERROR(VLOOKUP(O51,'Tabelas auxiliares'!$A$224:$E$233,5,FALSE),"")</f>
        <v/>
      </c>
      <c r="R51" s="51" t="str">
        <f>IF(Q51&lt;&gt;"",Q51,IF(P51='Tabelas auxiliares'!$A$237,"CUSTEIO",IF(P51='Tabelas auxiliares'!$A$236,"INVESTIMENTO","")))</f>
        <v/>
      </c>
      <c r="S51" s="44"/>
    </row>
    <row r="52" spans="6:19" x14ac:dyDescent="0.25">
      <c r="F52" s="51" t="str">
        <f>IF(D52="","",IFERROR(VLOOKUP(D52,'Tabelas auxiliares'!$A$3:$B$61,2,FALSE),"DESCENTRALIZAÇÃO"))</f>
        <v/>
      </c>
      <c r="G52" s="51" t="str">
        <f>IFERROR(VLOOKUP($B52,'Tabelas auxiliares'!$A$65:$C$102,2,FALSE),"")</f>
        <v/>
      </c>
      <c r="H52" s="51" t="str">
        <f>IFERROR(VLOOKUP($B52,'Tabelas auxiliares'!$A$65:$C$102,3,FALSE),"")</f>
        <v/>
      </c>
      <c r="P52" s="51" t="str">
        <f t="shared" si="1"/>
        <v/>
      </c>
      <c r="Q52" s="51" t="str">
        <f>IFERROR(VLOOKUP(O52,'Tabelas auxiliares'!$A$224:$E$233,5,FALSE),"")</f>
        <v/>
      </c>
      <c r="R52" s="51" t="str">
        <f>IF(Q52&lt;&gt;"",Q52,IF(P52='Tabelas auxiliares'!$A$237,"CUSTEIO",IF(P52='Tabelas auxiliares'!$A$236,"INVESTIMENTO","")))</f>
        <v/>
      </c>
      <c r="S52" s="44"/>
    </row>
    <row r="53" spans="6:19" x14ac:dyDescent="0.25">
      <c r="F53" s="51" t="str">
        <f>IF(D53="","",IFERROR(VLOOKUP(D53,'Tabelas auxiliares'!$A$3:$B$61,2,FALSE),"DESCENTRALIZAÇÃO"))</f>
        <v/>
      </c>
      <c r="G53" s="51" t="str">
        <f>IFERROR(VLOOKUP($B53,'Tabelas auxiliares'!$A$65:$C$102,2,FALSE),"")</f>
        <v/>
      </c>
      <c r="H53" s="51" t="str">
        <f>IFERROR(VLOOKUP($B53,'Tabelas auxiliares'!$A$65:$C$102,3,FALSE),"")</f>
        <v/>
      </c>
      <c r="P53" s="51" t="str">
        <f t="shared" si="1"/>
        <v/>
      </c>
      <c r="Q53" s="51" t="str">
        <f>IFERROR(VLOOKUP(O53,'Tabelas auxiliares'!$A$224:$E$233,5,FALSE),"")</f>
        <v/>
      </c>
      <c r="R53" s="51" t="str">
        <f>IF(Q53&lt;&gt;"",Q53,IF(P53='Tabelas auxiliares'!$A$237,"CUSTEIO",IF(P53='Tabelas auxiliares'!$A$236,"INVESTIMENTO","")))</f>
        <v/>
      </c>
      <c r="S53" s="44"/>
    </row>
    <row r="54" spans="6:19" x14ac:dyDescent="0.25">
      <c r="F54" s="51" t="str">
        <f>IF(D54="","",IFERROR(VLOOKUP(D54,'Tabelas auxiliares'!$A$3:$B$61,2,FALSE),"DESCENTRALIZAÇÃO"))</f>
        <v/>
      </c>
      <c r="G54" s="51" t="str">
        <f>IFERROR(VLOOKUP($B54,'Tabelas auxiliares'!$A$65:$C$102,2,FALSE),"")</f>
        <v/>
      </c>
      <c r="H54" s="51" t="str">
        <f>IFERROR(VLOOKUP($B54,'Tabelas auxiliares'!$A$65:$C$102,3,FALSE),"")</f>
        <v/>
      </c>
      <c r="P54" s="51" t="str">
        <f t="shared" si="1"/>
        <v/>
      </c>
      <c r="Q54" s="51" t="str">
        <f>IFERROR(VLOOKUP(O54,'Tabelas auxiliares'!$A$224:$E$233,5,FALSE),"")</f>
        <v/>
      </c>
      <c r="R54" s="51" t="str">
        <f>IF(Q54&lt;&gt;"",Q54,IF(P54='Tabelas auxiliares'!$A$237,"CUSTEIO",IF(P54='Tabelas auxiliares'!$A$236,"INVESTIMENTO","")))</f>
        <v/>
      </c>
      <c r="S54" s="44"/>
    </row>
    <row r="55" spans="6:19" x14ac:dyDescent="0.25">
      <c r="F55" s="51" t="str">
        <f>IF(D55="","",IFERROR(VLOOKUP(D55,'Tabelas auxiliares'!$A$3:$B$61,2,FALSE),"DESCENTRALIZAÇÃO"))</f>
        <v/>
      </c>
      <c r="G55" s="51" t="str">
        <f>IFERROR(VLOOKUP($B55,'Tabelas auxiliares'!$A$65:$C$102,2,FALSE),"")</f>
        <v/>
      </c>
      <c r="H55" s="51" t="str">
        <f>IFERROR(VLOOKUP($B55,'Tabelas auxiliares'!$A$65:$C$102,3,FALSE),"")</f>
        <v/>
      </c>
      <c r="P55" s="51" t="str">
        <f t="shared" si="1"/>
        <v/>
      </c>
      <c r="Q55" s="51" t="str">
        <f>IFERROR(VLOOKUP(O55,'Tabelas auxiliares'!$A$224:$E$233,5,FALSE),"")</f>
        <v/>
      </c>
      <c r="R55" s="51" t="str">
        <f>IF(Q55&lt;&gt;"",Q55,IF(P55='Tabelas auxiliares'!$A$237,"CUSTEIO",IF(P55='Tabelas auxiliares'!$A$236,"INVESTIMENTO","")))</f>
        <v/>
      </c>
      <c r="S55" s="44"/>
    </row>
    <row r="56" spans="6:19" x14ac:dyDescent="0.25">
      <c r="F56" s="51" t="str">
        <f>IF(D56="","",IFERROR(VLOOKUP(D56,'Tabelas auxiliares'!$A$3:$B$61,2,FALSE),"DESCENTRALIZAÇÃO"))</f>
        <v/>
      </c>
      <c r="G56" s="51" t="str">
        <f>IFERROR(VLOOKUP($B56,'Tabelas auxiliares'!$A$65:$C$102,2,FALSE),"")</f>
        <v/>
      </c>
      <c r="H56" s="51" t="str">
        <f>IFERROR(VLOOKUP($B56,'Tabelas auxiliares'!$A$65:$C$102,3,FALSE),"")</f>
        <v/>
      </c>
      <c r="P56" s="51" t="str">
        <f t="shared" si="1"/>
        <v/>
      </c>
      <c r="Q56" s="51" t="str">
        <f>IFERROR(VLOOKUP(O56,'Tabelas auxiliares'!$A$224:$E$233,5,FALSE),"")</f>
        <v/>
      </c>
      <c r="R56" s="51" t="str">
        <f>IF(Q56&lt;&gt;"",Q56,IF(P56='Tabelas auxiliares'!$A$237,"CUSTEIO",IF(P56='Tabelas auxiliares'!$A$236,"INVESTIMENTO","")))</f>
        <v/>
      </c>
      <c r="S56" s="44"/>
    </row>
    <row r="57" spans="6:19" x14ac:dyDescent="0.25">
      <c r="F57" s="51" t="str">
        <f>IF(D57="","",IFERROR(VLOOKUP(D57,'Tabelas auxiliares'!$A$3:$B$61,2,FALSE),"DESCENTRALIZAÇÃO"))</f>
        <v/>
      </c>
      <c r="G57" s="51" t="str">
        <f>IFERROR(VLOOKUP($B57,'Tabelas auxiliares'!$A$65:$C$102,2,FALSE),"")</f>
        <v/>
      </c>
      <c r="H57" s="51" t="str">
        <f>IFERROR(VLOOKUP($B57,'Tabelas auxiliares'!$A$65:$C$102,3,FALSE),"")</f>
        <v/>
      </c>
      <c r="P57" s="51" t="str">
        <f t="shared" si="1"/>
        <v/>
      </c>
      <c r="Q57" s="51" t="str">
        <f>IFERROR(VLOOKUP(O57,'Tabelas auxiliares'!$A$224:$E$233,5,FALSE),"")</f>
        <v/>
      </c>
      <c r="R57" s="51" t="str">
        <f>IF(Q57&lt;&gt;"",Q57,IF(P57='Tabelas auxiliares'!$A$237,"CUSTEIO",IF(P57='Tabelas auxiliares'!$A$236,"INVESTIMENTO","")))</f>
        <v/>
      </c>
      <c r="S57" s="44"/>
    </row>
    <row r="58" spans="6:19" x14ac:dyDescent="0.25">
      <c r="F58" s="51" t="str">
        <f>IF(D58="","",IFERROR(VLOOKUP(D58,'Tabelas auxiliares'!$A$3:$B$61,2,FALSE),"DESCENTRALIZAÇÃO"))</f>
        <v/>
      </c>
      <c r="G58" s="51" t="str">
        <f>IFERROR(VLOOKUP($B58,'Tabelas auxiliares'!$A$65:$C$102,2,FALSE),"")</f>
        <v/>
      </c>
      <c r="H58" s="51" t="str">
        <f>IFERROR(VLOOKUP($B58,'Tabelas auxiliares'!$A$65:$C$102,3,FALSE),"")</f>
        <v/>
      </c>
      <c r="P58" s="51" t="str">
        <f t="shared" si="1"/>
        <v/>
      </c>
      <c r="Q58" s="51" t="str">
        <f>IFERROR(VLOOKUP(O58,'Tabelas auxiliares'!$A$224:$E$233,5,FALSE),"")</f>
        <v/>
      </c>
      <c r="R58" s="51" t="str">
        <f>IF(Q58&lt;&gt;"",Q58,IF(P58='Tabelas auxiliares'!$A$237,"CUSTEIO",IF(P58='Tabelas auxiliares'!$A$236,"INVESTIMENTO","")))</f>
        <v/>
      </c>
      <c r="S58" s="44"/>
    </row>
    <row r="59" spans="6:19" x14ac:dyDescent="0.25">
      <c r="F59" s="51" t="str">
        <f>IF(D59="","",IFERROR(VLOOKUP(D59,'Tabelas auxiliares'!$A$3:$B$61,2,FALSE),"DESCENTRALIZAÇÃO"))</f>
        <v/>
      </c>
      <c r="G59" s="51" t="str">
        <f>IFERROR(VLOOKUP($B59,'Tabelas auxiliares'!$A$65:$C$102,2,FALSE),"")</f>
        <v/>
      </c>
      <c r="H59" s="51" t="str">
        <f>IFERROR(VLOOKUP($B59,'Tabelas auxiliares'!$A$65:$C$102,3,FALSE),"")</f>
        <v/>
      </c>
      <c r="P59" s="51" t="str">
        <f t="shared" si="1"/>
        <v/>
      </c>
      <c r="Q59" s="51" t="str">
        <f>IFERROR(VLOOKUP(O59,'Tabelas auxiliares'!$A$224:$E$233,5,FALSE),"")</f>
        <v/>
      </c>
      <c r="R59" s="51" t="str">
        <f>IF(Q59&lt;&gt;"",Q59,IF(P59='Tabelas auxiliares'!$A$237,"CUSTEIO",IF(P59='Tabelas auxiliares'!$A$236,"INVESTIMENTO","")))</f>
        <v/>
      </c>
      <c r="S59" s="44"/>
    </row>
    <row r="60" spans="6:19" x14ac:dyDescent="0.25">
      <c r="F60" s="51" t="str">
        <f>IF(D60="","",IFERROR(VLOOKUP(D60,'Tabelas auxiliares'!$A$3:$B$61,2,FALSE),"DESCENTRALIZAÇÃO"))</f>
        <v/>
      </c>
      <c r="G60" s="51" t="str">
        <f>IFERROR(VLOOKUP($B60,'Tabelas auxiliares'!$A$65:$C$102,2,FALSE),"")</f>
        <v/>
      </c>
      <c r="H60" s="51" t="str">
        <f>IFERROR(VLOOKUP($B60,'Tabelas auxiliares'!$A$65:$C$102,3,FALSE),"")</f>
        <v/>
      </c>
      <c r="P60" s="51" t="str">
        <f t="shared" si="1"/>
        <v/>
      </c>
      <c r="Q60" s="51" t="str">
        <f>IFERROR(VLOOKUP(O60,'Tabelas auxiliares'!$A$224:$E$233,5,FALSE),"")</f>
        <v/>
      </c>
      <c r="R60" s="51" t="str">
        <f>IF(Q60&lt;&gt;"",Q60,IF(P60='Tabelas auxiliares'!$A$237,"CUSTEIO",IF(P60='Tabelas auxiliares'!$A$236,"INVESTIMENTO","")))</f>
        <v/>
      </c>
      <c r="S60" s="44"/>
    </row>
    <row r="61" spans="6:19" x14ac:dyDescent="0.25">
      <c r="F61" s="51" t="str">
        <f>IF(D61="","",IFERROR(VLOOKUP(D61,'Tabelas auxiliares'!$A$3:$B$61,2,FALSE),"DESCENTRALIZAÇÃO"))</f>
        <v/>
      </c>
      <c r="G61" s="51" t="str">
        <f>IFERROR(VLOOKUP($B61,'Tabelas auxiliares'!$A$65:$C$102,2,FALSE),"")</f>
        <v/>
      </c>
      <c r="H61" s="51" t="str">
        <f>IFERROR(VLOOKUP($B61,'Tabelas auxiliares'!$A$65:$C$102,3,FALSE),"")</f>
        <v/>
      </c>
      <c r="P61" s="51" t="str">
        <f t="shared" si="1"/>
        <v/>
      </c>
      <c r="Q61" s="51" t="str">
        <f>IFERROR(VLOOKUP(O61,'Tabelas auxiliares'!$A$224:$E$233,5,FALSE),"")</f>
        <v/>
      </c>
      <c r="R61" s="51" t="str">
        <f>IF(Q61&lt;&gt;"",Q61,IF(P61='Tabelas auxiliares'!$A$237,"CUSTEIO",IF(P61='Tabelas auxiliares'!$A$236,"INVESTIMENTO","")))</f>
        <v/>
      </c>
      <c r="S61" s="44"/>
    </row>
    <row r="62" spans="6:19" x14ac:dyDescent="0.25">
      <c r="F62" s="51" t="str">
        <f>IF(D62="","",IFERROR(VLOOKUP(D62,'Tabelas auxiliares'!$A$3:$B$61,2,FALSE),"DESCENTRALIZAÇÃO"))</f>
        <v/>
      </c>
      <c r="G62" s="51" t="str">
        <f>IFERROR(VLOOKUP($B62,'Tabelas auxiliares'!$A$65:$C$102,2,FALSE),"")</f>
        <v/>
      </c>
      <c r="H62" s="51" t="str">
        <f>IFERROR(VLOOKUP($B62,'Tabelas auxiliares'!$A$65:$C$102,3,FALSE),"")</f>
        <v/>
      </c>
      <c r="P62" s="51" t="str">
        <f t="shared" si="1"/>
        <v/>
      </c>
      <c r="Q62" s="51" t="str">
        <f>IFERROR(VLOOKUP(O62,'Tabelas auxiliares'!$A$224:$E$233,5,FALSE),"")</f>
        <v/>
      </c>
      <c r="R62" s="51" t="str">
        <f>IF(Q62&lt;&gt;"",Q62,IF(P62='Tabelas auxiliares'!$A$237,"CUSTEIO",IF(P62='Tabelas auxiliares'!$A$236,"INVESTIMENTO","")))</f>
        <v/>
      </c>
      <c r="S62" s="44"/>
    </row>
    <row r="63" spans="6:19" x14ac:dyDescent="0.25">
      <c r="F63" s="51" t="str">
        <f>IF(D63="","",IFERROR(VLOOKUP(D63,'Tabelas auxiliares'!$A$3:$B$61,2,FALSE),"DESCENTRALIZAÇÃO"))</f>
        <v/>
      </c>
      <c r="G63" s="51" t="str">
        <f>IFERROR(VLOOKUP($B63,'Tabelas auxiliares'!$A$65:$C$102,2,FALSE),"")</f>
        <v/>
      </c>
      <c r="H63" s="51" t="str">
        <f>IFERROR(VLOOKUP($B63,'Tabelas auxiliares'!$A$65:$C$102,3,FALSE),"")</f>
        <v/>
      </c>
      <c r="P63" s="51" t="str">
        <f t="shared" si="1"/>
        <v/>
      </c>
      <c r="Q63" s="51" t="str">
        <f>IFERROR(VLOOKUP(O63,'Tabelas auxiliares'!$A$224:$E$233,5,FALSE),"")</f>
        <v/>
      </c>
      <c r="R63" s="51" t="str">
        <f>IF(Q63&lt;&gt;"",Q63,IF(P63='Tabelas auxiliares'!$A$237,"CUSTEIO",IF(P63='Tabelas auxiliares'!$A$236,"INVESTIMENTO","")))</f>
        <v/>
      </c>
      <c r="S63" s="44"/>
    </row>
    <row r="64" spans="6:19" x14ac:dyDescent="0.25">
      <c r="F64" s="51" t="str">
        <f>IF(D64="","",IFERROR(VLOOKUP(D64,'Tabelas auxiliares'!$A$3:$B$61,2,FALSE),"DESCENTRALIZAÇÃO"))</f>
        <v/>
      </c>
      <c r="G64" s="51" t="str">
        <f>IFERROR(VLOOKUP($B64,'Tabelas auxiliares'!$A$65:$C$102,2,FALSE),"")</f>
        <v/>
      </c>
      <c r="H64" s="51" t="str">
        <f>IFERROR(VLOOKUP($B64,'Tabelas auxiliares'!$A$65:$C$102,3,FALSE),"")</f>
        <v/>
      </c>
      <c r="P64" s="51" t="str">
        <f t="shared" si="1"/>
        <v/>
      </c>
      <c r="Q64" s="51" t="str">
        <f>IFERROR(VLOOKUP(O64,'Tabelas auxiliares'!$A$224:$E$233,5,FALSE),"")</f>
        <v/>
      </c>
      <c r="R64" s="51" t="str">
        <f>IF(Q64&lt;&gt;"",Q64,IF(P64='Tabelas auxiliares'!$A$237,"CUSTEIO",IF(P64='Tabelas auxiliares'!$A$236,"INVESTIMENTO","")))</f>
        <v/>
      </c>
      <c r="S64" s="44"/>
    </row>
    <row r="65" spans="6:19" x14ac:dyDescent="0.25">
      <c r="F65" s="51" t="str">
        <f>IF(D65="","",IFERROR(VLOOKUP(D65,'Tabelas auxiliares'!$A$3:$B$61,2,FALSE),"DESCENTRALIZAÇÃO"))</f>
        <v/>
      </c>
      <c r="G65" s="51" t="str">
        <f>IFERROR(VLOOKUP($B65,'Tabelas auxiliares'!$A$65:$C$102,2,FALSE),"")</f>
        <v/>
      </c>
      <c r="H65" s="51" t="str">
        <f>IFERROR(VLOOKUP($B65,'Tabelas auxiliares'!$A$65:$C$102,3,FALSE),"")</f>
        <v/>
      </c>
      <c r="P65" s="51" t="str">
        <f t="shared" si="1"/>
        <v/>
      </c>
      <c r="Q65" s="51" t="str">
        <f>IFERROR(VLOOKUP(O65,'Tabelas auxiliares'!$A$224:$E$233,5,FALSE),"")</f>
        <v/>
      </c>
      <c r="R65" s="51" t="str">
        <f>IF(Q65&lt;&gt;"",Q65,IF(P65='Tabelas auxiliares'!$A$237,"CUSTEIO",IF(P65='Tabelas auxiliares'!$A$236,"INVESTIMENTO","")))</f>
        <v/>
      </c>
      <c r="S65" s="44"/>
    </row>
    <row r="66" spans="6:19" x14ac:dyDescent="0.25">
      <c r="F66" s="51" t="str">
        <f>IF(D66="","",IFERROR(VLOOKUP(D66,'Tabelas auxiliares'!$A$3:$B$61,2,FALSE),"DESCENTRALIZAÇÃO"))</f>
        <v/>
      </c>
      <c r="G66" s="51" t="str">
        <f>IFERROR(VLOOKUP($B66,'Tabelas auxiliares'!$A$65:$C$102,2,FALSE),"")</f>
        <v/>
      </c>
      <c r="H66" s="51" t="str">
        <f>IFERROR(VLOOKUP($B66,'Tabelas auxiliares'!$A$65:$C$102,3,FALSE),"")</f>
        <v/>
      </c>
      <c r="P66" s="51" t="str">
        <f t="shared" si="1"/>
        <v/>
      </c>
      <c r="Q66" s="51" t="str">
        <f>IFERROR(VLOOKUP(O66,'Tabelas auxiliares'!$A$224:$E$233,5,FALSE),"")</f>
        <v/>
      </c>
      <c r="R66" s="51" t="str">
        <f>IF(Q66&lt;&gt;"",Q66,IF(P66='Tabelas auxiliares'!$A$237,"CUSTEIO",IF(P66='Tabelas auxiliares'!$A$236,"INVESTIMENTO","")))</f>
        <v/>
      </c>
      <c r="S66" s="44"/>
    </row>
    <row r="67" spans="6:19" x14ac:dyDescent="0.25">
      <c r="F67" s="51" t="str">
        <f>IF(D67="","",IFERROR(VLOOKUP(D67,'Tabelas auxiliares'!$A$3:$B$61,2,FALSE),"DESCENTRALIZAÇÃO"))</f>
        <v/>
      </c>
      <c r="G67" s="51" t="str">
        <f>IFERROR(VLOOKUP($B67,'Tabelas auxiliares'!$A$65:$C$102,2,FALSE),"")</f>
        <v/>
      </c>
      <c r="H67" s="51" t="str">
        <f>IFERROR(VLOOKUP($B67,'Tabelas auxiliares'!$A$65:$C$102,3,FALSE),"")</f>
        <v/>
      </c>
      <c r="P67" s="51" t="str">
        <f t="shared" si="1"/>
        <v/>
      </c>
      <c r="Q67" s="51" t="str">
        <f>IFERROR(VLOOKUP(O67,'Tabelas auxiliares'!$A$224:$E$233,5,FALSE),"")</f>
        <v/>
      </c>
      <c r="R67" s="51" t="str">
        <f>IF(Q67&lt;&gt;"",Q67,IF(P67='Tabelas auxiliares'!$A$237,"CUSTEIO",IF(P67='Tabelas auxiliares'!$A$236,"INVESTIMENTO","")))</f>
        <v/>
      </c>
      <c r="S67" s="44"/>
    </row>
    <row r="68" spans="6:19" x14ac:dyDescent="0.25">
      <c r="F68" s="51" t="str">
        <f>IF(D68="","",IFERROR(VLOOKUP(D68,'Tabelas auxiliares'!$A$3:$B$61,2,FALSE),"DESCENTRALIZAÇÃO"))</f>
        <v/>
      </c>
      <c r="G68" s="51" t="str">
        <f>IFERROR(VLOOKUP($B68,'Tabelas auxiliares'!$A$65:$C$102,2,FALSE),"")</f>
        <v/>
      </c>
      <c r="H68" s="51" t="str">
        <f>IFERROR(VLOOKUP($B68,'Tabelas auxiliares'!$A$65:$C$102,3,FALSE),"")</f>
        <v/>
      </c>
      <c r="P68" s="51" t="str">
        <f t="shared" ref="P68:P131" si="2">LEFT(N68,1)</f>
        <v/>
      </c>
      <c r="Q68" s="51" t="str">
        <f>IFERROR(VLOOKUP(O68,'Tabelas auxiliares'!$A$224:$E$233,5,FALSE),"")</f>
        <v/>
      </c>
      <c r="R68" s="51" t="str">
        <f>IF(Q68&lt;&gt;"",Q68,IF(P68='Tabelas auxiliares'!$A$237,"CUSTEIO",IF(P68='Tabelas auxiliares'!$A$236,"INVESTIMENTO","")))</f>
        <v/>
      </c>
      <c r="S68" s="44"/>
    </row>
    <row r="69" spans="6:19" x14ac:dyDescent="0.25">
      <c r="F69" s="51" t="str">
        <f>IF(D69="","",IFERROR(VLOOKUP(D69,'Tabelas auxiliares'!$A$3:$B$61,2,FALSE),"DESCENTRALIZAÇÃO"))</f>
        <v/>
      </c>
      <c r="G69" s="51" t="str">
        <f>IFERROR(VLOOKUP($B69,'Tabelas auxiliares'!$A$65:$C$102,2,FALSE),"")</f>
        <v/>
      </c>
      <c r="H69" s="51" t="str">
        <f>IFERROR(VLOOKUP($B69,'Tabelas auxiliares'!$A$65:$C$102,3,FALSE),"")</f>
        <v/>
      </c>
      <c r="P69" s="51" t="str">
        <f t="shared" si="2"/>
        <v/>
      </c>
      <c r="Q69" s="51" t="str">
        <f>IFERROR(VLOOKUP(O69,'Tabelas auxiliares'!$A$224:$E$233,5,FALSE),"")</f>
        <v/>
      </c>
      <c r="R69" s="51" t="str">
        <f>IF(Q69&lt;&gt;"",Q69,IF(P69='Tabelas auxiliares'!$A$237,"CUSTEIO",IF(P69='Tabelas auxiliares'!$A$236,"INVESTIMENTO","")))</f>
        <v/>
      </c>
      <c r="S69" s="44"/>
    </row>
    <row r="70" spans="6:19" x14ac:dyDescent="0.25">
      <c r="F70" s="51" t="str">
        <f>IF(D70="","",IFERROR(VLOOKUP(D70,'Tabelas auxiliares'!$A$3:$B$61,2,FALSE),"DESCENTRALIZAÇÃO"))</f>
        <v/>
      </c>
      <c r="G70" s="51" t="str">
        <f>IFERROR(VLOOKUP($B70,'Tabelas auxiliares'!$A$65:$C$102,2,FALSE),"")</f>
        <v/>
      </c>
      <c r="H70" s="51" t="str">
        <f>IFERROR(VLOOKUP($B70,'Tabelas auxiliares'!$A$65:$C$102,3,FALSE),"")</f>
        <v/>
      </c>
      <c r="P70" s="51" t="str">
        <f t="shared" si="2"/>
        <v/>
      </c>
      <c r="Q70" s="51" t="str">
        <f>IFERROR(VLOOKUP(O70,'Tabelas auxiliares'!$A$224:$E$233,5,FALSE),"")</f>
        <v/>
      </c>
      <c r="R70" s="51" t="str">
        <f>IF(Q70&lt;&gt;"",Q70,IF(P70='Tabelas auxiliares'!$A$237,"CUSTEIO",IF(P70='Tabelas auxiliares'!$A$236,"INVESTIMENTO","")))</f>
        <v/>
      </c>
      <c r="S70" s="44"/>
    </row>
    <row r="71" spans="6:19" x14ac:dyDescent="0.25">
      <c r="F71" s="51" t="str">
        <f>IF(D71="","",IFERROR(VLOOKUP(D71,'Tabelas auxiliares'!$A$3:$B$61,2,FALSE),"DESCENTRALIZAÇÃO"))</f>
        <v/>
      </c>
      <c r="G71" s="51" t="str">
        <f>IFERROR(VLOOKUP($B71,'Tabelas auxiliares'!$A$65:$C$102,2,FALSE),"")</f>
        <v/>
      </c>
      <c r="H71" s="51" t="str">
        <f>IFERROR(VLOOKUP($B71,'Tabelas auxiliares'!$A$65:$C$102,3,FALSE),"")</f>
        <v/>
      </c>
      <c r="P71" s="51" t="str">
        <f t="shared" si="2"/>
        <v/>
      </c>
      <c r="Q71" s="51" t="str">
        <f>IFERROR(VLOOKUP(O71,'Tabelas auxiliares'!$A$224:$E$233,5,FALSE),"")</f>
        <v/>
      </c>
      <c r="R71" s="51" t="str">
        <f>IF(Q71&lt;&gt;"",Q71,IF(P71='Tabelas auxiliares'!$A$237,"CUSTEIO",IF(P71='Tabelas auxiliares'!$A$236,"INVESTIMENTO","")))</f>
        <v/>
      </c>
      <c r="S71" s="44"/>
    </row>
    <row r="72" spans="6:19" x14ac:dyDescent="0.25">
      <c r="F72" s="51" t="str">
        <f>IF(D72="","",IFERROR(VLOOKUP(D72,'Tabelas auxiliares'!$A$3:$B$61,2,FALSE),"DESCENTRALIZAÇÃO"))</f>
        <v/>
      </c>
      <c r="G72" s="51" t="str">
        <f>IFERROR(VLOOKUP($B72,'Tabelas auxiliares'!$A$65:$C$102,2,FALSE),"")</f>
        <v/>
      </c>
      <c r="H72" s="51" t="str">
        <f>IFERROR(VLOOKUP($B72,'Tabelas auxiliares'!$A$65:$C$102,3,FALSE),"")</f>
        <v/>
      </c>
      <c r="P72" s="51" t="str">
        <f t="shared" si="2"/>
        <v/>
      </c>
      <c r="Q72" s="51" t="str">
        <f>IFERROR(VLOOKUP(O72,'Tabelas auxiliares'!$A$224:$E$233,5,FALSE),"")</f>
        <v/>
      </c>
      <c r="R72" s="51" t="str">
        <f>IF(Q72&lt;&gt;"",Q72,IF(P72='Tabelas auxiliares'!$A$237,"CUSTEIO",IF(P72='Tabelas auxiliares'!$A$236,"INVESTIMENTO","")))</f>
        <v/>
      </c>
      <c r="S72" s="44"/>
    </row>
    <row r="73" spans="6:19" x14ac:dyDescent="0.25">
      <c r="F73" s="51" t="str">
        <f>IF(D73="","",IFERROR(VLOOKUP(D73,'Tabelas auxiliares'!$A$3:$B$61,2,FALSE),"DESCENTRALIZAÇÃO"))</f>
        <v/>
      </c>
      <c r="G73" s="51" t="str">
        <f>IFERROR(VLOOKUP($B73,'Tabelas auxiliares'!$A$65:$C$102,2,FALSE),"")</f>
        <v/>
      </c>
      <c r="H73" s="51" t="str">
        <f>IFERROR(VLOOKUP($B73,'Tabelas auxiliares'!$A$65:$C$102,3,FALSE),"")</f>
        <v/>
      </c>
      <c r="P73" s="51" t="str">
        <f t="shared" si="2"/>
        <v/>
      </c>
      <c r="Q73" s="51" t="str">
        <f>IFERROR(VLOOKUP(O73,'Tabelas auxiliares'!$A$224:$E$233,5,FALSE),"")</f>
        <v/>
      </c>
      <c r="R73" s="51" t="str">
        <f>IF(Q73&lt;&gt;"",Q73,IF(P73='Tabelas auxiliares'!$A$237,"CUSTEIO",IF(P73='Tabelas auxiliares'!$A$236,"INVESTIMENTO","")))</f>
        <v/>
      </c>
      <c r="S73" s="44"/>
    </row>
    <row r="74" spans="6:19" x14ac:dyDescent="0.25">
      <c r="F74" s="51" t="str">
        <f>IF(D74="","",IFERROR(VLOOKUP(D74,'Tabelas auxiliares'!$A$3:$B$61,2,FALSE),"DESCENTRALIZAÇÃO"))</f>
        <v/>
      </c>
      <c r="G74" s="51" t="str">
        <f>IFERROR(VLOOKUP($B74,'Tabelas auxiliares'!$A$65:$C$102,2,FALSE),"")</f>
        <v/>
      </c>
      <c r="H74" s="51" t="str">
        <f>IFERROR(VLOOKUP($B74,'Tabelas auxiliares'!$A$65:$C$102,3,FALSE),"")</f>
        <v/>
      </c>
      <c r="P74" s="51" t="str">
        <f t="shared" si="2"/>
        <v/>
      </c>
      <c r="Q74" s="51" t="str">
        <f>IFERROR(VLOOKUP(O74,'Tabelas auxiliares'!$A$224:$E$233,5,FALSE),"")</f>
        <v/>
      </c>
      <c r="R74" s="51" t="str">
        <f>IF(Q74&lt;&gt;"",Q74,IF(P74='Tabelas auxiliares'!$A$237,"CUSTEIO",IF(P74='Tabelas auxiliares'!$A$236,"INVESTIMENTO","")))</f>
        <v/>
      </c>
      <c r="S74" s="44"/>
    </row>
    <row r="75" spans="6:19" x14ac:dyDescent="0.25">
      <c r="F75" s="51" t="str">
        <f>IF(D75="","",IFERROR(VLOOKUP(D75,'Tabelas auxiliares'!$A$3:$B$61,2,FALSE),"DESCENTRALIZAÇÃO"))</f>
        <v/>
      </c>
      <c r="G75" s="51" t="str">
        <f>IFERROR(VLOOKUP($B75,'Tabelas auxiliares'!$A$65:$C$102,2,FALSE),"")</f>
        <v/>
      </c>
      <c r="H75" s="51" t="str">
        <f>IFERROR(VLOOKUP($B75,'Tabelas auxiliares'!$A$65:$C$102,3,FALSE),"")</f>
        <v/>
      </c>
      <c r="P75" s="51" t="str">
        <f t="shared" si="2"/>
        <v/>
      </c>
      <c r="Q75" s="51" t="str">
        <f>IFERROR(VLOOKUP(O75,'Tabelas auxiliares'!$A$224:$E$233,5,FALSE),"")</f>
        <v/>
      </c>
      <c r="R75" s="51" t="str">
        <f>IF(Q75&lt;&gt;"",Q75,IF(P75='Tabelas auxiliares'!$A$237,"CUSTEIO",IF(P75='Tabelas auxiliares'!$A$236,"INVESTIMENTO","")))</f>
        <v/>
      </c>
      <c r="S75" s="44"/>
    </row>
    <row r="76" spans="6:19" x14ac:dyDescent="0.25">
      <c r="F76" s="51" t="str">
        <f>IF(D76="","",IFERROR(VLOOKUP(D76,'Tabelas auxiliares'!$A$3:$B$61,2,FALSE),"DESCENTRALIZAÇÃO"))</f>
        <v/>
      </c>
      <c r="G76" s="51" t="str">
        <f>IFERROR(VLOOKUP($B76,'Tabelas auxiliares'!$A$65:$C$102,2,FALSE),"")</f>
        <v/>
      </c>
      <c r="H76" s="51" t="str">
        <f>IFERROR(VLOOKUP($B76,'Tabelas auxiliares'!$A$65:$C$102,3,FALSE),"")</f>
        <v/>
      </c>
      <c r="P76" s="51" t="str">
        <f t="shared" si="2"/>
        <v/>
      </c>
      <c r="Q76" s="51" t="str">
        <f>IFERROR(VLOOKUP(O76,'Tabelas auxiliares'!$A$224:$E$233,5,FALSE),"")</f>
        <v/>
      </c>
      <c r="R76" s="51" t="str">
        <f>IF(Q76&lt;&gt;"",Q76,IF(P76='Tabelas auxiliares'!$A$237,"CUSTEIO",IF(P76='Tabelas auxiliares'!$A$236,"INVESTIMENTO","")))</f>
        <v/>
      </c>
      <c r="S76" s="44"/>
    </row>
    <row r="77" spans="6:19" x14ac:dyDescent="0.25">
      <c r="F77" s="51" t="str">
        <f>IF(D77="","",IFERROR(VLOOKUP(D77,'Tabelas auxiliares'!$A$3:$B$61,2,FALSE),"DESCENTRALIZAÇÃO"))</f>
        <v/>
      </c>
      <c r="G77" s="51" t="str">
        <f>IFERROR(VLOOKUP($B77,'Tabelas auxiliares'!$A$65:$C$102,2,FALSE),"")</f>
        <v/>
      </c>
      <c r="H77" s="51" t="str">
        <f>IFERROR(VLOOKUP($B77,'Tabelas auxiliares'!$A$65:$C$102,3,FALSE),"")</f>
        <v/>
      </c>
      <c r="P77" s="51" t="str">
        <f t="shared" si="2"/>
        <v/>
      </c>
      <c r="Q77" s="51" t="str">
        <f>IFERROR(VLOOKUP(O77,'Tabelas auxiliares'!$A$224:$E$233,5,FALSE),"")</f>
        <v/>
      </c>
      <c r="R77" s="51" t="str">
        <f>IF(Q77&lt;&gt;"",Q77,IF(P77='Tabelas auxiliares'!$A$237,"CUSTEIO",IF(P77='Tabelas auxiliares'!$A$236,"INVESTIMENTO","")))</f>
        <v/>
      </c>
      <c r="S77" s="44"/>
    </row>
    <row r="78" spans="6:19" x14ac:dyDescent="0.25">
      <c r="F78" s="51" t="str">
        <f>IF(D78="","",IFERROR(VLOOKUP(D78,'Tabelas auxiliares'!$A$3:$B$61,2,FALSE),"DESCENTRALIZAÇÃO"))</f>
        <v/>
      </c>
      <c r="G78" s="51" t="str">
        <f>IFERROR(VLOOKUP($B78,'Tabelas auxiliares'!$A$65:$C$102,2,FALSE),"")</f>
        <v/>
      </c>
      <c r="H78" s="51" t="str">
        <f>IFERROR(VLOOKUP($B78,'Tabelas auxiliares'!$A$65:$C$102,3,FALSE),"")</f>
        <v/>
      </c>
      <c r="P78" s="51" t="str">
        <f t="shared" si="2"/>
        <v/>
      </c>
      <c r="Q78" s="51" t="str">
        <f>IFERROR(VLOOKUP(O78,'Tabelas auxiliares'!$A$224:$E$233,5,FALSE),"")</f>
        <v/>
      </c>
      <c r="R78" s="51" t="str">
        <f>IF(Q78&lt;&gt;"",Q78,IF(P78='Tabelas auxiliares'!$A$237,"CUSTEIO",IF(P78='Tabelas auxiliares'!$A$236,"INVESTIMENTO","")))</f>
        <v/>
      </c>
      <c r="S78" s="44"/>
    </row>
    <row r="79" spans="6:19" x14ac:dyDescent="0.25">
      <c r="F79" s="51" t="str">
        <f>IF(D79="","",IFERROR(VLOOKUP(D79,'Tabelas auxiliares'!$A$3:$B$61,2,FALSE),"DESCENTRALIZAÇÃO"))</f>
        <v/>
      </c>
      <c r="G79" s="51" t="str">
        <f>IFERROR(VLOOKUP($B79,'Tabelas auxiliares'!$A$65:$C$102,2,FALSE),"")</f>
        <v/>
      </c>
      <c r="H79" s="51" t="str">
        <f>IFERROR(VLOOKUP($B79,'Tabelas auxiliares'!$A$65:$C$102,3,FALSE),"")</f>
        <v/>
      </c>
      <c r="P79" s="51" t="str">
        <f t="shared" si="2"/>
        <v/>
      </c>
      <c r="Q79" s="51" t="str">
        <f>IFERROR(VLOOKUP(O79,'Tabelas auxiliares'!$A$224:$E$233,5,FALSE),"")</f>
        <v/>
      </c>
      <c r="R79" s="51" t="str">
        <f>IF(Q79&lt;&gt;"",Q79,IF(P79='Tabelas auxiliares'!$A$237,"CUSTEIO",IF(P79='Tabelas auxiliares'!$A$236,"INVESTIMENTO","")))</f>
        <v/>
      </c>
      <c r="S79" s="44"/>
    </row>
    <row r="80" spans="6:19" x14ac:dyDescent="0.25">
      <c r="F80" s="51" t="str">
        <f>IF(D80="","",IFERROR(VLOOKUP(D80,'Tabelas auxiliares'!$A$3:$B$61,2,FALSE),"DESCENTRALIZAÇÃO"))</f>
        <v/>
      </c>
      <c r="G80" s="51" t="str">
        <f>IFERROR(VLOOKUP($B80,'Tabelas auxiliares'!$A$65:$C$102,2,FALSE),"")</f>
        <v/>
      </c>
      <c r="H80" s="51" t="str">
        <f>IFERROR(VLOOKUP($B80,'Tabelas auxiliares'!$A$65:$C$102,3,FALSE),"")</f>
        <v/>
      </c>
      <c r="P80" s="51" t="str">
        <f t="shared" si="2"/>
        <v/>
      </c>
      <c r="Q80" s="51" t="str">
        <f>IFERROR(VLOOKUP(O80,'Tabelas auxiliares'!$A$224:$E$233,5,FALSE),"")</f>
        <v/>
      </c>
      <c r="R80" s="51" t="str">
        <f>IF(Q80&lt;&gt;"",Q80,IF(P80='Tabelas auxiliares'!$A$237,"CUSTEIO",IF(P80='Tabelas auxiliares'!$A$236,"INVESTIMENTO","")))</f>
        <v/>
      </c>
      <c r="S80" s="44"/>
    </row>
    <row r="81" spans="6:19" x14ac:dyDescent="0.25">
      <c r="F81" s="51" t="str">
        <f>IF(D81="","",IFERROR(VLOOKUP(D81,'Tabelas auxiliares'!$A$3:$B$61,2,FALSE),"DESCENTRALIZAÇÃO"))</f>
        <v/>
      </c>
      <c r="G81" s="51" t="str">
        <f>IFERROR(VLOOKUP($B81,'Tabelas auxiliares'!$A$65:$C$102,2,FALSE),"")</f>
        <v/>
      </c>
      <c r="H81" s="51" t="str">
        <f>IFERROR(VLOOKUP($B81,'Tabelas auxiliares'!$A$65:$C$102,3,FALSE),"")</f>
        <v/>
      </c>
      <c r="P81" s="51" t="str">
        <f t="shared" si="2"/>
        <v/>
      </c>
      <c r="Q81" s="51" t="str">
        <f>IFERROR(VLOOKUP(O81,'Tabelas auxiliares'!$A$224:$E$233,5,FALSE),"")</f>
        <v/>
      </c>
      <c r="R81" s="51" t="str">
        <f>IF(Q81&lt;&gt;"",Q81,IF(P81='Tabelas auxiliares'!$A$237,"CUSTEIO",IF(P81='Tabelas auxiliares'!$A$236,"INVESTIMENTO","")))</f>
        <v/>
      </c>
      <c r="S81" s="44"/>
    </row>
    <row r="82" spans="6:19" x14ac:dyDescent="0.25">
      <c r="F82" s="51" t="str">
        <f>IF(D82="","",IFERROR(VLOOKUP(D82,'Tabelas auxiliares'!$A$3:$B$61,2,FALSE),"DESCENTRALIZAÇÃO"))</f>
        <v/>
      </c>
      <c r="G82" s="51" t="str">
        <f>IFERROR(VLOOKUP($B82,'Tabelas auxiliares'!$A$65:$C$102,2,FALSE),"")</f>
        <v/>
      </c>
      <c r="H82" s="51" t="str">
        <f>IFERROR(VLOOKUP($B82,'Tabelas auxiliares'!$A$65:$C$102,3,FALSE),"")</f>
        <v/>
      </c>
      <c r="P82" s="51" t="str">
        <f t="shared" si="2"/>
        <v/>
      </c>
      <c r="Q82" s="51" t="str">
        <f>IFERROR(VLOOKUP(O82,'Tabelas auxiliares'!$A$224:$E$233,5,FALSE),"")</f>
        <v/>
      </c>
      <c r="R82" s="51" t="str">
        <f>IF(Q82&lt;&gt;"",Q82,IF(P82='Tabelas auxiliares'!$A$237,"CUSTEIO",IF(P82='Tabelas auxiliares'!$A$236,"INVESTIMENTO","")))</f>
        <v/>
      </c>
      <c r="S82" s="44"/>
    </row>
    <row r="83" spans="6:19" x14ac:dyDescent="0.25">
      <c r="F83" s="51" t="str">
        <f>IF(D83="","",IFERROR(VLOOKUP(D83,'Tabelas auxiliares'!$A$3:$B$61,2,FALSE),"DESCENTRALIZAÇÃO"))</f>
        <v/>
      </c>
      <c r="G83" s="51" t="str">
        <f>IFERROR(VLOOKUP($B83,'Tabelas auxiliares'!$A$65:$C$102,2,FALSE),"")</f>
        <v/>
      </c>
      <c r="H83" s="51" t="str">
        <f>IFERROR(VLOOKUP($B83,'Tabelas auxiliares'!$A$65:$C$102,3,FALSE),"")</f>
        <v/>
      </c>
      <c r="P83" s="51" t="str">
        <f t="shared" si="2"/>
        <v/>
      </c>
      <c r="Q83" s="51" t="str">
        <f>IFERROR(VLOOKUP(O83,'Tabelas auxiliares'!$A$224:$E$233,5,FALSE),"")</f>
        <v/>
      </c>
      <c r="R83" s="51" t="str">
        <f>IF(Q83&lt;&gt;"",Q83,IF(P83='Tabelas auxiliares'!$A$237,"CUSTEIO",IF(P83='Tabelas auxiliares'!$A$236,"INVESTIMENTO","")))</f>
        <v/>
      </c>
      <c r="S83" s="44"/>
    </row>
    <row r="84" spans="6:19" x14ac:dyDescent="0.25">
      <c r="F84" s="51" t="str">
        <f>IF(D84="","",IFERROR(VLOOKUP(D84,'Tabelas auxiliares'!$A$3:$B$61,2,FALSE),"DESCENTRALIZAÇÃO"))</f>
        <v/>
      </c>
      <c r="G84" s="51" t="str">
        <f>IFERROR(VLOOKUP($B84,'Tabelas auxiliares'!$A$65:$C$102,2,FALSE),"")</f>
        <v/>
      </c>
      <c r="H84" s="51" t="str">
        <f>IFERROR(VLOOKUP($B84,'Tabelas auxiliares'!$A$65:$C$102,3,FALSE),"")</f>
        <v/>
      </c>
      <c r="P84" s="51" t="str">
        <f t="shared" si="2"/>
        <v/>
      </c>
      <c r="Q84" s="51" t="str">
        <f>IFERROR(VLOOKUP(O84,'Tabelas auxiliares'!$A$224:$E$233,5,FALSE),"")</f>
        <v/>
      </c>
      <c r="R84" s="51" t="str">
        <f>IF(Q84&lt;&gt;"",Q84,IF(P84='Tabelas auxiliares'!$A$237,"CUSTEIO",IF(P84='Tabelas auxiliares'!$A$236,"INVESTIMENTO","")))</f>
        <v/>
      </c>
      <c r="S84" s="44"/>
    </row>
    <row r="85" spans="6:19" x14ac:dyDescent="0.25">
      <c r="F85" s="51" t="str">
        <f>IF(D85="","",IFERROR(VLOOKUP(D85,'Tabelas auxiliares'!$A$3:$B$61,2,FALSE),"DESCENTRALIZAÇÃO"))</f>
        <v/>
      </c>
      <c r="G85" s="51" t="str">
        <f>IFERROR(VLOOKUP($B85,'Tabelas auxiliares'!$A$65:$C$102,2,FALSE),"")</f>
        <v/>
      </c>
      <c r="H85" s="51" t="str">
        <f>IFERROR(VLOOKUP($B85,'Tabelas auxiliares'!$A$65:$C$102,3,FALSE),"")</f>
        <v/>
      </c>
      <c r="P85" s="51" t="str">
        <f t="shared" si="2"/>
        <v/>
      </c>
      <c r="Q85" s="51" t="str">
        <f>IFERROR(VLOOKUP(O85,'Tabelas auxiliares'!$A$224:$E$233,5,FALSE),"")</f>
        <v/>
      </c>
      <c r="R85" s="51" t="str">
        <f>IF(Q85&lt;&gt;"",Q85,IF(P85='Tabelas auxiliares'!$A$237,"CUSTEIO",IF(P85='Tabelas auxiliares'!$A$236,"INVESTIMENTO","")))</f>
        <v/>
      </c>
      <c r="S85" s="44"/>
    </row>
    <row r="86" spans="6:19" x14ac:dyDescent="0.25">
      <c r="F86" s="51" t="str">
        <f>IF(D86="","",IFERROR(VLOOKUP(D86,'Tabelas auxiliares'!$A$3:$B$61,2,FALSE),"DESCENTRALIZAÇÃO"))</f>
        <v/>
      </c>
      <c r="G86" s="51" t="str">
        <f>IFERROR(VLOOKUP($B86,'Tabelas auxiliares'!$A$65:$C$102,2,FALSE),"")</f>
        <v/>
      </c>
      <c r="H86" s="51" t="str">
        <f>IFERROR(VLOOKUP($B86,'Tabelas auxiliares'!$A$65:$C$102,3,FALSE),"")</f>
        <v/>
      </c>
      <c r="P86" s="51" t="str">
        <f t="shared" si="2"/>
        <v/>
      </c>
      <c r="Q86" s="51" t="str">
        <f>IFERROR(VLOOKUP(O86,'Tabelas auxiliares'!$A$224:$E$233,5,FALSE),"")</f>
        <v/>
      </c>
      <c r="R86" s="51" t="str">
        <f>IF(Q86&lt;&gt;"",Q86,IF(P86='Tabelas auxiliares'!$A$237,"CUSTEIO",IF(P86='Tabelas auxiliares'!$A$236,"INVESTIMENTO","")))</f>
        <v/>
      </c>
      <c r="S86" s="44"/>
    </row>
    <row r="87" spans="6:19" x14ac:dyDescent="0.25">
      <c r="F87" s="51" t="str">
        <f>IF(D87="","",IFERROR(VLOOKUP(D87,'Tabelas auxiliares'!$A$3:$B$61,2,FALSE),"DESCENTRALIZAÇÃO"))</f>
        <v/>
      </c>
      <c r="G87" s="51" t="str">
        <f>IFERROR(VLOOKUP($B87,'Tabelas auxiliares'!$A$65:$C$102,2,FALSE),"")</f>
        <v/>
      </c>
      <c r="H87" s="51" t="str">
        <f>IFERROR(VLOOKUP($B87,'Tabelas auxiliares'!$A$65:$C$102,3,FALSE),"")</f>
        <v/>
      </c>
      <c r="P87" s="51" t="str">
        <f t="shared" si="2"/>
        <v/>
      </c>
      <c r="Q87" s="51" t="str">
        <f>IFERROR(VLOOKUP(O87,'Tabelas auxiliares'!$A$224:$E$233,5,FALSE),"")</f>
        <v/>
      </c>
      <c r="R87" s="51" t="str">
        <f>IF(Q87&lt;&gt;"",Q87,IF(P87='Tabelas auxiliares'!$A$237,"CUSTEIO",IF(P87='Tabelas auxiliares'!$A$236,"INVESTIMENTO","")))</f>
        <v/>
      </c>
      <c r="S87" s="44"/>
    </row>
    <row r="88" spans="6:19" x14ac:dyDescent="0.25">
      <c r="F88" s="51" t="str">
        <f>IF(D88="","",IFERROR(VLOOKUP(D88,'Tabelas auxiliares'!$A$3:$B$61,2,FALSE),"DESCENTRALIZAÇÃO"))</f>
        <v/>
      </c>
      <c r="G88" s="51" t="str">
        <f>IFERROR(VLOOKUP($B88,'Tabelas auxiliares'!$A$65:$C$102,2,FALSE),"")</f>
        <v/>
      </c>
      <c r="H88" s="51" t="str">
        <f>IFERROR(VLOOKUP($B88,'Tabelas auxiliares'!$A$65:$C$102,3,FALSE),"")</f>
        <v/>
      </c>
      <c r="P88" s="51" t="str">
        <f t="shared" si="2"/>
        <v/>
      </c>
      <c r="Q88" s="51" t="str">
        <f>IFERROR(VLOOKUP(O88,'Tabelas auxiliares'!$A$224:$E$233,5,FALSE),"")</f>
        <v/>
      </c>
      <c r="R88" s="51" t="str">
        <f>IF(Q88&lt;&gt;"",Q88,IF(P88='Tabelas auxiliares'!$A$237,"CUSTEIO",IF(P88='Tabelas auxiliares'!$A$236,"INVESTIMENTO","")))</f>
        <v/>
      </c>
      <c r="S88" s="44"/>
    </row>
    <row r="89" spans="6:19" x14ac:dyDescent="0.25">
      <c r="F89" s="51" t="str">
        <f>IF(D89="","",IFERROR(VLOOKUP(D89,'Tabelas auxiliares'!$A$3:$B$61,2,FALSE),"DESCENTRALIZAÇÃO"))</f>
        <v/>
      </c>
      <c r="G89" s="51" t="str">
        <f>IFERROR(VLOOKUP($B89,'Tabelas auxiliares'!$A$65:$C$102,2,FALSE),"")</f>
        <v/>
      </c>
      <c r="H89" s="51" t="str">
        <f>IFERROR(VLOOKUP($B89,'Tabelas auxiliares'!$A$65:$C$102,3,FALSE),"")</f>
        <v/>
      </c>
      <c r="P89" s="51" t="str">
        <f t="shared" si="2"/>
        <v/>
      </c>
      <c r="Q89" s="51" t="str">
        <f>IFERROR(VLOOKUP(O89,'Tabelas auxiliares'!$A$224:$E$233,5,FALSE),"")</f>
        <v/>
      </c>
      <c r="R89" s="51" t="str">
        <f>IF(Q89&lt;&gt;"",Q89,IF(P89='Tabelas auxiliares'!$A$237,"CUSTEIO",IF(P89='Tabelas auxiliares'!$A$236,"INVESTIMENTO","")))</f>
        <v/>
      </c>
      <c r="S89" s="44"/>
    </row>
    <row r="90" spans="6:19" x14ac:dyDescent="0.25">
      <c r="F90" s="51" t="str">
        <f>IF(D90="","",IFERROR(VLOOKUP(D90,'Tabelas auxiliares'!$A$3:$B$61,2,FALSE),"DESCENTRALIZAÇÃO"))</f>
        <v/>
      </c>
      <c r="G90" s="51" t="str">
        <f>IFERROR(VLOOKUP($B90,'Tabelas auxiliares'!$A$65:$C$102,2,FALSE),"")</f>
        <v/>
      </c>
      <c r="H90" s="51" t="str">
        <f>IFERROR(VLOOKUP($B90,'Tabelas auxiliares'!$A$65:$C$102,3,FALSE),"")</f>
        <v/>
      </c>
      <c r="P90" s="51" t="str">
        <f t="shared" si="2"/>
        <v/>
      </c>
      <c r="Q90" s="51" t="str">
        <f>IFERROR(VLOOKUP(O90,'Tabelas auxiliares'!$A$224:$E$233,5,FALSE),"")</f>
        <v/>
      </c>
      <c r="R90" s="51" t="str">
        <f>IF(Q90&lt;&gt;"",Q90,IF(P90='Tabelas auxiliares'!$A$237,"CUSTEIO",IF(P90='Tabelas auxiliares'!$A$236,"INVESTIMENTO","")))</f>
        <v/>
      </c>
      <c r="S90" s="44"/>
    </row>
    <row r="91" spans="6:19" x14ac:dyDescent="0.25">
      <c r="F91" s="51" t="str">
        <f>IF(D91="","",IFERROR(VLOOKUP(D91,'Tabelas auxiliares'!$A$3:$B$61,2,FALSE),"DESCENTRALIZAÇÃO"))</f>
        <v/>
      </c>
      <c r="G91" s="51" t="str">
        <f>IFERROR(VLOOKUP($B91,'Tabelas auxiliares'!$A$65:$C$102,2,FALSE),"")</f>
        <v/>
      </c>
      <c r="H91" s="51" t="str">
        <f>IFERROR(VLOOKUP($B91,'Tabelas auxiliares'!$A$65:$C$102,3,FALSE),"")</f>
        <v/>
      </c>
      <c r="P91" s="51" t="str">
        <f t="shared" si="2"/>
        <v/>
      </c>
      <c r="Q91" s="51" t="str">
        <f>IFERROR(VLOOKUP(O91,'Tabelas auxiliares'!$A$224:$E$233,5,FALSE),"")</f>
        <v/>
      </c>
      <c r="R91" s="51" t="str">
        <f>IF(Q91&lt;&gt;"",Q91,IF(P91='Tabelas auxiliares'!$A$237,"CUSTEIO",IF(P91='Tabelas auxiliares'!$A$236,"INVESTIMENTO","")))</f>
        <v/>
      </c>
      <c r="S91" s="44"/>
    </row>
    <row r="92" spans="6:19" x14ac:dyDescent="0.25">
      <c r="F92" s="51" t="str">
        <f>IF(D92="","",IFERROR(VLOOKUP(D92,'Tabelas auxiliares'!$A$3:$B$61,2,FALSE),"DESCENTRALIZAÇÃO"))</f>
        <v/>
      </c>
      <c r="G92" s="51" t="str">
        <f>IFERROR(VLOOKUP($B92,'Tabelas auxiliares'!$A$65:$C$102,2,FALSE),"")</f>
        <v/>
      </c>
      <c r="H92" s="51" t="str">
        <f>IFERROR(VLOOKUP($B92,'Tabelas auxiliares'!$A$65:$C$102,3,FALSE),"")</f>
        <v/>
      </c>
      <c r="P92" s="51" t="str">
        <f t="shared" si="2"/>
        <v/>
      </c>
      <c r="Q92" s="51" t="str">
        <f>IFERROR(VLOOKUP(O92,'Tabelas auxiliares'!$A$224:$E$233,5,FALSE),"")</f>
        <v/>
      </c>
      <c r="R92" s="51" t="str">
        <f>IF(Q92&lt;&gt;"",Q92,IF(P92='Tabelas auxiliares'!$A$237,"CUSTEIO",IF(P92='Tabelas auxiliares'!$A$236,"INVESTIMENTO","")))</f>
        <v/>
      </c>
      <c r="S92" s="44"/>
    </row>
    <row r="93" spans="6:19" x14ac:dyDescent="0.25">
      <c r="F93" s="51" t="str">
        <f>IF(D93="","",IFERROR(VLOOKUP(D93,'Tabelas auxiliares'!$A$3:$B$61,2,FALSE),"DESCENTRALIZAÇÃO"))</f>
        <v/>
      </c>
      <c r="G93" s="51" t="str">
        <f>IFERROR(VLOOKUP($B93,'Tabelas auxiliares'!$A$65:$C$102,2,FALSE),"")</f>
        <v/>
      </c>
      <c r="H93" s="51" t="str">
        <f>IFERROR(VLOOKUP($B93,'Tabelas auxiliares'!$A$65:$C$102,3,FALSE),"")</f>
        <v/>
      </c>
      <c r="P93" s="51" t="str">
        <f t="shared" si="2"/>
        <v/>
      </c>
      <c r="Q93" s="51" t="str">
        <f>IFERROR(VLOOKUP(O93,'Tabelas auxiliares'!$A$224:$E$233,5,FALSE),"")</f>
        <v/>
      </c>
      <c r="R93" s="51" t="str">
        <f>IF(Q93&lt;&gt;"",Q93,IF(P93='Tabelas auxiliares'!$A$237,"CUSTEIO",IF(P93='Tabelas auxiliares'!$A$236,"INVESTIMENTO","")))</f>
        <v/>
      </c>
      <c r="S93" s="44"/>
    </row>
    <row r="94" spans="6:19" x14ac:dyDescent="0.25">
      <c r="F94" s="51" t="str">
        <f>IF(D94="","",IFERROR(VLOOKUP(D94,'Tabelas auxiliares'!$A$3:$B$61,2,FALSE),"DESCENTRALIZAÇÃO"))</f>
        <v/>
      </c>
      <c r="G94" s="51" t="str">
        <f>IFERROR(VLOOKUP($B94,'Tabelas auxiliares'!$A$65:$C$102,2,FALSE),"")</f>
        <v/>
      </c>
      <c r="H94" s="51" t="str">
        <f>IFERROR(VLOOKUP($B94,'Tabelas auxiliares'!$A$65:$C$102,3,FALSE),"")</f>
        <v/>
      </c>
      <c r="P94" s="51" t="str">
        <f t="shared" si="2"/>
        <v/>
      </c>
      <c r="Q94" s="51" t="str">
        <f>IFERROR(VLOOKUP(O94,'Tabelas auxiliares'!$A$224:$E$233,5,FALSE),"")</f>
        <v/>
      </c>
      <c r="R94" s="51" t="str">
        <f>IF(Q94&lt;&gt;"",Q94,IF(P94='Tabelas auxiliares'!$A$237,"CUSTEIO",IF(P94='Tabelas auxiliares'!$A$236,"INVESTIMENTO","")))</f>
        <v/>
      </c>
      <c r="S94" s="44"/>
    </row>
    <row r="95" spans="6:19" x14ac:dyDescent="0.25">
      <c r="F95" s="51" t="str">
        <f>IF(D95="","",IFERROR(VLOOKUP(D95,'Tabelas auxiliares'!$A$3:$B$61,2,FALSE),"DESCENTRALIZAÇÃO"))</f>
        <v/>
      </c>
      <c r="G95" s="51" t="str">
        <f>IFERROR(VLOOKUP($B95,'Tabelas auxiliares'!$A$65:$C$102,2,FALSE),"")</f>
        <v/>
      </c>
      <c r="H95" s="51" t="str">
        <f>IFERROR(VLOOKUP($B95,'Tabelas auxiliares'!$A$65:$C$102,3,FALSE),"")</f>
        <v/>
      </c>
      <c r="P95" s="51" t="str">
        <f t="shared" si="2"/>
        <v/>
      </c>
      <c r="Q95" s="51" t="str">
        <f>IFERROR(VLOOKUP(O95,'Tabelas auxiliares'!$A$224:$E$233,5,FALSE),"")</f>
        <v/>
      </c>
      <c r="R95" s="51" t="str">
        <f>IF(Q95&lt;&gt;"",Q95,IF(P95='Tabelas auxiliares'!$A$237,"CUSTEIO",IF(P95='Tabelas auxiliares'!$A$236,"INVESTIMENTO","")))</f>
        <v/>
      </c>
      <c r="S95" s="44"/>
    </row>
    <row r="96" spans="6:19" x14ac:dyDescent="0.25">
      <c r="F96" s="51" t="str">
        <f>IF(D96="","",IFERROR(VLOOKUP(D96,'Tabelas auxiliares'!$A$3:$B$61,2,FALSE),"DESCENTRALIZAÇÃO"))</f>
        <v/>
      </c>
      <c r="G96" s="51" t="str">
        <f>IFERROR(VLOOKUP($B96,'Tabelas auxiliares'!$A$65:$C$102,2,FALSE),"")</f>
        <v/>
      </c>
      <c r="H96" s="51" t="str">
        <f>IFERROR(VLOOKUP($B96,'Tabelas auxiliares'!$A$65:$C$102,3,FALSE),"")</f>
        <v/>
      </c>
      <c r="P96" s="51" t="str">
        <f t="shared" si="2"/>
        <v/>
      </c>
      <c r="Q96" s="51" t="str">
        <f>IFERROR(VLOOKUP(O96,'Tabelas auxiliares'!$A$224:$E$233,5,FALSE),"")</f>
        <v/>
      </c>
      <c r="R96" s="51" t="str">
        <f>IF(Q96&lt;&gt;"",Q96,IF(P96='Tabelas auxiliares'!$A$237,"CUSTEIO",IF(P96='Tabelas auxiliares'!$A$236,"INVESTIMENTO","")))</f>
        <v/>
      </c>
      <c r="S96" s="44"/>
    </row>
    <row r="97" spans="6:19" x14ac:dyDescent="0.25">
      <c r="F97" s="51" t="str">
        <f>IF(D97="","",IFERROR(VLOOKUP(D97,'Tabelas auxiliares'!$A$3:$B$61,2,FALSE),"DESCENTRALIZAÇÃO"))</f>
        <v/>
      </c>
      <c r="G97" s="51" t="str">
        <f>IFERROR(VLOOKUP($B97,'Tabelas auxiliares'!$A$65:$C$102,2,FALSE),"")</f>
        <v/>
      </c>
      <c r="H97" s="51" t="str">
        <f>IFERROR(VLOOKUP($B97,'Tabelas auxiliares'!$A$65:$C$102,3,FALSE),"")</f>
        <v/>
      </c>
      <c r="P97" s="51" t="str">
        <f t="shared" si="2"/>
        <v/>
      </c>
      <c r="Q97" s="51" t="str">
        <f>IFERROR(VLOOKUP(O97,'Tabelas auxiliares'!$A$224:$E$233,5,FALSE),"")</f>
        <v/>
      </c>
      <c r="R97" s="51" t="str">
        <f>IF(Q97&lt;&gt;"",Q97,IF(P97='Tabelas auxiliares'!$A$237,"CUSTEIO",IF(P97='Tabelas auxiliares'!$A$236,"INVESTIMENTO","")))</f>
        <v/>
      </c>
      <c r="S97" s="44"/>
    </row>
    <row r="98" spans="6:19" x14ac:dyDescent="0.25">
      <c r="F98" s="51" t="str">
        <f>IF(D98="","",IFERROR(VLOOKUP(D98,'Tabelas auxiliares'!$A$3:$B$61,2,FALSE),"DESCENTRALIZAÇÃO"))</f>
        <v/>
      </c>
      <c r="G98" s="51" t="str">
        <f>IFERROR(VLOOKUP($B98,'Tabelas auxiliares'!$A$65:$C$102,2,FALSE),"")</f>
        <v/>
      </c>
      <c r="H98" s="51" t="str">
        <f>IFERROR(VLOOKUP($B98,'Tabelas auxiliares'!$A$65:$C$102,3,FALSE),"")</f>
        <v/>
      </c>
      <c r="P98" s="51" t="str">
        <f t="shared" si="2"/>
        <v/>
      </c>
      <c r="Q98" s="51" t="str">
        <f>IFERROR(VLOOKUP(O98,'Tabelas auxiliares'!$A$224:$E$233,5,FALSE),"")</f>
        <v/>
      </c>
      <c r="R98" s="51" t="str">
        <f>IF(Q98&lt;&gt;"",Q98,IF(P98='Tabelas auxiliares'!$A$237,"CUSTEIO",IF(P98='Tabelas auxiliares'!$A$236,"INVESTIMENTO","")))</f>
        <v/>
      </c>
      <c r="S98" s="44"/>
    </row>
    <row r="99" spans="6:19" x14ac:dyDescent="0.25">
      <c r="F99" s="51" t="str">
        <f>IF(D99="","",IFERROR(VLOOKUP(D99,'Tabelas auxiliares'!$A$3:$B$61,2,FALSE),"DESCENTRALIZAÇÃO"))</f>
        <v/>
      </c>
      <c r="G99" s="51" t="str">
        <f>IFERROR(VLOOKUP($B99,'Tabelas auxiliares'!$A$65:$C$102,2,FALSE),"")</f>
        <v/>
      </c>
      <c r="H99" s="51" t="str">
        <f>IFERROR(VLOOKUP($B99,'Tabelas auxiliares'!$A$65:$C$102,3,FALSE),"")</f>
        <v/>
      </c>
      <c r="P99" s="51" t="str">
        <f t="shared" si="2"/>
        <v/>
      </c>
      <c r="Q99" s="51" t="str">
        <f>IFERROR(VLOOKUP(O99,'Tabelas auxiliares'!$A$224:$E$233,5,FALSE),"")</f>
        <v/>
      </c>
      <c r="R99" s="51" t="str">
        <f>IF(Q99&lt;&gt;"",Q99,IF(P99='Tabelas auxiliares'!$A$237,"CUSTEIO",IF(P99='Tabelas auxiliares'!$A$236,"INVESTIMENTO","")))</f>
        <v/>
      </c>
      <c r="S99" s="44"/>
    </row>
    <row r="100" spans="6:19" x14ac:dyDescent="0.25">
      <c r="F100" s="51" t="str">
        <f>IF(D100="","",IFERROR(VLOOKUP(D100,'Tabelas auxiliares'!$A$3:$B$61,2,FALSE),"DESCENTRALIZAÇÃO"))</f>
        <v/>
      </c>
      <c r="G100" s="51" t="str">
        <f>IFERROR(VLOOKUP($B100,'Tabelas auxiliares'!$A$65:$C$102,2,FALSE),"")</f>
        <v/>
      </c>
      <c r="H100" s="51" t="str">
        <f>IFERROR(VLOOKUP($B100,'Tabelas auxiliares'!$A$65:$C$102,3,FALSE),"")</f>
        <v/>
      </c>
      <c r="P100" s="51" t="str">
        <f t="shared" si="2"/>
        <v/>
      </c>
      <c r="Q100" s="51" t="str">
        <f>IFERROR(VLOOKUP(O100,'Tabelas auxiliares'!$A$224:$E$233,5,FALSE),"")</f>
        <v/>
      </c>
      <c r="R100" s="51" t="str">
        <f>IF(Q100&lt;&gt;"",Q100,IF(P100='Tabelas auxiliares'!$A$237,"CUSTEIO",IF(P100='Tabelas auxiliares'!$A$236,"INVESTIMENTO","")))</f>
        <v/>
      </c>
      <c r="S100" s="44"/>
    </row>
    <row r="101" spans="6:19" x14ac:dyDescent="0.25">
      <c r="F101" s="51" t="str">
        <f>IF(D101="","",IFERROR(VLOOKUP(D101,'Tabelas auxiliares'!$A$3:$B$61,2,FALSE),"DESCENTRALIZAÇÃO"))</f>
        <v/>
      </c>
      <c r="G101" s="51" t="str">
        <f>IFERROR(VLOOKUP($B101,'Tabelas auxiliares'!$A$65:$C$102,2,FALSE),"")</f>
        <v/>
      </c>
      <c r="H101" s="51" t="str">
        <f>IFERROR(VLOOKUP($B101,'Tabelas auxiliares'!$A$65:$C$102,3,FALSE),"")</f>
        <v/>
      </c>
      <c r="P101" s="51" t="str">
        <f t="shared" si="2"/>
        <v/>
      </c>
      <c r="Q101" s="51" t="str">
        <f>IFERROR(VLOOKUP(O101,'Tabelas auxiliares'!$A$224:$E$233,5,FALSE),"")</f>
        <v/>
      </c>
      <c r="R101" s="51" t="str">
        <f>IF(Q101&lt;&gt;"",Q101,IF(P101='Tabelas auxiliares'!$A$237,"CUSTEIO",IF(P101='Tabelas auxiliares'!$A$236,"INVESTIMENTO","")))</f>
        <v/>
      </c>
      <c r="S101" s="44"/>
    </row>
    <row r="102" spans="6:19" x14ac:dyDescent="0.25">
      <c r="F102" s="51" t="str">
        <f>IF(D102="","",IFERROR(VLOOKUP(D102,'Tabelas auxiliares'!$A$3:$B$61,2,FALSE),"DESCENTRALIZAÇÃO"))</f>
        <v/>
      </c>
      <c r="G102" s="51" t="str">
        <f>IFERROR(VLOOKUP($B102,'Tabelas auxiliares'!$A$65:$C$102,2,FALSE),"")</f>
        <v/>
      </c>
      <c r="H102" s="51" t="str">
        <f>IFERROR(VLOOKUP($B102,'Tabelas auxiliares'!$A$65:$C$102,3,FALSE),"")</f>
        <v/>
      </c>
      <c r="P102" s="51" t="str">
        <f t="shared" si="2"/>
        <v/>
      </c>
      <c r="Q102" s="51" t="str">
        <f>IFERROR(VLOOKUP(O102,'Tabelas auxiliares'!$A$224:$E$233,5,FALSE),"")</f>
        <v/>
      </c>
      <c r="R102" s="51" t="str">
        <f>IF(Q102&lt;&gt;"",Q102,IF(P102='Tabelas auxiliares'!$A$237,"CUSTEIO",IF(P102='Tabelas auxiliares'!$A$236,"INVESTIMENTO","")))</f>
        <v/>
      </c>
      <c r="S102" s="44"/>
    </row>
    <row r="103" spans="6:19" x14ac:dyDescent="0.25">
      <c r="F103" s="51" t="str">
        <f>IF(D103="","",IFERROR(VLOOKUP(D103,'Tabelas auxiliares'!$A$3:$B$61,2,FALSE),"DESCENTRALIZAÇÃO"))</f>
        <v/>
      </c>
      <c r="G103" s="51" t="str">
        <f>IFERROR(VLOOKUP($B103,'Tabelas auxiliares'!$A$65:$C$102,2,FALSE),"")</f>
        <v/>
      </c>
      <c r="H103" s="51" t="str">
        <f>IFERROR(VLOOKUP($B103,'Tabelas auxiliares'!$A$65:$C$102,3,FALSE),"")</f>
        <v/>
      </c>
      <c r="P103" s="51" t="str">
        <f t="shared" si="2"/>
        <v/>
      </c>
      <c r="Q103" s="51" t="str">
        <f>IFERROR(VLOOKUP(O103,'Tabelas auxiliares'!$A$224:$E$233,5,FALSE),"")</f>
        <v/>
      </c>
      <c r="R103" s="51" t="str">
        <f>IF(Q103&lt;&gt;"",Q103,IF(P103='Tabelas auxiliares'!$A$237,"CUSTEIO",IF(P103='Tabelas auxiliares'!$A$236,"INVESTIMENTO","")))</f>
        <v/>
      </c>
      <c r="S103" s="44"/>
    </row>
    <row r="104" spans="6:19" x14ac:dyDescent="0.25">
      <c r="F104" s="51" t="str">
        <f>IF(D104="","",IFERROR(VLOOKUP(D104,'Tabelas auxiliares'!$A$3:$B$61,2,FALSE),"DESCENTRALIZAÇÃO"))</f>
        <v/>
      </c>
      <c r="G104" s="51" t="str">
        <f>IFERROR(VLOOKUP($B104,'Tabelas auxiliares'!$A$65:$C$102,2,FALSE),"")</f>
        <v/>
      </c>
      <c r="H104" s="51" t="str">
        <f>IFERROR(VLOOKUP($B104,'Tabelas auxiliares'!$A$65:$C$102,3,FALSE),"")</f>
        <v/>
      </c>
      <c r="P104" s="51" t="str">
        <f t="shared" si="2"/>
        <v/>
      </c>
      <c r="Q104" s="51" t="str">
        <f>IFERROR(VLOOKUP(O104,'Tabelas auxiliares'!$A$224:$E$233,5,FALSE),"")</f>
        <v/>
      </c>
      <c r="R104" s="51" t="str">
        <f>IF(Q104&lt;&gt;"",Q104,IF(P104='Tabelas auxiliares'!$A$237,"CUSTEIO",IF(P104='Tabelas auxiliares'!$A$236,"INVESTIMENTO","")))</f>
        <v/>
      </c>
    </row>
    <row r="105" spans="6:19"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2"/>
        <v/>
      </c>
      <c r="Q105" s="51" t="str">
        <f>IFERROR(VLOOKUP(O105,'Tabelas auxiliares'!$A$224:$E$233,5,FALSE),"")</f>
        <v/>
      </c>
      <c r="R105" s="51" t="str">
        <f>IF(Q105&lt;&gt;"",Q105,IF(P105='Tabelas auxiliares'!$A$237,"CUSTEIO",IF(P105='Tabelas auxiliares'!$A$236,"INVESTIMENTO","")))</f>
        <v/>
      </c>
    </row>
    <row r="106" spans="6:19"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2"/>
        <v/>
      </c>
      <c r="Q106" s="51" t="str">
        <f>IFERROR(VLOOKUP(O106,'Tabelas auxiliares'!$A$224:$E$233,5,FALSE),"")</f>
        <v/>
      </c>
      <c r="R106" s="51" t="str">
        <f>IF(Q106&lt;&gt;"",Q106,IF(P106='Tabelas auxiliares'!$A$237,"CUSTEIO",IF(P106='Tabelas auxiliares'!$A$236,"INVESTIMENTO","")))</f>
        <v/>
      </c>
    </row>
    <row r="107" spans="6:19"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2"/>
        <v/>
      </c>
      <c r="Q107" s="51" t="str">
        <f>IFERROR(VLOOKUP(O107,'Tabelas auxiliares'!$A$224:$E$233,5,FALSE),"")</f>
        <v/>
      </c>
      <c r="R107" s="51" t="str">
        <f>IF(Q107&lt;&gt;"",Q107,IF(P107='Tabelas auxiliares'!$A$237,"CUSTEIO",IF(P107='Tabelas auxiliares'!$A$236,"INVESTIMENTO","")))</f>
        <v/>
      </c>
    </row>
    <row r="108" spans="6:19"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2"/>
        <v/>
      </c>
      <c r="Q108" s="51" t="str">
        <f>IFERROR(VLOOKUP(O108,'Tabelas auxiliares'!$A$224:$E$233,5,FALSE),"")</f>
        <v/>
      </c>
      <c r="R108" s="51" t="str">
        <f>IF(Q108&lt;&gt;"",Q108,IF(P108='Tabelas auxiliares'!$A$237,"CUSTEIO",IF(P108='Tabelas auxiliares'!$A$236,"INVESTIMENTO","")))</f>
        <v/>
      </c>
    </row>
    <row r="109" spans="6:19"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2"/>
        <v/>
      </c>
      <c r="Q109" s="51" t="str">
        <f>IFERROR(VLOOKUP(O109,'Tabelas auxiliares'!$A$224:$E$233,5,FALSE),"")</f>
        <v/>
      </c>
      <c r="R109" s="51" t="str">
        <f>IF(Q109&lt;&gt;"",Q109,IF(P109='Tabelas auxiliares'!$A$237,"CUSTEIO",IF(P109='Tabelas auxiliares'!$A$236,"INVESTIMENTO","")))</f>
        <v/>
      </c>
    </row>
    <row r="110" spans="6:19"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2"/>
        <v/>
      </c>
      <c r="Q110" s="51" t="str">
        <f>IFERROR(VLOOKUP(O110,'Tabelas auxiliares'!$A$224:$E$233,5,FALSE),"")</f>
        <v/>
      </c>
      <c r="R110" s="51" t="str">
        <f>IF(Q110&lt;&gt;"",Q110,IF(P110='Tabelas auxiliares'!$A$237,"CUSTEIO",IF(P110='Tabelas auxiliares'!$A$236,"INVESTIMENTO","")))</f>
        <v/>
      </c>
    </row>
    <row r="111" spans="6:19"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2"/>
        <v/>
      </c>
      <c r="Q111" s="51" t="str">
        <f>IFERROR(VLOOKUP(O111,'Tabelas auxiliares'!$A$224:$E$233,5,FALSE),"")</f>
        <v/>
      </c>
      <c r="R111" s="51" t="str">
        <f>IF(Q111&lt;&gt;"",Q111,IF(P111='Tabelas auxiliares'!$A$237,"CUSTEIO",IF(P111='Tabelas auxiliares'!$A$236,"INVESTIMENTO","")))</f>
        <v/>
      </c>
    </row>
    <row r="112" spans="6:19"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2"/>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2"/>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2"/>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2"/>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2"/>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2"/>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2"/>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2"/>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2"/>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2"/>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2"/>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2"/>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2"/>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2"/>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2"/>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2"/>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2"/>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2"/>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2"/>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2"/>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3">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3"/>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3"/>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3"/>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3"/>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3"/>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3"/>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3"/>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3"/>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3"/>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3"/>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3"/>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3"/>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3"/>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3"/>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3"/>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3"/>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3"/>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3"/>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3"/>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3"/>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3"/>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3"/>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3"/>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3"/>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3"/>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3"/>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3"/>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3"/>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3"/>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3"/>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3"/>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3"/>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3"/>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3"/>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3"/>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3"/>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3"/>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3"/>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3"/>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3"/>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3"/>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3"/>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3"/>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3"/>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3"/>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3"/>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3"/>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3"/>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3"/>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3"/>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3"/>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3"/>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3"/>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3"/>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3"/>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3"/>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3"/>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3"/>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3"/>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3"/>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3"/>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3"/>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3"/>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4">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4"/>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4"/>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4"/>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4"/>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4"/>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4"/>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4"/>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4"/>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4"/>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4"/>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4"/>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4"/>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4"/>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4"/>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4"/>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4"/>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4"/>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4"/>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4"/>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4"/>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4"/>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4"/>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4"/>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4"/>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4"/>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4"/>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4"/>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4"/>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4"/>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4"/>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4"/>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4"/>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4"/>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4"/>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4"/>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4"/>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4"/>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4"/>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4"/>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4"/>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4"/>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4"/>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4"/>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4"/>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4"/>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4"/>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4"/>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4"/>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4"/>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4"/>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4"/>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4"/>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4"/>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4"/>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4"/>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4"/>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4"/>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4"/>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4"/>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4"/>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4"/>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4"/>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4"/>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4"/>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5">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5"/>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5"/>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5"/>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5"/>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5"/>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5"/>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5"/>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5"/>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5"/>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5"/>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5"/>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5"/>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5"/>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5"/>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5"/>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5"/>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5"/>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5"/>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5"/>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5"/>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5"/>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5"/>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5"/>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5"/>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5"/>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5"/>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5"/>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5"/>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5"/>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5"/>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5"/>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5"/>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5"/>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5"/>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5"/>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5"/>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5"/>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5"/>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5"/>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5"/>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5"/>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5"/>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5"/>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5"/>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5"/>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5"/>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5"/>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5"/>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5"/>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5"/>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5"/>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5"/>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5"/>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5"/>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5"/>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5"/>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5"/>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5"/>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5"/>
        <v/>
      </c>
      <c r="Q320" s="51" t="str">
        <f>IFERROR(VLOOKUP(O320,'Tabelas auxiliares'!$A$224:$E$233,5,FALSE),"")</f>
        <v/>
      </c>
      <c r="R320" s="51" t="str">
        <f>IF(Q320&lt;&gt;"",Q320,IF(P320='Tabelas auxiliares'!$A$237,"CUSTEIO",IF(P320='Tabelas auxiliares'!$A$236,"INVESTIMENTO","")))</f>
        <v/>
      </c>
    </row>
  </sheetData>
  <sheetProtection algorithmName="SHA-512" hashValue="rQmqYFgkKPx2un8p8PScfij5L06CSCg5IDg8lkZQk5tW3PYPXr6h1fdRMl0UcGoT9SgJt5nGainL694b/dQ9hQ==" saltValue="POJds6U0tzF4XPS7lYzxSg==" spinCount="100000" sheet="1" autoFilter="0"/>
  <autoFilter ref="A3:S320" xr:uid="{00000000-0009-0000-0000-00000400000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O1553"/>
  <sheetViews>
    <sheetView workbookViewId="0">
      <selection activeCell="D4" sqref="A4:D4"/>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41" ht="28.5" customHeight="1" x14ac:dyDescent="0.25">
      <c r="A1" s="88" t="s">
        <v>149</v>
      </c>
      <c r="B1" s="87"/>
      <c r="C1" s="87"/>
      <c r="I1" s="89" t="s">
        <v>457</v>
      </c>
      <c r="X1" s="54"/>
    </row>
    <row r="2" spans="1:41" ht="18.75" x14ac:dyDescent="0.3">
      <c r="A2" s="88"/>
      <c r="B2" s="87"/>
      <c r="C2" s="87"/>
      <c r="I2" s="89"/>
      <c r="X2" s="54"/>
      <c r="AA2" s="55" t="s">
        <v>505</v>
      </c>
    </row>
    <row r="3" spans="1:41" s="116" customFormat="1" ht="47.25" customHeight="1" x14ac:dyDescent="0.25">
      <c r="A3" s="114" t="s">
        <v>116</v>
      </c>
      <c r="B3" s="115" t="s">
        <v>260</v>
      </c>
      <c r="C3" s="114" t="s">
        <v>259</v>
      </c>
      <c r="D3" s="115" t="s">
        <v>3</v>
      </c>
      <c r="E3" s="114" t="s">
        <v>117</v>
      </c>
      <c r="F3" s="115" t="s">
        <v>4</v>
      </c>
      <c r="G3" s="115" t="s">
        <v>261</v>
      </c>
      <c r="H3" s="115" t="s">
        <v>377</v>
      </c>
      <c r="I3" s="115" t="s">
        <v>196</v>
      </c>
      <c r="J3" s="115" t="s">
        <v>0</v>
      </c>
      <c r="K3" s="115" t="s">
        <v>156</v>
      </c>
      <c r="L3" s="115" t="s">
        <v>458</v>
      </c>
      <c r="M3" s="115" t="s">
        <v>157</v>
      </c>
      <c r="N3" s="114" t="s">
        <v>158</v>
      </c>
      <c r="O3" s="114" t="s">
        <v>159</v>
      </c>
      <c r="P3" s="114" t="s">
        <v>160</v>
      </c>
      <c r="Q3" s="114" t="s">
        <v>161</v>
      </c>
      <c r="R3" s="114" t="s">
        <v>162</v>
      </c>
      <c r="S3" s="115" t="s">
        <v>122</v>
      </c>
      <c r="T3" s="114" t="s">
        <v>163</v>
      </c>
      <c r="U3" s="114" t="s">
        <v>121</v>
      </c>
      <c r="V3" s="114" t="s">
        <v>445</v>
      </c>
      <c r="W3" s="115" t="s">
        <v>446</v>
      </c>
      <c r="X3" s="114" t="s">
        <v>144</v>
      </c>
      <c r="Y3" s="115" t="s">
        <v>145</v>
      </c>
      <c r="Z3" s="115" t="s">
        <v>250</v>
      </c>
      <c r="AA3" s="115" t="s">
        <v>193</v>
      </c>
      <c r="AB3" s="115" t="s">
        <v>194</v>
      </c>
      <c r="AC3" s="115" t="s">
        <v>195</v>
      </c>
    </row>
    <row r="4" spans="1:41" x14ac:dyDescent="0.25">
      <c r="A4" t="s">
        <v>710</v>
      </c>
      <c r="B4" t="s">
        <v>271</v>
      </c>
      <c r="C4" t="s">
        <v>814</v>
      </c>
      <c r="D4" t="s">
        <v>55</v>
      </c>
      <c r="E4" t="s">
        <v>117</v>
      </c>
      <c r="F4" s="51" t="str">
        <f>IFERROR(VLOOKUP(D4,'Tabelas auxiliares'!$A$3:$B$61,2,FALSE),"")</f>
        <v>PROEC - PRÓ-REITORIA DE EXTENSÃO E CULTURA</v>
      </c>
      <c r="G4" s="51" t="str">
        <f>IFERROR(VLOOKUP($B4,'Tabelas auxiliares'!$A$65:$C$102,2,FALSE),"")</f>
        <v>Assistência - Extensão</v>
      </c>
      <c r="H4" s="51" t="str">
        <f>IFERROR(VLOOKUP($B4,'Tabelas auxiliares'!$A$65:$C$102,3,FALSE),"")</f>
        <v>BOLSAS DE EXTENSAO / PROJETOS EXTENSIONISTAS</v>
      </c>
      <c r="I4" t="s">
        <v>815</v>
      </c>
      <c r="J4" t="s">
        <v>816</v>
      </c>
      <c r="K4" t="s">
        <v>817</v>
      </c>
      <c r="L4" t="s">
        <v>818</v>
      </c>
      <c r="M4" t="s">
        <v>165</v>
      </c>
      <c r="N4" t="s">
        <v>169</v>
      </c>
      <c r="O4" t="s">
        <v>819</v>
      </c>
      <c r="P4" t="s">
        <v>820</v>
      </c>
      <c r="Q4" t="s">
        <v>168</v>
      </c>
      <c r="R4" t="s">
        <v>165</v>
      </c>
      <c r="S4" t="s">
        <v>119</v>
      </c>
      <c r="T4" t="s">
        <v>164</v>
      </c>
      <c r="U4" t="s">
        <v>717</v>
      </c>
      <c r="V4" t="s">
        <v>821</v>
      </c>
      <c r="W4" t="s">
        <v>822</v>
      </c>
      <c r="X4" s="51" t="str">
        <f t="shared" ref="X4:X67" si="0">LEFT(V4,1)</f>
        <v>3</v>
      </c>
      <c r="Y4" s="51" t="str">
        <f>IF(T4="","",IF(AND(T4&lt;&gt;'Tabelas auxiliares'!$B$236,T4&lt;&gt;'Tabelas auxiliares'!$B$237,T4&lt;&gt;'Tabelas auxiliares'!$C$236,T4&lt;&gt;'Tabelas auxiliares'!$C$237,T4&lt;&gt;'Tabelas auxiliares'!$D$236),"FOLHA DE PESSOAL",IF(X4='Tabelas auxiliares'!$A$237,"CUSTEIO",IF(X4='Tabelas auxiliares'!$A$236,"INVESTIMENTO","ERRO - VERIFICAR"))))</f>
        <v>CUSTEIO</v>
      </c>
      <c r="Z4" s="64">
        <f>IF(AA4+AB4+AC4&lt;&gt;0,AA4+AB4+AC4,"")</f>
        <v>22400</v>
      </c>
      <c r="AA4" s="44">
        <v>11200</v>
      </c>
      <c r="AB4" s="44">
        <v>11200</v>
      </c>
      <c r="AD4" s="72"/>
      <c r="AE4" s="72"/>
      <c r="AF4" s="72"/>
      <c r="AG4" s="72"/>
      <c r="AH4" s="72"/>
      <c r="AI4" s="72"/>
      <c r="AJ4" s="72"/>
      <c r="AK4" s="72"/>
      <c r="AL4" s="72"/>
      <c r="AM4" s="72"/>
      <c r="AN4" s="72"/>
      <c r="AO4" s="72"/>
    </row>
    <row r="5" spans="1:41" x14ac:dyDescent="0.25">
      <c r="A5" t="s">
        <v>540</v>
      </c>
      <c r="B5" t="s">
        <v>262</v>
      </c>
      <c r="C5" t="s">
        <v>541</v>
      </c>
      <c r="D5" t="s">
        <v>63</v>
      </c>
      <c r="E5" t="s">
        <v>117</v>
      </c>
      <c r="F5" s="51" t="str">
        <f>IFERROR(VLOOKUP(D5,'Tabelas auxiliares'!$A$3:$B$61,2,FALSE),"")</f>
        <v>PROAD - PASSAGENS * D.U.C</v>
      </c>
      <c r="G5" s="51" t="str">
        <f>IFERROR(VLOOKUP($B5,'Tabelas auxiliares'!$A$65:$C$102,2,FALSE),"")</f>
        <v>Administração geral</v>
      </c>
      <c r="H5" s="51" t="str">
        <f>IFERROR(VLOOKUP($B5,'Tabelas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5" t="s">
        <v>823</v>
      </c>
      <c r="J5" t="s">
        <v>664</v>
      </c>
      <c r="K5" t="s">
        <v>824</v>
      </c>
      <c r="L5" t="s">
        <v>236</v>
      </c>
      <c r="M5" t="s">
        <v>235</v>
      </c>
      <c r="N5" t="s">
        <v>166</v>
      </c>
      <c r="O5" t="s">
        <v>167</v>
      </c>
      <c r="P5" t="s">
        <v>200</v>
      </c>
      <c r="Q5" t="s">
        <v>168</v>
      </c>
      <c r="R5" t="s">
        <v>165</v>
      </c>
      <c r="S5" t="s">
        <v>119</v>
      </c>
      <c r="T5" t="s">
        <v>164</v>
      </c>
      <c r="U5" t="s">
        <v>749</v>
      </c>
      <c r="V5" t="s">
        <v>467</v>
      </c>
      <c r="W5" t="s">
        <v>448</v>
      </c>
      <c r="X5" s="51" t="str">
        <f t="shared" si="0"/>
        <v>3</v>
      </c>
      <c r="Y5" s="51" t="str">
        <f>IF(T5="","",IF(AND(T5&lt;&gt;'Tabelas auxiliares'!$B$236,T5&lt;&gt;'Tabelas auxiliares'!$B$237,T5&lt;&gt;'Tabelas auxiliares'!$C$236,T5&lt;&gt;'Tabelas auxiliares'!$C$237,T5&lt;&gt;'Tabelas auxiliares'!$D$236),"FOLHA DE PESSOAL",IF(X5='Tabelas auxiliares'!$A$237,"CUSTEIO",IF(X5='Tabelas auxiliares'!$A$236,"INVESTIMENTO","ERRO - VERIFICAR"))))</f>
        <v>CUSTEIO</v>
      </c>
      <c r="Z5" s="64">
        <f t="shared" ref="Z5:Z68" si="1">IF(AA5+AB5+AC5&lt;&gt;0,AA5+AB5+AC5,"")</f>
        <v>2000</v>
      </c>
      <c r="AA5" s="44">
        <v>2000</v>
      </c>
      <c r="AD5" s="72"/>
      <c r="AE5" s="72"/>
      <c r="AF5" s="72"/>
      <c r="AG5" s="72"/>
      <c r="AH5" s="72"/>
      <c r="AI5" s="72"/>
      <c r="AJ5" s="72"/>
      <c r="AK5" s="72"/>
      <c r="AL5" s="72"/>
      <c r="AM5" s="72"/>
      <c r="AN5" s="72"/>
      <c r="AO5" s="72"/>
    </row>
    <row r="6" spans="1:41" x14ac:dyDescent="0.25">
      <c r="A6" t="s">
        <v>540</v>
      </c>
      <c r="B6" t="s">
        <v>262</v>
      </c>
      <c r="C6" t="s">
        <v>541</v>
      </c>
      <c r="D6" t="s">
        <v>88</v>
      </c>
      <c r="E6" t="s">
        <v>117</v>
      </c>
      <c r="F6" s="51" t="str">
        <f>IFERROR(VLOOKUP(D6,'Tabelas auxiliares'!$A$3:$B$61,2,FALSE),"")</f>
        <v>SUGEPE - SUPERINTENDÊNCIA DE GESTÃO DE PESSOAS</v>
      </c>
      <c r="G6" s="51" t="str">
        <f>IFERROR(VLOOKUP($B6,'Tabelas auxiliares'!$A$65:$C$102,2,FALSE),"")</f>
        <v>Administração geral</v>
      </c>
      <c r="H6" s="51" t="str">
        <f>IFERROR(VLOOKUP($B6,'Tabelas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6" t="s">
        <v>781</v>
      </c>
      <c r="J6" t="s">
        <v>825</v>
      </c>
      <c r="K6" t="s">
        <v>826</v>
      </c>
      <c r="L6" t="s">
        <v>827</v>
      </c>
      <c r="M6" t="s">
        <v>828</v>
      </c>
      <c r="N6" t="s">
        <v>166</v>
      </c>
      <c r="O6" t="s">
        <v>167</v>
      </c>
      <c r="P6" t="s">
        <v>200</v>
      </c>
      <c r="Q6" t="s">
        <v>168</v>
      </c>
      <c r="R6" t="s">
        <v>165</v>
      </c>
      <c r="S6" t="s">
        <v>119</v>
      </c>
      <c r="T6" t="s">
        <v>164</v>
      </c>
      <c r="U6" t="s">
        <v>749</v>
      </c>
      <c r="V6" t="s">
        <v>471</v>
      </c>
      <c r="W6" t="s">
        <v>452</v>
      </c>
      <c r="X6" s="51" t="str">
        <f t="shared" si="0"/>
        <v>3</v>
      </c>
      <c r="Y6" s="51" t="str">
        <f>IF(T6="","",IF(AND(T6&lt;&gt;'Tabelas auxiliares'!$B$236,T6&lt;&gt;'Tabelas auxiliares'!$B$237,T6&lt;&gt;'Tabelas auxiliares'!$C$236,T6&lt;&gt;'Tabelas auxiliares'!$C$237,T6&lt;&gt;'Tabelas auxiliares'!$D$236),"FOLHA DE PESSOAL",IF(X6='Tabelas auxiliares'!$A$237,"CUSTEIO",IF(X6='Tabelas auxiliares'!$A$236,"INVESTIMENTO","ERRO - VERIFICAR"))))</f>
        <v>CUSTEIO</v>
      </c>
      <c r="Z6" s="64">
        <f t="shared" si="1"/>
        <v>6000</v>
      </c>
      <c r="AA6" s="44">
        <v>6000</v>
      </c>
      <c r="AD6" s="72"/>
      <c r="AE6" s="72"/>
      <c r="AF6" s="72"/>
      <c r="AG6" s="72"/>
      <c r="AH6" s="72"/>
      <c r="AI6" s="72"/>
      <c r="AJ6" s="72"/>
      <c r="AK6" s="72"/>
      <c r="AL6" s="72"/>
      <c r="AM6" s="72"/>
      <c r="AN6" s="72"/>
      <c r="AO6" s="72"/>
    </row>
    <row r="7" spans="1:41" x14ac:dyDescent="0.25">
      <c r="A7" t="s">
        <v>540</v>
      </c>
      <c r="B7" t="s">
        <v>290</v>
      </c>
      <c r="C7" t="s">
        <v>541</v>
      </c>
      <c r="D7" t="s">
        <v>88</v>
      </c>
      <c r="E7" t="s">
        <v>117</v>
      </c>
      <c r="F7" s="51" t="str">
        <f>IFERROR(VLOOKUP(D7,'Tabelas auxiliares'!$A$3:$B$61,2,FALSE),"")</f>
        <v>SUGEPE - SUPERINTENDÊNCIA DE GESTÃO DE PESSOAS</v>
      </c>
      <c r="G7" s="51" t="str">
        <f>IFERROR(VLOOKUP($B7,'Tabelas auxiliares'!$A$65:$C$102,2,FALSE),"")</f>
        <v>Cursos e concursos</v>
      </c>
      <c r="H7" s="51" t="str">
        <f>IFERROR(VLOOKUP($B7,'Tabelas auxiliares'!$A$65:$C$102,3,FALSE),"")</f>
        <v>FOLHA DE PAGAMENTO (ENCARGOS DE CURSO E CONCURSO)</v>
      </c>
      <c r="I7" t="s">
        <v>744</v>
      </c>
      <c r="J7" t="s">
        <v>829</v>
      </c>
      <c r="K7" t="s">
        <v>830</v>
      </c>
      <c r="L7" t="s">
        <v>831</v>
      </c>
      <c r="M7" t="s">
        <v>165</v>
      </c>
      <c r="N7" t="s">
        <v>166</v>
      </c>
      <c r="O7" t="s">
        <v>167</v>
      </c>
      <c r="P7" t="s">
        <v>200</v>
      </c>
      <c r="Q7" t="s">
        <v>168</v>
      </c>
      <c r="R7" t="s">
        <v>165</v>
      </c>
      <c r="S7" t="s">
        <v>119</v>
      </c>
      <c r="T7" t="s">
        <v>164</v>
      </c>
      <c r="U7" t="s">
        <v>749</v>
      </c>
      <c r="V7" t="s">
        <v>832</v>
      </c>
      <c r="W7" t="s">
        <v>833</v>
      </c>
      <c r="X7" s="51" t="str">
        <f t="shared" si="0"/>
        <v>3</v>
      </c>
      <c r="Y7" s="51" t="str">
        <f>IF(T7="","",IF(AND(T7&lt;&gt;'Tabelas auxiliares'!$B$236,T7&lt;&gt;'Tabelas auxiliares'!$B$237,T7&lt;&gt;'Tabelas auxiliares'!$C$236,T7&lt;&gt;'Tabelas auxiliares'!$C$237,T7&lt;&gt;'Tabelas auxiliares'!$D$236),"FOLHA DE PESSOAL",IF(X7='Tabelas auxiliares'!$A$237,"CUSTEIO",IF(X7='Tabelas auxiliares'!$A$236,"INVESTIMENTO","ERRO - VERIFICAR"))))</f>
        <v>CUSTEIO</v>
      </c>
      <c r="Z7" s="64">
        <f t="shared" si="1"/>
        <v>4000</v>
      </c>
      <c r="AA7" s="44">
        <v>4000</v>
      </c>
      <c r="AD7" s="72"/>
      <c r="AE7" s="72"/>
      <c r="AF7" s="72"/>
      <c r="AG7" s="72"/>
      <c r="AH7" s="72"/>
      <c r="AI7" s="72"/>
      <c r="AJ7" s="72"/>
      <c r="AK7" s="72"/>
      <c r="AL7" s="72"/>
      <c r="AM7" s="72"/>
      <c r="AN7" s="72"/>
      <c r="AO7" s="72"/>
    </row>
    <row r="8" spans="1:41" x14ac:dyDescent="0.25">
      <c r="A8" t="s">
        <v>540</v>
      </c>
      <c r="B8" t="s">
        <v>293</v>
      </c>
      <c r="C8" t="s">
        <v>541</v>
      </c>
      <c r="D8" t="s">
        <v>150</v>
      </c>
      <c r="E8" t="s">
        <v>117</v>
      </c>
      <c r="F8" s="51" t="str">
        <f>IFERROR(VLOOKUP(D8,'Tabelas auxiliares'!$A$3:$B$61,2,FALSE),"")</f>
        <v>PU - MOBILIÁRIOS * D.U.C</v>
      </c>
      <c r="G8" s="51" t="str">
        <f>IFERROR(VLOOKUP($B8,'Tabelas auxiliares'!$A$65:$C$102,2,FALSE),"")</f>
        <v>Equipamentos - Áreas comuns</v>
      </c>
      <c r="H8" s="51" t="str">
        <f>IFERROR(VLOOKUP($B8,'Tabelas auxiliares'!$A$65:$C$102,3,FALSE),"")</f>
        <v>MOBILIÁRIO / LINHA BRANCA / QUADROS DE AVISO / DISPLAYS / VENTILADORES / BEBEDOUROS / EQUIPAMENTO DE SOM / PROJETORES / CORTINAS E PERSIANAS/DRONER</v>
      </c>
      <c r="I8" t="s">
        <v>781</v>
      </c>
      <c r="J8" t="s">
        <v>834</v>
      </c>
      <c r="K8" t="s">
        <v>835</v>
      </c>
      <c r="L8" t="s">
        <v>836</v>
      </c>
      <c r="M8" t="s">
        <v>837</v>
      </c>
      <c r="N8" t="s">
        <v>838</v>
      </c>
      <c r="O8" t="s">
        <v>167</v>
      </c>
      <c r="P8" t="s">
        <v>839</v>
      </c>
      <c r="Q8" t="s">
        <v>168</v>
      </c>
      <c r="R8" t="s">
        <v>165</v>
      </c>
      <c r="S8" t="s">
        <v>119</v>
      </c>
      <c r="T8" t="s">
        <v>164</v>
      </c>
      <c r="U8" t="s">
        <v>840</v>
      </c>
      <c r="V8" t="s">
        <v>841</v>
      </c>
      <c r="W8" t="s">
        <v>842</v>
      </c>
      <c r="X8" s="51" t="str">
        <f t="shared" si="0"/>
        <v>4</v>
      </c>
      <c r="Y8" s="51" t="str">
        <f>IF(T8="","",IF(AND(T8&lt;&gt;'Tabelas auxiliares'!$B$236,T8&lt;&gt;'Tabelas auxiliares'!$B$237,T8&lt;&gt;'Tabelas auxiliares'!$C$236,T8&lt;&gt;'Tabelas auxiliares'!$C$237,T8&lt;&gt;'Tabelas auxiliares'!$D$236),"FOLHA DE PESSOAL",IF(X8='Tabelas auxiliares'!$A$237,"CUSTEIO",IF(X8='Tabelas auxiliares'!$A$236,"INVESTIMENTO","ERRO - VERIFICAR"))))</f>
        <v>INVESTIMENTO</v>
      </c>
      <c r="Z8" s="64">
        <f t="shared" si="1"/>
        <v>12250</v>
      </c>
      <c r="AA8" s="44">
        <v>12250</v>
      </c>
      <c r="AD8" s="72"/>
      <c r="AE8" s="72"/>
      <c r="AF8" s="72"/>
      <c r="AG8" s="72"/>
      <c r="AH8" s="72"/>
      <c r="AI8" s="72"/>
      <c r="AJ8" s="72"/>
      <c r="AK8" s="72"/>
      <c r="AL8" s="72"/>
      <c r="AM8" s="72"/>
      <c r="AN8" s="72"/>
      <c r="AO8" s="72"/>
    </row>
    <row r="9" spans="1:41" x14ac:dyDescent="0.25">
      <c r="A9" t="s">
        <v>540</v>
      </c>
      <c r="B9" t="s">
        <v>302</v>
      </c>
      <c r="C9" t="s">
        <v>541</v>
      </c>
      <c r="D9" t="s">
        <v>90</v>
      </c>
      <c r="E9" t="s">
        <v>117</v>
      </c>
      <c r="F9" s="51" t="str">
        <f>IFERROR(VLOOKUP(D9,'Tabelas auxiliares'!$A$3:$B$61,2,FALSE),"")</f>
        <v>SUGEPE-FOLHA - PASEP + AUX. MORADIA</v>
      </c>
      <c r="G9" s="51" t="str">
        <f>IFERROR(VLOOKUP($B9,'Tabelas auxiliares'!$A$65:$C$102,2,FALSE),"")</f>
        <v>Folha de pagamento - Ativos, Previdência, PASEP</v>
      </c>
      <c r="H9" s="51" t="str">
        <f>IFERROR(VLOOKUP($B9,'Tabelas auxiliares'!$A$65:$C$102,3,FALSE),"")</f>
        <v>FOLHA DE PAGAMENTO / CONTRIBUICAO PARA O PSS / SUBSTITUICOES / INSS PATRONAL / PASEP</v>
      </c>
      <c r="I9" t="s">
        <v>843</v>
      </c>
      <c r="J9" t="s">
        <v>844</v>
      </c>
      <c r="K9" t="s">
        <v>845</v>
      </c>
      <c r="L9" t="s">
        <v>846</v>
      </c>
      <c r="M9" t="s">
        <v>170</v>
      </c>
      <c r="N9" t="s">
        <v>126</v>
      </c>
      <c r="O9" t="s">
        <v>167</v>
      </c>
      <c r="P9" t="s">
        <v>847</v>
      </c>
      <c r="Q9" t="s">
        <v>168</v>
      </c>
      <c r="R9" t="s">
        <v>165</v>
      </c>
      <c r="S9" t="s">
        <v>119</v>
      </c>
      <c r="T9" t="s">
        <v>848</v>
      </c>
      <c r="U9" t="s">
        <v>120</v>
      </c>
      <c r="V9" t="s">
        <v>849</v>
      </c>
      <c r="W9" t="s">
        <v>850</v>
      </c>
      <c r="X9" s="51" t="str">
        <f t="shared" si="0"/>
        <v>3</v>
      </c>
      <c r="Y9" s="51" t="str">
        <f>IF(T9="","",IF(AND(T9&lt;&gt;'Tabelas auxiliares'!$B$236,T9&lt;&gt;'Tabelas auxiliares'!$B$237,T9&lt;&gt;'Tabelas auxiliares'!$C$236,T9&lt;&gt;'Tabelas auxiliares'!$C$237,T9&lt;&gt;'Tabelas auxiliares'!$D$236),"FOLHA DE PESSOAL",IF(X9='Tabelas auxiliares'!$A$237,"CUSTEIO",IF(X9='Tabelas auxiliares'!$A$236,"INVESTIMENTO","ERRO - VERIFICAR"))))</f>
        <v>FOLHA DE PESSOAL</v>
      </c>
      <c r="Z9" s="64">
        <f t="shared" si="1"/>
        <v>1753.9</v>
      </c>
      <c r="AC9" s="44">
        <v>1753.9</v>
      </c>
      <c r="AD9" s="72"/>
      <c r="AE9" s="72"/>
      <c r="AF9" s="72"/>
      <c r="AG9" s="72"/>
      <c r="AH9" s="72"/>
      <c r="AI9" s="72"/>
      <c r="AJ9" s="72"/>
      <c r="AK9" s="72"/>
      <c r="AL9" s="72"/>
      <c r="AM9" s="72"/>
      <c r="AN9" s="72"/>
      <c r="AO9" s="72"/>
    </row>
    <row r="10" spans="1:41" x14ac:dyDescent="0.25">
      <c r="A10" t="s">
        <v>540</v>
      </c>
      <c r="B10" t="s">
        <v>302</v>
      </c>
      <c r="C10" t="s">
        <v>541</v>
      </c>
      <c r="D10" t="s">
        <v>90</v>
      </c>
      <c r="E10" t="s">
        <v>117</v>
      </c>
      <c r="F10" s="51" t="str">
        <f>IFERROR(VLOOKUP(D10,'Tabelas auxiliares'!$A$3:$B$61,2,FALSE),"")</f>
        <v>SUGEPE-FOLHA - PASEP + AUX. MORADIA</v>
      </c>
      <c r="G10" s="51" t="str">
        <f>IFERROR(VLOOKUP($B10,'Tabelas auxiliares'!$A$65:$C$102,2,FALSE),"")</f>
        <v>Folha de pagamento - Ativos, Previdência, PASEP</v>
      </c>
      <c r="H10" s="51" t="str">
        <f>IFERROR(VLOOKUP($B10,'Tabelas auxiliares'!$A$65:$C$102,3,FALSE),"")</f>
        <v>FOLHA DE PAGAMENTO / CONTRIBUICAO PARA O PSS / SUBSTITUICOES / INSS PATRONAL / PASEP</v>
      </c>
      <c r="I10" t="s">
        <v>843</v>
      </c>
      <c r="J10" t="s">
        <v>851</v>
      </c>
      <c r="K10" t="s">
        <v>852</v>
      </c>
      <c r="L10" t="s">
        <v>853</v>
      </c>
      <c r="M10" t="s">
        <v>170</v>
      </c>
      <c r="N10" t="s">
        <v>126</v>
      </c>
      <c r="O10" t="s">
        <v>167</v>
      </c>
      <c r="P10" t="s">
        <v>847</v>
      </c>
      <c r="Q10" t="s">
        <v>168</v>
      </c>
      <c r="R10" t="s">
        <v>165</v>
      </c>
      <c r="S10" t="s">
        <v>119</v>
      </c>
      <c r="T10" t="s">
        <v>848</v>
      </c>
      <c r="U10" t="s">
        <v>120</v>
      </c>
      <c r="V10" t="s">
        <v>849</v>
      </c>
      <c r="W10" t="s">
        <v>850</v>
      </c>
      <c r="X10" s="51" t="str">
        <f t="shared" si="0"/>
        <v>3</v>
      </c>
      <c r="Y10" s="51" t="str">
        <f>IF(T10="","",IF(AND(T10&lt;&gt;'Tabelas auxiliares'!$B$236,T10&lt;&gt;'Tabelas auxiliares'!$B$237,T10&lt;&gt;'Tabelas auxiliares'!$C$236,T10&lt;&gt;'Tabelas auxiliares'!$C$237,T10&lt;&gt;'Tabelas auxiliares'!$D$236),"FOLHA DE PESSOAL",IF(X10='Tabelas auxiliares'!$A$237,"CUSTEIO",IF(X10='Tabelas auxiliares'!$A$236,"INVESTIMENTO","ERRO - VERIFICAR"))))</f>
        <v>FOLHA DE PESSOAL</v>
      </c>
      <c r="Z10" s="64">
        <f t="shared" si="1"/>
        <v>5269.28</v>
      </c>
      <c r="AC10" s="44">
        <v>5269.28</v>
      </c>
      <c r="AD10" s="72"/>
      <c r="AE10" s="72"/>
      <c r="AF10" s="72"/>
      <c r="AG10" s="72"/>
      <c r="AH10" s="72"/>
      <c r="AI10" s="72"/>
      <c r="AJ10" s="72"/>
      <c r="AK10" s="72"/>
      <c r="AL10" s="72"/>
      <c r="AM10" s="72"/>
      <c r="AN10" s="72"/>
      <c r="AO10" s="72"/>
    </row>
    <row r="11" spans="1:41" x14ac:dyDescent="0.25">
      <c r="A11" t="s">
        <v>540</v>
      </c>
      <c r="B11" t="s">
        <v>302</v>
      </c>
      <c r="C11" t="s">
        <v>541</v>
      </c>
      <c r="D11" t="s">
        <v>90</v>
      </c>
      <c r="E11" t="s">
        <v>117</v>
      </c>
      <c r="F11" s="51" t="str">
        <f>IFERROR(VLOOKUP(D11,'Tabelas auxiliares'!$A$3:$B$61,2,FALSE),"")</f>
        <v>SUGEPE-FOLHA - PASEP + AUX. MORADIA</v>
      </c>
      <c r="G11" s="51" t="str">
        <f>IFERROR(VLOOKUP($B11,'Tabelas auxiliares'!$A$65:$C$102,2,FALSE),"")</f>
        <v>Folha de pagamento - Ativos, Previdência, PASEP</v>
      </c>
      <c r="H11" s="51" t="str">
        <f>IFERROR(VLOOKUP($B11,'Tabelas auxiliares'!$A$65:$C$102,3,FALSE),"")</f>
        <v>FOLHA DE PAGAMENTO / CONTRIBUICAO PARA O PSS / SUBSTITUICOES / INSS PATRONAL / PASEP</v>
      </c>
      <c r="I11" t="s">
        <v>809</v>
      </c>
      <c r="J11" t="s">
        <v>854</v>
      </c>
      <c r="K11" t="s">
        <v>855</v>
      </c>
      <c r="L11" t="s">
        <v>856</v>
      </c>
      <c r="M11" t="s">
        <v>165</v>
      </c>
      <c r="N11" t="s">
        <v>127</v>
      </c>
      <c r="O11" t="s">
        <v>167</v>
      </c>
      <c r="P11" t="s">
        <v>857</v>
      </c>
      <c r="Q11" t="s">
        <v>168</v>
      </c>
      <c r="R11" t="s">
        <v>165</v>
      </c>
      <c r="S11" t="s">
        <v>119</v>
      </c>
      <c r="T11" t="s">
        <v>858</v>
      </c>
      <c r="U11" t="s">
        <v>136</v>
      </c>
      <c r="V11" t="s">
        <v>859</v>
      </c>
      <c r="W11" t="s">
        <v>860</v>
      </c>
      <c r="X11" s="51" t="str">
        <f t="shared" si="0"/>
        <v>3</v>
      </c>
      <c r="Y11" s="51" t="str">
        <f>IF(T11="","",IF(AND(T11&lt;&gt;'Tabelas auxiliares'!$B$236,T11&lt;&gt;'Tabelas auxiliares'!$B$237,T11&lt;&gt;'Tabelas auxiliares'!$C$236,T11&lt;&gt;'Tabelas auxiliares'!$C$237,T11&lt;&gt;'Tabelas auxiliares'!$D$236),"FOLHA DE PESSOAL",IF(X11='Tabelas auxiliares'!$A$237,"CUSTEIO",IF(X11='Tabelas auxiliares'!$A$236,"INVESTIMENTO","ERRO - VERIFICAR"))))</f>
        <v>FOLHA DE PESSOAL</v>
      </c>
      <c r="Z11" s="64">
        <f t="shared" si="1"/>
        <v>144.43</v>
      </c>
      <c r="AB11" s="44">
        <v>144.43</v>
      </c>
      <c r="AD11" s="72"/>
      <c r="AE11" s="72"/>
      <c r="AF11" s="72"/>
      <c r="AG11" s="72"/>
      <c r="AH11" s="72"/>
      <c r="AI11" s="72"/>
      <c r="AJ11" s="72"/>
      <c r="AK11" s="72"/>
      <c r="AL11" s="72"/>
      <c r="AM11" s="72"/>
      <c r="AN11" s="72"/>
      <c r="AO11" s="72"/>
    </row>
    <row r="12" spans="1:41" x14ac:dyDescent="0.25">
      <c r="A12" t="s">
        <v>540</v>
      </c>
      <c r="B12" t="s">
        <v>302</v>
      </c>
      <c r="C12" t="s">
        <v>541</v>
      </c>
      <c r="D12" t="s">
        <v>90</v>
      </c>
      <c r="E12" t="s">
        <v>117</v>
      </c>
      <c r="F12" s="51" t="str">
        <f>IFERROR(VLOOKUP(D12,'Tabelas auxiliares'!$A$3:$B$61,2,FALSE),"")</f>
        <v>SUGEPE-FOLHA - PASEP + AUX. MORADIA</v>
      </c>
      <c r="G12" s="51" t="str">
        <f>IFERROR(VLOOKUP($B12,'Tabelas auxiliares'!$A$65:$C$102,2,FALSE),"")</f>
        <v>Folha de pagamento - Ativos, Previdência, PASEP</v>
      </c>
      <c r="H12" s="51" t="str">
        <f>IFERROR(VLOOKUP($B12,'Tabelas auxiliares'!$A$65:$C$102,3,FALSE),"")</f>
        <v>FOLHA DE PAGAMENTO / CONTRIBUICAO PARA O PSS / SUBSTITUICOES / INSS PATRONAL / PASEP</v>
      </c>
      <c r="I12" t="s">
        <v>809</v>
      </c>
      <c r="J12" t="s">
        <v>854</v>
      </c>
      <c r="K12" t="s">
        <v>861</v>
      </c>
      <c r="L12" t="s">
        <v>856</v>
      </c>
      <c r="M12" t="s">
        <v>862</v>
      </c>
      <c r="N12" t="s">
        <v>127</v>
      </c>
      <c r="O12" t="s">
        <v>167</v>
      </c>
      <c r="P12" t="s">
        <v>857</v>
      </c>
      <c r="Q12" t="s">
        <v>168</v>
      </c>
      <c r="R12" t="s">
        <v>165</v>
      </c>
      <c r="S12" t="s">
        <v>119</v>
      </c>
      <c r="T12" t="s">
        <v>858</v>
      </c>
      <c r="U12" t="s">
        <v>136</v>
      </c>
      <c r="V12" t="s">
        <v>863</v>
      </c>
      <c r="W12" t="s">
        <v>864</v>
      </c>
      <c r="X12" s="51" t="str">
        <f t="shared" si="0"/>
        <v>3</v>
      </c>
      <c r="Y12" s="51" t="str">
        <f>IF(T12="","",IF(AND(T12&lt;&gt;'Tabelas auxiliares'!$B$236,T12&lt;&gt;'Tabelas auxiliares'!$B$237,T12&lt;&gt;'Tabelas auxiliares'!$C$236,T12&lt;&gt;'Tabelas auxiliares'!$C$237,T12&lt;&gt;'Tabelas auxiliares'!$D$236),"FOLHA DE PESSOAL",IF(X12='Tabelas auxiliares'!$A$237,"CUSTEIO",IF(X12='Tabelas auxiliares'!$A$236,"INVESTIMENTO","ERRO - VERIFICAR"))))</f>
        <v>FOLHA DE PESSOAL</v>
      </c>
      <c r="Z12" s="64">
        <f t="shared" si="1"/>
        <v>385.16</v>
      </c>
      <c r="AB12" s="44">
        <v>385.16</v>
      </c>
      <c r="AD12" s="72"/>
      <c r="AE12" s="72"/>
      <c r="AF12" s="72"/>
      <c r="AG12" s="72"/>
      <c r="AH12" s="72"/>
      <c r="AI12" s="72"/>
      <c r="AJ12" s="72"/>
      <c r="AK12" s="72"/>
      <c r="AL12" s="72"/>
      <c r="AM12" s="72"/>
      <c r="AN12" s="72"/>
      <c r="AO12" s="72"/>
    </row>
    <row r="13" spans="1:41" x14ac:dyDescent="0.25">
      <c r="A13" t="s">
        <v>540</v>
      </c>
      <c r="B13" t="s">
        <v>302</v>
      </c>
      <c r="C13" t="s">
        <v>541</v>
      </c>
      <c r="D13" t="s">
        <v>90</v>
      </c>
      <c r="E13" t="s">
        <v>117</v>
      </c>
      <c r="F13" s="51" t="str">
        <f>IFERROR(VLOOKUP(D13,'Tabelas auxiliares'!$A$3:$B$61,2,FALSE),"")</f>
        <v>SUGEPE-FOLHA - PASEP + AUX. MORADIA</v>
      </c>
      <c r="G13" s="51" t="str">
        <f>IFERROR(VLOOKUP($B13,'Tabelas auxiliares'!$A$65:$C$102,2,FALSE),"")</f>
        <v>Folha de pagamento - Ativos, Previdência, PASEP</v>
      </c>
      <c r="H13" s="51" t="str">
        <f>IFERROR(VLOOKUP($B13,'Tabelas auxiliares'!$A$65:$C$102,3,FALSE),"")</f>
        <v>FOLHA DE PAGAMENTO / CONTRIBUICAO PARA O PSS / SUBSTITUICOES / INSS PATRONAL / PASEP</v>
      </c>
      <c r="I13" t="s">
        <v>809</v>
      </c>
      <c r="J13" t="s">
        <v>854</v>
      </c>
      <c r="K13" t="s">
        <v>861</v>
      </c>
      <c r="L13" t="s">
        <v>856</v>
      </c>
      <c r="M13" t="s">
        <v>862</v>
      </c>
      <c r="N13" t="s">
        <v>127</v>
      </c>
      <c r="O13" t="s">
        <v>167</v>
      </c>
      <c r="P13" t="s">
        <v>857</v>
      </c>
      <c r="Q13" t="s">
        <v>168</v>
      </c>
      <c r="R13" t="s">
        <v>165</v>
      </c>
      <c r="S13" t="s">
        <v>119</v>
      </c>
      <c r="T13" t="s">
        <v>858</v>
      </c>
      <c r="U13" t="s">
        <v>136</v>
      </c>
      <c r="V13" t="s">
        <v>865</v>
      </c>
      <c r="W13" t="s">
        <v>866</v>
      </c>
      <c r="X13" s="51" t="str">
        <f t="shared" si="0"/>
        <v>3</v>
      </c>
      <c r="Y13" s="51" t="str">
        <f>IF(T13="","",IF(AND(T13&lt;&gt;'Tabelas auxiliares'!$B$236,T13&lt;&gt;'Tabelas auxiliares'!$B$237,T13&lt;&gt;'Tabelas auxiliares'!$C$236,T13&lt;&gt;'Tabelas auxiliares'!$C$237,T13&lt;&gt;'Tabelas auxiliares'!$D$236),"FOLHA DE PESSOAL",IF(X13='Tabelas auxiliares'!$A$237,"CUSTEIO",IF(X13='Tabelas auxiliares'!$A$236,"INVESTIMENTO","ERRO - VERIFICAR"))))</f>
        <v>FOLHA DE PESSOAL</v>
      </c>
      <c r="Z13" s="64">
        <f t="shared" si="1"/>
        <v>19.25</v>
      </c>
      <c r="AB13" s="44">
        <v>19.25</v>
      </c>
      <c r="AD13" s="72"/>
      <c r="AE13" s="72"/>
      <c r="AF13" s="72"/>
      <c r="AG13" s="72"/>
      <c r="AH13" s="72"/>
      <c r="AI13" s="72"/>
      <c r="AJ13" s="72"/>
      <c r="AK13" s="72"/>
      <c r="AL13" s="72"/>
      <c r="AM13" s="72"/>
      <c r="AN13" s="72"/>
      <c r="AO13" s="72"/>
    </row>
    <row r="14" spans="1:41" x14ac:dyDescent="0.25">
      <c r="A14" t="s">
        <v>540</v>
      </c>
      <c r="B14" t="s">
        <v>302</v>
      </c>
      <c r="C14" t="s">
        <v>541</v>
      </c>
      <c r="D14" t="s">
        <v>90</v>
      </c>
      <c r="E14" t="s">
        <v>117</v>
      </c>
      <c r="F14" s="51" t="str">
        <f>IFERROR(VLOOKUP(D14,'Tabelas auxiliares'!$A$3:$B$61,2,FALSE),"")</f>
        <v>SUGEPE-FOLHA - PASEP + AUX. MORADIA</v>
      </c>
      <c r="G14" s="51" t="str">
        <f>IFERROR(VLOOKUP($B14,'Tabelas auxiliares'!$A$65:$C$102,2,FALSE),"")</f>
        <v>Folha de pagamento - Ativos, Previdência, PASEP</v>
      </c>
      <c r="H14" s="51" t="str">
        <f>IFERROR(VLOOKUP($B14,'Tabelas auxiliares'!$A$65:$C$102,3,FALSE),"")</f>
        <v>FOLHA DE PAGAMENTO / CONTRIBUICAO PARA O PSS / SUBSTITUICOES / INSS PATRONAL / PASEP</v>
      </c>
      <c r="I14" t="s">
        <v>809</v>
      </c>
      <c r="J14" t="s">
        <v>854</v>
      </c>
      <c r="K14" t="s">
        <v>867</v>
      </c>
      <c r="L14" t="s">
        <v>856</v>
      </c>
      <c r="M14" t="s">
        <v>862</v>
      </c>
      <c r="N14" t="s">
        <v>127</v>
      </c>
      <c r="O14" t="s">
        <v>167</v>
      </c>
      <c r="P14" t="s">
        <v>857</v>
      </c>
      <c r="Q14" t="s">
        <v>168</v>
      </c>
      <c r="R14" t="s">
        <v>165</v>
      </c>
      <c r="S14" t="s">
        <v>119</v>
      </c>
      <c r="T14" t="s">
        <v>858</v>
      </c>
      <c r="U14" t="s">
        <v>136</v>
      </c>
      <c r="V14" t="s">
        <v>863</v>
      </c>
      <c r="W14" t="s">
        <v>864</v>
      </c>
      <c r="X14" s="51" t="str">
        <f t="shared" si="0"/>
        <v>3</v>
      </c>
      <c r="Y14" s="51" t="str">
        <f>IF(T14="","",IF(AND(T14&lt;&gt;'Tabelas auxiliares'!$B$236,T14&lt;&gt;'Tabelas auxiliares'!$B$237,T14&lt;&gt;'Tabelas auxiliares'!$C$236,T14&lt;&gt;'Tabelas auxiliares'!$C$237,T14&lt;&gt;'Tabelas auxiliares'!$D$236),"FOLHA DE PESSOAL",IF(X14='Tabelas auxiliares'!$A$237,"CUSTEIO",IF(X14='Tabelas auxiliares'!$A$236,"INVESTIMENTO","ERRO - VERIFICAR"))))</f>
        <v>FOLHA DE PESSOAL</v>
      </c>
      <c r="Z14" s="64">
        <f t="shared" si="1"/>
        <v>151433.35999999999</v>
      </c>
      <c r="AC14" s="44">
        <v>151433.35999999999</v>
      </c>
      <c r="AD14" s="72"/>
      <c r="AE14" s="72"/>
      <c r="AF14" s="72"/>
      <c r="AG14" s="72"/>
      <c r="AH14" s="72"/>
      <c r="AI14" s="72"/>
      <c r="AJ14" s="72"/>
      <c r="AK14" s="72"/>
      <c r="AL14" s="72"/>
      <c r="AM14" s="72"/>
      <c r="AN14" s="72"/>
      <c r="AO14" s="72"/>
    </row>
    <row r="15" spans="1:41" x14ac:dyDescent="0.25">
      <c r="A15" t="s">
        <v>540</v>
      </c>
      <c r="B15" t="s">
        <v>302</v>
      </c>
      <c r="C15" t="s">
        <v>541</v>
      </c>
      <c r="D15" t="s">
        <v>90</v>
      </c>
      <c r="E15" t="s">
        <v>117</v>
      </c>
      <c r="F15" s="51" t="str">
        <f>IFERROR(VLOOKUP(D15,'Tabelas auxiliares'!$A$3:$B$61,2,FALSE),"")</f>
        <v>SUGEPE-FOLHA - PASEP + AUX. MORADIA</v>
      </c>
      <c r="G15" s="51" t="str">
        <f>IFERROR(VLOOKUP($B15,'Tabelas auxiliares'!$A$65:$C$102,2,FALSE),"")</f>
        <v>Folha de pagamento - Ativos, Previdência, PASEP</v>
      </c>
      <c r="H15" s="51" t="str">
        <f>IFERROR(VLOOKUP($B15,'Tabelas auxiliares'!$A$65:$C$102,3,FALSE),"")</f>
        <v>FOLHA DE PAGAMENTO / CONTRIBUICAO PARA O PSS / SUBSTITUICOES / INSS PATRONAL / PASEP</v>
      </c>
      <c r="I15" t="s">
        <v>809</v>
      </c>
      <c r="J15" t="s">
        <v>854</v>
      </c>
      <c r="K15" t="s">
        <v>867</v>
      </c>
      <c r="L15" t="s">
        <v>856</v>
      </c>
      <c r="M15" t="s">
        <v>862</v>
      </c>
      <c r="N15" t="s">
        <v>127</v>
      </c>
      <c r="O15" t="s">
        <v>167</v>
      </c>
      <c r="P15" t="s">
        <v>857</v>
      </c>
      <c r="Q15" t="s">
        <v>168</v>
      </c>
      <c r="R15" t="s">
        <v>165</v>
      </c>
      <c r="S15" t="s">
        <v>119</v>
      </c>
      <c r="T15" t="s">
        <v>858</v>
      </c>
      <c r="U15" t="s">
        <v>136</v>
      </c>
      <c r="V15" t="s">
        <v>865</v>
      </c>
      <c r="W15" t="s">
        <v>866</v>
      </c>
      <c r="X15" s="51" t="str">
        <f t="shared" si="0"/>
        <v>3</v>
      </c>
      <c r="Y15" s="51" t="str">
        <f>IF(T15="","",IF(AND(T15&lt;&gt;'Tabelas auxiliares'!$B$236,T15&lt;&gt;'Tabelas auxiliares'!$B$237,T15&lt;&gt;'Tabelas auxiliares'!$C$236,T15&lt;&gt;'Tabelas auxiliares'!$C$237,T15&lt;&gt;'Tabelas auxiliares'!$D$236),"FOLHA DE PESSOAL",IF(X15='Tabelas auxiliares'!$A$237,"CUSTEIO",IF(X15='Tabelas auxiliares'!$A$236,"INVESTIMENTO","ERRO - VERIFICAR"))))</f>
        <v>FOLHA DE PESSOAL</v>
      </c>
      <c r="Z15" s="64">
        <f t="shared" si="1"/>
        <v>7571.67</v>
      </c>
      <c r="AC15" s="44">
        <v>7571.67</v>
      </c>
      <c r="AD15" s="72"/>
      <c r="AE15" s="72"/>
      <c r="AF15" s="72"/>
      <c r="AG15" s="72"/>
      <c r="AH15" s="72"/>
      <c r="AI15" s="72"/>
      <c r="AJ15" s="72"/>
      <c r="AK15" s="72"/>
      <c r="AL15" s="72"/>
      <c r="AM15" s="72"/>
      <c r="AN15" s="72"/>
      <c r="AO15" s="72"/>
    </row>
    <row r="16" spans="1:41" x14ac:dyDescent="0.25">
      <c r="A16" t="s">
        <v>540</v>
      </c>
      <c r="B16" t="s">
        <v>302</v>
      </c>
      <c r="C16" t="s">
        <v>541</v>
      </c>
      <c r="D16" t="s">
        <v>90</v>
      </c>
      <c r="E16" t="s">
        <v>117</v>
      </c>
      <c r="F16" s="51" t="str">
        <f>IFERROR(VLOOKUP(D16,'Tabelas auxiliares'!$A$3:$B$61,2,FALSE),"")</f>
        <v>SUGEPE-FOLHA - PASEP + AUX. MORADIA</v>
      </c>
      <c r="G16" s="51" t="str">
        <f>IFERROR(VLOOKUP($B16,'Tabelas auxiliares'!$A$65:$C$102,2,FALSE),"")</f>
        <v>Folha de pagamento - Ativos, Previdência, PASEP</v>
      </c>
      <c r="H16" s="51" t="str">
        <f>IFERROR(VLOOKUP($B16,'Tabelas auxiliares'!$A$65:$C$102,3,FALSE),"")</f>
        <v>FOLHA DE PAGAMENTO / CONTRIBUICAO PARA O PSS / SUBSTITUICOES / INSS PATRONAL / PASEP</v>
      </c>
      <c r="I16" t="s">
        <v>738</v>
      </c>
      <c r="J16" t="s">
        <v>868</v>
      </c>
      <c r="K16" t="s">
        <v>869</v>
      </c>
      <c r="L16" t="s">
        <v>870</v>
      </c>
      <c r="M16" t="s">
        <v>165</v>
      </c>
      <c r="N16" t="s">
        <v>125</v>
      </c>
      <c r="O16" t="s">
        <v>167</v>
      </c>
      <c r="P16" t="s">
        <v>871</v>
      </c>
      <c r="Q16" t="s">
        <v>168</v>
      </c>
      <c r="R16" t="s">
        <v>165</v>
      </c>
      <c r="S16" t="s">
        <v>872</v>
      </c>
      <c r="T16" t="s">
        <v>858</v>
      </c>
      <c r="U16" t="s">
        <v>135</v>
      </c>
      <c r="V16" t="s">
        <v>873</v>
      </c>
      <c r="W16" t="s">
        <v>874</v>
      </c>
      <c r="X16" s="51" t="str">
        <f t="shared" si="0"/>
        <v>3</v>
      </c>
      <c r="Y16" s="51" t="str">
        <f>IF(T16="","",IF(AND(T16&lt;&gt;'Tabelas auxiliares'!$B$236,T16&lt;&gt;'Tabelas auxiliares'!$B$237,T16&lt;&gt;'Tabelas auxiliares'!$C$236,T16&lt;&gt;'Tabelas auxiliares'!$C$237,T16&lt;&gt;'Tabelas auxiliares'!$D$236),"FOLHA DE PESSOAL",IF(X16='Tabelas auxiliares'!$A$237,"CUSTEIO",IF(X16='Tabelas auxiliares'!$A$236,"INVESTIMENTO","ERRO - VERIFICAR"))))</f>
        <v>FOLHA DE PESSOAL</v>
      </c>
      <c r="Z16" s="64">
        <f t="shared" si="1"/>
        <v>408692.72</v>
      </c>
      <c r="AB16" s="44">
        <v>408692.72</v>
      </c>
      <c r="AD16" s="72"/>
      <c r="AE16" s="72"/>
      <c r="AF16" s="72"/>
      <c r="AG16" s="72"/>
      <c r="AH16" s="72"/>
      <c r="AI16" s="72"/>
      <c r="AJ16" s="72"/>
      <c r="AK16" s="72"/>
      <c r="AL16" s="72"/>
      <c r="AM16" s="72"/>
      <c r="AN16" s="72"/>
      <c r="AO16" s="72"/>
    </row>
    <row r="17" spans="1:41" x14ac:dyDescent="0.25">
      <c r="A17" t="s">
        <v>540</v>
      </c>
      <c r="B17" t="s">
        <v>302</v>
      </c>
      <c r="C17" t="s">
        <v>541</v>
      </c>
      <c r="D17" t="s">
        <v>90</v>
      </c>
      <c r="E17" t="s">
        <v>117</v>
      </c>
      <c r="F17" s="51" t="str">
        <f>IFERROR(VLOOKUP(D17,'Tabelas auxiliares'!$A$3:$B$61,2,FALSE),"")</f>
        <v>SUGEPE-FOLHA - PASEP + AUX. MORADIA</v>
      </c>
      <c r="G17" s="51" t="str">
        <f>IFERROR(VLOOKUP($B17,'Tabelas auxiliares'!$A$65:$C$102,2,FALSE),"")</f>
        <v>Folha de pagamento - Ativos, Previdência, PASEP</v>
      </c>
      <c r="H17" s="51" t="str">
        <f>IFERROR(VLOOKUP($B17,'Tabelas auxiliares'!$A$65:$C$102,3,FALSE),"")</f>
        <v>FOLHA DE PAGAMENTO / CONTRIBUICAO PARA O PSS / SUBSTITUICOES / INSS PATRONAL / PASEP</v>
      </c>
      <c r="I17" t="s">
        <v>738</v>
      </c>
      <c r="J17" t="s">
        <v>868</v>
      </c>
      <c r="K17" t="s">
        <v>869</v>
      </c>
      <c r="L17" t="s">
        <v>870</v>
      </c>
      <c r="M17" t="s">
        <v>165</v>
      </c>
      <c r="N17" t="s">
        <v>125</v>
      </c>
      <c r="O17" t="s">
        <v>167</v>
      </c>
      <c r="P17" t="s">
        <v>871</v>
      </c>
      <c r="Q17" t="s">
        <v>168</v>
      </c>
      <c r="R17" t="s">
        <v>165</v>
      </c>
      <c r="S17" t="s">
        <v>872</v>
      </c>
      <c r="T17" t="s">
        <v>858</v>
      </c>
      <c r="U17" t="s">
        <v>135</v>
      </c>
      <c r="V17" t="s">
        <v>875</v>
      </c>
      <c r="W17" t="s">
        <v>876</v>
      </c>
      <c r="X17" s="51" t="str">
        <f t="shared" si="0"/>
        <v>3</v>
      </c>
      <c r="Y17" s="51" t="str">
        <f>IF(T17="","",IF(AND(T17&lt;&gt;'Tabelas auxiliares'!$B$236,T17&lt;&gt;'Tabelas auxiliares'!$B$237,T17&lt;&gt;'Tabelas auxiliares'!$C$236,T17&lt;&gt;'Tabelas auxiliares'!$C$237,T17&lt;&gt;'Tabelas auxiliares'!$D$236),"FOLHA DE PESSOAL",IF(X17='Tabelas auxiliares'!$A$237,"CUSTEIO",IF(X17='Tabelas auxiliares'!$A$236,"INVESTIMENTO","ERRO - VERIFICAR"))))</f>
        <v>FOLHA DE PESSOAL</v>
      </c>
      <c r="Z17" s="64">
        <f t="shared" si="1"/>
        <v>9057.2800000000007</v>
      </c>
      <c r="AB17" s="44">
        <v>9057.2800000000007</v>
      </c>
      <c r="AD17" s="72"/>
      <c r="AE17" s="72"/>
      <c r="AF17" s="72"/>
      <c r="AG17" s="72"/>
      <c r="AH17" s="72"/>
      <c r="AI17" s="72"/>
      <c r="AJ17" s="72"/>
      <c r="AK17" s="72"/>
      <c r="AL17" s="72"/>
      <c r="AM17" s="72"/>
      <c r="AN17" s="72"/>
      <c r="AO17" s="72"/>
    </row>
    <row r="18" spans="1:41" x14ac:dyDescent="0.25">
      <c r="A18" t="s">
        <v>540</v>
      </c>
      <c r="B18" t="s">
        <v>302</v>
      </c>
      <c r="C18" t="s">
        <v>541</v>
      </c>
      <c r="D18" t="s">
        <v>90</v>
      </c>
      <c r="E18" t="s">
        <v>117</v>
      </c>
      <c r="F18" s="51" t="str">
        <f>IFERROR(VLOOKUP(D18,'Tabelas auxiliares'!$A$3:$B$61,2,FALSE),"")</f>
        <v>SUGEPE-FOLHA - PASEP + AUX. MORADIA</v>
      </c>
      <c r="G18" s="51" t="str">
        <f>IFERROR(VLOOKUP($B18,'Tabelas auxiliares'!$A$65:$C$102,2,FALSE),"")</f>
        <v>Folha de pagamento - Ativos, Previdência, PASEP</v>
      </c>
      <c r="H18" s="51" t="str">
        <f>IFERROR(VLOOKUP($B18,'Tabelas auxiliares'!$A$65:$C$102,3,FALSE),"")</f>
        <v>FOLHA DE PAGAMENTO / CONTRIBUICAO PARA O PSS / SUBSTITUICOES / INSS PATRONAL / PASEP</v>
      </c>
      <c r="I18" t="s">
        <v>738</v>
      </c>
      <c r="J18" t="s">
        <v>868</v>
      </c>
      <c r="K18" t="s">
        <v>869</v>
      </c>
      <c r="L18" t="s">
        <v>870</v>
      </c>
      <c r="M18" t="s">
        <v>165</v>
      </c>
      <c r="N18" t="s">
        <v>125</v>
      </c>
      <c r="O18" t="s">
        <v>167</v>
      </c>
      <c r="P18" t="s">
        <v>871</v>
      </c>
      <c r="Q18" t="s">
        <v>168</v>
      </c>
      <c r="R18" t="s">
        <v>165</v>
      </c>
      <c r="S18" t="s">
        <v>872</v>
      </c>
      <c r="T18" t="s">
        <v>858</v>
      </c>
      <c r="U18" t="s">
        <v>135</v>
      </c>
      <c r="V18" t="s">
        <v>877</v>
      </c>
      <c r="W18" t="s">
        <v>878</v>
      </c>
      <c r="X18" s="51" t="str">
        <f t="shared" si="0"/>
        <v>3</v>
      </c>
      <c r="Y18" s="51" t="str">
        <f>IF(T18="","",IF(AND(T18&lt;&gt;'Tabelas auxiliares'!$B$236,T18&lt;&gt;'Tabelas auxiliares'!$B$237,T18&lt;&gt;'Tabelas auxiliares'!$C$236,T18&lt;&gt;'Tabelas auxiliares'!$C$237,T18&lt;&gt;'Tabelas auxiliares'!$D$236),"FOLHA DE PESSOAL",IF(X18='Tabelas auxiliares'!$A$237,"CUSTEIO",IF(X18='Tabelas auxiliares'!$A$236,"INVESTIMENTO","ERRO - VERIFICAR"))))</f>
        <v>FOLHA DE PESSOAL</v>
      </c>
      <c r="Z18" s="64">
        <f t="shared" si="1"/>
        <v>252.37</v>
      </c>
      <c r="AB18" s="44">
        <v>252.37</v>
      </c>
      <c r="AD18" s="72"/>
      <c r="AE18" s="72"/>
      <c r="AF18" s="72"/>
      <c r="AG18" s="72"/>
      <c r="AH18" s="72"/>
      <c r="AI18" s="72"/>
      <c r="AJ18" s="72"/>
      <c r="AK18" s="72"/>
      <c r="AL18" s="72"/>
      <c r="AM18" s="72"/>
      <c r="AN18" s="72"/>
      <c r="AO18" s="72"/>
    </row>
    <row r="19" spans="1:41" x14ac:dyDescent="0.25">
      <c r="A19" t="s">
        <v>540</v>
      </c>
      <c r="B19" t="s">
        <v>302</v>
      </c>
      <c r="C19" t="s">
        <v>541</v>
      </c>
      <c r="D19" t="s">
        <v>90</v>
      </c>
      <c r="E19" t="s">
        <v>117</v>
      </c>
      <c r="F19" s="51" t="str">
        <f>IFERROR(VLOOKUP(D19,'Tabelas auxiliares'!$A$3:$B$61,2,FALSE),"")</f>
        <v>SUGEPE-FOLHA - PASEP + AUX. MORADIA</v>
      </c>
      <c r="G19" s="51" t="str">
        <f>IFERROR(VLOOKUP($B19,'Tabelas auxiliares'!$A$65:$C$102,2,FALSE),"")</f>
        <v>Folha de pagamento - Ativos, Previdência, PASEP</v>
      </c>
      <c r="H19" s="51" t="str">
        <f>IFERROR(VLOOKUP($B19,'Tabelas auxiliares'!$A$65:$C$102,3,FALSE),"")</f>
        <v>FOLHA DE PAGAMENTO / CONTRIBUICAO PARA O PSS / SUBSTITUICOES / INSS PATRONAL / PASEP</v>
      </c>
      <c r="I19" t="s">
        <v>738</v>
      </c>
      <c r="J19" t="s">
        <v>868</v>
      </c>
      <c r="K19" t="s">
        <v>879</v>
      </c>
      <c r="L19" t="s">
        <v>870</v>
      </c>
      <c r="M19" t="s">
        <v>165</v>
      </c>
      <c r="N19" t="s">
        <v>125</v>
      </c>
      <c r="O19" t="s">
        <v>167</v>
      </c>
      <c r="P19" t="s">
        <v>871</v>
      </c>
      <c r="Q19" t="s">
        <v>168</v>
      </c>
      <c r="R19" t="s">
        <v>165</v>
      </c>
      <c r="S19" t="s">
        <v>872</v>
      </c>
      <c r="T19" t="s">
        <v>858</v>
      </c>
      <c r="U19" t="s">
        <v>135</v>
      </c>
      <c r="V19" t="s">
        <v>880</v>
      </c>
      <c r="W19" t="s">
        <v>881</v>
      </c>
      <c r="X19" s="51" t="str">
        <f t="shared" si="0"/>
        <v>3</v>
      </c>
      <c r="Y19" s="51" t="str">
        <f>IF(T19="","",IF(AND(T19&lt;&gt;'Tabelas auxiliares'!$B$236,T19&lt;&gt;'Tabelas auxiliares'!$B$237,T19&lt;&gt;'Tabelas auxiliares'!$C$236,T19&lt;&gt;'Tabelas auxiliares'!$C$237,T19&lt;&gt;'Tabelas auxiliares'!$D$236),"FOLHA DE PESSOAL",IF(X19='Tabelas auxiliares'!$A$237,"CUSTEIO",IF(X19='Tabelas auxiliares'!$A$236,"INVESTIMENTO","ERRO - VERIFICAR"))))</f>
        <v>FOLHA DE PESSOAL</v>
      </c>
      <c r="Z19" s="64">
        <f t="shared" si="1"/>
        <v>83358.070000000007</v>
      </c>
      <c r="AB19" s="44">
        <v>83358.070000000007</v>
      </c>
      <c r="AD19" s="72"/>
      <c r="AE19" s="72"/>
      <c r="AF19" s="72"/>
      <c r="AG19" s="72"/>
      <c r="AH19" s="72"/>
      <c r="AI19" s="72"/>
      <c r="AJ19" s="72"/>
      <c r="AK19" s="72"/>
      <c r="AL19" s="72"/>
      <c r="AM19" s="72"/>
      <c r="AN19" s="72"/>
      <c r="AO19" s="72"/>
    </row>
    <row r="20" spans="1:41" x14ac:dyDescent="0.25">
      <c r="A20" t="s">
        <v>540</v>
      </c>
      <c r="B20" t="s">
        <v>302</v>
      </c>
      <c r="C20" t="s">
        <v>541</v>
      </c>
      <c r="D20" t="s">
        <v>90</v>
      </c>
      <c r="E20" t="s">
        <v>117</v>
      </c>
      <c r="F20" s="51" t="str">
        <f>IFERROR(VLOOKUP(D20,'Tabelas auxiliares'!$A$3:$B$61,2,FALSE),"")</f>
        <v>SUGEPE-FOLHA - PASEP + AUX. MORADIA</v>
      </c>
      <c r="G20" s="51" t="str">
        <f>IFERROR(VLOOKUP($B20,'Tabelas auxiliares'!$A$65:$C$102,2,FALSE),"")</f>
        <v>Folha de pagamento - Ativos, Previdência, PASEP</v>
      </c>
      <c r="H20" s="51" t="str">
        <f>IFERROR(VLOOKUP($B20,'Tabelas auxiliares'!$A$65:$C$102,3,FALSE),"")</f>
        <v>FOLHA DE PAGAMENTO / CONTRIBUICAO PARA O PSS / SUBSTITUICOES / INSS PATRONAL / PASEP</v>
      </c>
      <c r="I20" t="s">
        <v>738</v>
      </c>
      <c r="J20" t="s">
        <v>868</v>
      </c>
      <c r="K20" t="s">
        <v>882</v>
      </c>
      <c r="L20" t="s">
        <v>870</v>
      </c>
      <c r="M20" t="s">
        <v>165</v>
      </c>
      <c r="N20" t="s">
        <v>127</v>
      </c>
      <c r="O20" t="s">
        <v>167</v>
      </c>
      <c r="P20" t="s">
        <v>857</v>
      </c>
      <c r="Q20" t="s">
        <v>168</v>
      </c>
      <c r="R20" t="s">
        <v>165</v>
      </c>
      <c r="S20" t="s">
        <v>119</v>
      </c>
      <c r="T20" t="s">
        <v>858</v>
      </c>
      <c r="U20" t="s">
        <v>136</v>
      </c>
      <c r="V20" t="s">
        <v>883</v>
      </c>
      <c r="W20" t="s">
        <v>884</v>
      </c>
      <c r="X20" s="51" t="str">
        <f t="shared" si="0"/>
        <v>3</v>
      </c>
      <c r="Y20" s="51" t="str">
        <f>IF(T20="","",IF(AND(T20&lt;&gt;'Tabelas auxiliares'!$B$236,T20&lt;&gt;'Tabelas auxiliares'!$B$237,T20&lt;&gt;'Tabelas auxiliares'!$C$236,T20&lt;&gt;'Tabelas auxiliares'!$C$237,T20&lt;&gt;'Tabelas auxiliares'!$D$236),"FOLHA DE PESSOAL",IF(X20='Tabelas auxiliares'!$A$237,"CUSTEIO",IF(X20='Tabelas auxiliares'!$A$236,"INVESTIMENTO","ERRO - VERIFICAR"))))</f>
        <v>FOLHA DE PESSOAL</v>
      </c>
      <c r="Z20" s="64">
        <f t="shared" si="1"/>
        <v>727476.48</v>
      </c>
      <c r="AA20" s="44">
        <v>10042.08</v>
      </c>
      <c r="AB20" s="44">
        <v>717434.4</v>
      </c>
      <c r="AD20" s="72"/>
      <c r="AE20" s="72"/>
      <c r="AF20" s="72"/>
      <c r="AG20" s="72"/>
      <c r="AH20" s="72"/>
      <c r="AI20" s="72"/>
      <c r="AJ20" s="72"/>
      <c r="AK20" s="72"/>
      <c r="AL20" s="72"/>
      <c r="AM20" s="72"/>
      <c r="AN20" s="72"/>
      <c r="AO20" s="72"/>
    </row>
    <row r="21" spans="1:41" x14ac:dyDescent="0.25">
      <c r="A21" t="s">
        <v>540</v>
      </c>
      <c r="B21" t="s">
        <v>302</v>
      </c>
      <c r="C21" t="s">
        <v>541</v>
      </c>
      <c r="D21" t="s">
        <v>90</v>
      </c>
      <c r="E21" t="s">
        <v>117</v>
      </c>
      <c r="F21" s="51" t="str">
        <f>IFERROR(VLOOKUP(D21,'Tabelas auxiliares'!$A$3:$B$61,2,FALSE),"")</f>
        <v>SUGEPE-FOLHA - PASEP + AUX. MORADIA</v>
      </c>
      <c r="G21" s="51" t="str">
        <f>IFERROR(VLOOKUP($B21,'Tabelas auxiliares'!$A$65:$C$102,2,FALSE),"")</f>
        <v>Folha de pagamento - Ativos, Previdência, PASEP</v>
      </c>
      <c r="H21" s="51" t="str">
        <f>IFERROR(VLOOKUP($B21,'Tabelas auxiliares'!$A$65:$C$102,3,FALSE),"")</f>
        <v>FOLHA DE PAGAMENTO / CONTRIBUICAO PARA O PSS / SUBSTITUICOES / INSS PATRONAL / PASEP</v>
      </c>
      <c r="I21" t="s">
        <v>738</v>
      </c>
      <c r="J21" t="s">
        <v>868</v>
      </c>
      <c r="K21" t="s">
        <v>885</v>
      </c>
      <c r="L21" t="s">
        <v>870</v>
      </c>
      <c r="M21" t="s">
        <v>165</v>
      </c>
      <c r="N21" t="s">
        <v>127</v>
      </c>
      <c r="O21" t="s">
        <v>167</v>
      </c>
      <c r="P21" t="s">
        <v>857</v>
      </c>
      <c r="Q21" t="s">
        <v>168</v>
      </c>
      <c r="R21" t="s">
        <v>165</v>
      </c>
      <c r="S21" t="s">
        <v>119</v>
      </c>
      <c r="T21" t="s">
        <v>858</v>
      </c>
      <c r="U21" t="s">
        <v>136</v>
      </c>
      <c r="V21" t="s">
        <v>859</v>
      </c>
      <c r="W21" t="s">
        <v>860</v>
      </c>
      <c r="X21" s="51" t="str">
        <f t="shared" si="0"/>
        <v>3</v>
      </c>
      <c r="Y21" s="51" t="str">
        <f>IF(T21="","",IF(AND(T21&lt;&gt;'Tabelas auxiliares'!$B$236,T21&lt;&gt;'Tabelas auxiliares'!$B$237,T21&lt;&gt;'Tabelas auxiliares'!$C$236,T21&lt;&gt;'Tabelas auxiliares'!$C$237,T21&lt;&gt;'Tabelas auxiliares'!$D$236),"FOLHA DE PESSOAL",IF(X21='Tabelas auxiliares'!$A$237,"CUSTEIO",IF(X21='Tabelas auxiliares'!$A$236,"INVESTIMENTO","ERRO - VERIFICAR"))))</f>
        <v>FOLHA DE PESSOAL</v>
      </c>
      <c r="Z21" s="64">
        <f t="shared" si="1"/>
        <v>9246980.2899999991</v>
      </c>
      <c r="AA21" s="44">
        <v>7735.79</v>
      </c>
      <c r="AB21" s="44">
        <v>7298734.5800000001</v>
      </c>
      <c r="AC21" s="44">
        <v>1940509.92</v>
      </c>
      <c r="AD21" s="72"/>
      <c r="AE21" s="72"/>
      <c r="AF21" s="72"/>
      <c r="AG21" s="72"/>
      <c r="AH21" s="72"/>
      <c r="AI21" s="72"/>
      <c r="AJ21" s="72"/>
      <c r="AK21" s="72"/>
      <c r="AL21" s="72"/>
      <c r="AM21" s="72"/>
      <c r="AN21" s="72"/>
      <c r="AO21" s="72"/>
    </row>
    <row r="22" spans="1:41" x14ac:dyDescent="0.25">
      <c r="A22" t="s">
        <v>540</v>
      </c>
      <c r="B22" t="s">
        <v>302</v>
      </c>
      <c r="C22" t="s">
        <v>541</v>
      </c>
      <c r="D22" t="s">
        <v>90</v>
      </c>
      <c r="E22" t="s">
        <v>117</v>
      </c>
      <c r="F22" s="51" t="str">
        <f>IFERROR(VLOOKUP(D22,'Tabelas auxiliares'!$A$3:$B$61,2,FALSE),"")</f>
        <v>SUGEPE-FOLHA - PASEP + AUX. MORADIA</v>
      </c>
      <c r="G22" s="51" t="str">
        <f>IFERROR(VLOOKUP($B22,'Tabelas auxiliares'!$A$65:$C$102,2,FALSE),"")</f>
        <v>Folha de pagamento - Ativos, Previdência, PASEP</v>
      </c>
      <c r="H22" s="51" t="str">
        <f>IFERROR(VLOOKUP($B22,'Tabelas auxiliares'!$A$65:$C$102,3,FALSE),"")</f>
        <v>FOLHA DE PAGAMENTO / CONTRIBUICAO PARA O PSS / SUBSTITUICOES / INSS PATRONAL / PASEP</v>
      </c>
      <c r="I22" t="s">
        <v>738</v>
      </c>
      <c r="J22" t="s">
        <v>868</v>
      </c>
      <c r="K22" t="s">
        <v>885</v>
      </c>
      <c r="L22" t="s">
        <v>870</v>
      </c>
      <c r="M22" t="s">
        <v>165</v>
      </c>
      <c r="N22" t="s">
        <v>127</v>
      </c>
      <c r="O22" t="s">
        <v>167</v>
      </c>
      <c r="P22" t="s">
        <v>857</v>
      </c>
      <c r="Q22" t="s">
        <v>168</v>
      </c>
      <c r="R22" t="s">
        <v>165</v>
      </c>
      <c r="S22" t="s">
        <v>119</v>
      </c>
      <c r="T22" t="s">
        <v>858</v>
      </c>
      <c r="U22" t="s">
        <v>136</v>
      </c>
      <c r="V22" t="s">
        <v>886</v>
      </c>
      <c r="W22" t="s">
        <v>887</v>
      </c>
      <c r="X22" s="51" t="str">
        <f t="shared" si="0"/>
        <v>3</v>
      </c>
      <c r="Y22" s="51" t="str">
        <f>IF(T22="","",IF(AND(T22&lt;&gt;'Tabelas auxiliares'!$B$236,T22&lt;&gt;'Tabelas auxiliares'!$B$237,T22&lt;&gt;'Tabelas auxiliares'!$C$236,T22&lt;&gt;'Tabelas auxiliares'!$C$237,T22&lt;&gt;'Tabelas auxiliares'!$D$236),"FOLHA DE PESSOAL",IF(X22='Tabelas auxiliares'!$A$237,"CUSTEIO",IF(X22='Tabelas auxiliares'!$A$236,"INVESTIMENTO","ERRO - VERIFICAR"))))</f>
        <v>FOLHA DE PESSOAL</v>
      </c>
      <c r="Z22" s="64">
        <f t="shared" si="1"/>
        <v>1685.3</v>
      </c>
      <c r="AB22" s="44">
        <v>1685.3</v>
      </c>
      <c r="AD22" s="72"/>
      <c r="AE22" s="72"/>
      <c r="AF22" s="72"/>
      <c r="AG22" s="72"/>
      <c r="AH22" s="72"/>
      <c r="AI22" s="72"/>
      <c r="AJ22" s="72"/>
      <c r="AK22" s="72"/>
      <c r="AL22" s="72"/>
      <c r="AM22" s="72"/>
      <c r="AN22" s="72"/>
      <c r="AO22" s="72"/>
    </row>
    <row r="23" spans="1:41" x14ac:dyDescent="0.25">
      <c r="A23" t="s">
        <v>540</v>
      </c>
      <c r="B23" t="s">
        <v>302</v>
      </c>
      <c r="C23" t="s">
        <v>541</v>
      </c>
      <c r="D23" t="s">
        <v>90</v>
      </c>
      <c r="E23" t="s">
        <v>117</v>
      </c>
      <c r="F23" s="51" t="str">
        <f>IFERROR(VLOOKUP(D23,'Tabelas auxiliares'!$A$3:$B$61,2,FALSE),"")</f>
        <v>SUGEPE-FOLHA - PASEP + AUX. MORADIA</v>
      </c>
      <c r="G23" s="51" t="str">
        <f>IFERROR(VLOOKUP($B23,'Tabelas auxiliares'!$A$65:$C$102,2,FALSE),"")</f>
        <v>Folha de pagamento - Ativos, Previdência, PASEP</v>
      </c>
      <c r="H23" s="51" t="str">
        <f>IFERROR(VLOOKUP($B23,'Tabelas auxiliares'!$A$65:$C$102,3,FALSE),"")</f>
        <v>FOLHA DE PAGAMENTO / CONTRIBUICAO PARA O PSS / SUBSTITUICOES / INSS PATRONAL / PASEP</v>
      </c>
      <c r="I23" t="s">
        <v>738</v>
      </c>
      <c r="J23" t="s">
        <v>868</v>
      </c>
      <c r="K23" t="s">
        <v>885</v>
      </c>
      <c r="L23" t="s">
        <v>870</v>
      </c>
      <c r="M23" t="s">
        <v>165</v>
      </c>
      <c r="N23" t="s">
        <v>127</v>
      </c>
      <c r="O23" t="s">
        <v>167</v>
      </c>
      <c r="P23" t="s">
        <v>857</v>
      </c>
      <c r="Q23" t="s">
        <v>168</v>
      </c>
      <c r="R23" t="s">
        <v>165</v>
      </c>
      <c r="S23" t="s">
        <v>119</v>
      </c>
      <c r="T23" t="s">
        <v>858</v>
      </c>
      <c r="U23" t="s">
        <v>136</v>
      </c>
      <c r="V23" t="s">
        <v>888</v>
      </c>
      <c r="W23" t="s">
        <v>889</v>
      </c>
      <c r="X23" s="51" t="str">
        <f t="shared" si="0"/>
        <v>3</v>
      </c>
      <c r="Y23" s="51" t="str">
        <f>IF(T23="","",IF(AND(T23&lt;&gt;'Tabelas auxiliares'!$B$236,T23&lt;&gt;'Tabelas auxiliares'!$B$237,T23&lt;&gt;'Tabelas auxiliares'!$C$236,T23&lt;&gt;'Tabelas auxiliares'!$C$237,T23&lt;&gt;'Tabelas auxiliares'!$D$236),"FOLHA DE PESSOAL",IF(X23='Tabelas auxiliares'!$A$237,"CUSTEIO",IF(X23='Tabelas auxiliares'!$A$236,"INVESTIMENTO","ERRO - VERIFICAR"))))</f>
        <v>FOLHA DE PESSOAL</v>
      </c>
      <c r="Z23" s="64">
        <f t="shared" si="1"/>
        <v>582.34</v>
      </c>
      <c r="AB23" s="44">
        <v>582.34</v>
      </c>
      <c r="AD23" s="72"/>
      <c r="AE23" s="72"/>
      <c r="AF23" s="72"/>
      <c r="AG23" s="72"/>
      <c r="AH23" s="72"/>
      <c r="AI23" s="72"/>
      <c r="AJ23" s="72"/>
      <c r="AK23" s="72"/>
      <c r="AL23" s="72"/>
      <c r="AM23" s="72"/>
      <c r="AN23" s="72"/>
      <c r="AO23" s="72"/>
    </row>
    <row r="24" spans="1:41" x14ac:dyDescent="0.25">
      <c r="A24" t="s">
        <v>540</v>
      </c>
      <c r="B24" t="s">
        <v>302</v>
      </c>
      <c r="C24" t="s">
        <v>541</v>
      </c>
      <c r="D24" t="s">
        <v>90</v>
      </c>
      <c r="E24" t="s">
        <v>117</v>
      </c>
      <c r="F24" s="51" t="str">
        <f>IFERROR(VLOOKUP(D24,'Tabelas auxiliares'!$A$3:$B$61,2,FALSE),"")</f>
        <v>SUGEPE-FOLHA - PASEP + AUX. MORADIA</v>
      </c>
      <c r="G24" s="51" t="str">
        <f>IFERROR(VLOOKUP($B24,'Tabelas auxiliares'!$A$65:$C$102,2,FALSE),"")</f>
        <v>Folha de pagamento - Ativos, Previdência, PASEP</v>
      </c>
      <c r="H24" s="51" t="str">
        <f>IFERROR(VLOOKUP($B24,'Tabelas auxiliares'!$A$65:$C$102,3,FALSE),"")</f>
        <v>FOLHA DE PAGAMENTO / CONTRIBUICAO PARA O PSS / SUBSTITUICOES / INSS PATRONAL / PASEP</v>
      </c>
      <c r="I24" t="s">
        <v>738</v>
      </c>
      <c r="J24" t="s">
        <v>868</v>
      </c>
      <c r="K24" t="s">
        <v>885</v>
      </c>
      <c r="L24" t="s">
        <v>870</v>
      </c>
      <c r="M24" t="s">
        <v>165</v>
      </c>
      <c r="N24" t="s">
        <v>127</v>
      </c>
      <c r="O24" t="s">
        <v>167</v>
      </c>
      <c r="P24" t="s">
        <v>857</v>
      </c>
      <c r="Q24" t="s">
        <v>168</v>
      </c>
      <c r="R24" t="s">
        <v>165</v>
      </c>
      <c r="S24" t="s">
        <v>119</v>
      </c>
      <c r="T24" t="s">
        <v>858</v>
      </c>
      <c r="U24" t="s">
        <v>136</v>
      </c>
      <c r="V24" t="s">
        <v>890</v>
      </c>
      <c r="W24" t="s">
        <v>891</v>
      </c>
      <c r="X24" s="51" t="str">
        <f t="shared" si="0"/>
        <v>3</v>
      </c>
      <c r="Y24" s="51" t="str">
        <f>IF(T24="","",IF(AND(T24&lt;&gt;'Tabelas auxiliares'!$B$236,T24&lt;&gt;'Tabelas auxiliares'!$B$237,T24&lt;&gt;'Tabelas auxiliares'!$C$236,T24&lt;&gt;'Tabelas auxiliares'!$C$237,T24&lt;&gt;'Tabelas auxiliares'!$D$236),"FOLHA DE PESSOAL",IF(X24='Tabelas auxiliares'!$A$237,"CUSTEIO",IF(X24='Tabelas auxiliares'!$A$236,"INVESTIMENTO","ERRO - VERIFICAR"))))</f>
        <v>FOLHA DE PESSOAL</v>
      </c>
      <c r="Z24" s="64">
        <f t="shared" si="1"/>
        <v>9483.19</v>
      </c>
      <c r="AB24" s="44">
        <v>9483.19</v>
      </c>
      <c r="AD24" s="72"/>
      <c r="AE24" s="72"/>
      <c r="AF24" s="72"/>
      <c r="AG24" s="72"/>
      <c r="AH24" s="72"/>
      <c r="AI24" s="72"/>
      <c r="AJ24" s="72"/>
      <c r="AK24" s="72"/>
      <c r="AL24" s="72"/>
      <c r="AM24" s="72"/>
      <c r="AN24" s="72"/>
      <c r="AO24" s="72"/>
    </row>
    <row r="25" spans="1:41" x14ac:dyDescent="0.25">
      <c r="A25" t="s">
        <v>540</v>
      </c>
      <c r="B25" t="s">
        <v>302</v>
      </c>
      <c r="C25" t="s">
        <v>541</v>
      </c>
      <c r="D25" t="s">
        <v>90</v>
      </c>
      <c r="E25" t="s">
        <v>117</v>
      </c>
      <c r="F25" s="51" t="str">
        <f>IFERROR(VLOOKUP(D25,'Tabelas auxiliares'!$A$3:$B$61,2,FALSE),"")</f>
        <v>SUGEPE-FOLHA - PASEP + AUX. MORADIA</v>
      </c>
      <c r="G25" s="51" t="str">
        <f>IFERROR(VLOOKUP($B25,'Tabelas auxiliares'!$A$65:$C$102,2,FALSE),"")</f>
        <v>Folha de pagamento - Ativos, Previdência, PASEP</v>
      </c>
      <c r="H25" s="51" t="str">
        <f>IFERROR(VLOOKUP($B25,'Tabelas auxiliares'!$A$65:$C$102,3,FALSE),"")</f>
        <v>FOLHA DE PAGAMENTO / CONTRIBUICAO PARA O PSS / SUBSTITUICOES / INSS PATRONAL / PASEP</v>
      </c>
      <c r="I25" t="s">
        <v>738</v>
      </c>
      <c r="J25" t="s">
        <v>868</v>
      </c>
      <c r="K25" t="s">
        <v>885</v>
      </c>
      <c r="L25" t="s">
        <v>870</v>
      </c>
      <c r="M25" t="s">
        <v>165</v>
      </c>
      <c r="N25" t="s">
        <v>127</v>
      </c>
      <c r="O25" t="s">
        <v>167</v>
      </c>
      <c r="P25" t="s">
        <v>857</v>
      </c>
      <c r="Q25" t="s">
        <v>168</v>
      </c>
      <c r="R25" t="s">
        <v>165</v>
      </c>
      <c r="S25" t="s">
        <v>119</v>
      </c>
      <c r="T25" t="s">
        <v>858</v>
      </c>
      <c r="U25" t="s">
        <v>136</v>
      </c>
      <c r="V25" t="s">
        <v>892</v>
      </c>
      <c r="W25" t="s">
        <v>893</v>
      </c>
      <c r="X25" s="51" t="str">
        <f t="shared" si="0"/>
        <v>3</v>
      </c>
      <c r="Y25" s="51" t="str">
        <f>IF(T25="","",IF(AND(T25&lt;&gt;'Tabelas auxiliares'!$B$236,T25&lt;&gt;'Tabelas auxiliares'!$B$237,T25&lt;&gt;'Tabelas auxiliares'!$C$236,T25&lt;&gt;'Tabelas auxiliares'!$C$237,T25&lt;&gt;'Tabelas auxiliares'!$D$236),"FOLHA DE PESSOAL",IF(X25='Tabelas auxiliares'!$A$237,"CUSTEIO",IF(X25='Tabelas auxiliares'!$A$236,"INVESTIMENTO","ERRO - VERIFICAR"))))</f>
        <v>FOLHA DE PESSOAL</v>
      </c>
      <c r="Z25" s="64">
        <f t="shared" si="1"/>
        <v>40696.07</v>
      </c>
      <c r="AB25" s="44">
        <v>40696.07</v>
      </c>
      <c r="AD25" s="72"/>
      <c r="AE25" s="72"/>
      <c r="AF25" s="72"/>
      <c r="AG25" s="72"/>
      <c r="AH25" s="72"/>
      <c r="AI25" s="72"/>
      <c r="AJ25" s="72"/>
      <c r="AK25" s="72"/>
      <c r="AL25" s="72"/>
      <c r="AM25" s="72"/>
      <c r="AN25" s="72"/>
      <c r="AO25" s="72"/>
    </row>
    <row r="26" spans="1:41" x14ac:dyDescent="0.25">
      <c r="A26" t="s">
        <v>540</v>
      </c>
      <c r="B26" t="s">
        <v>302</v>
      </c>
      <c r="C26" t="s">
        <v>541</v>
      </c>
      <c r="D26" t="s">
        <v>90</v>
      </c>
      <c r="E26" t="s">
        <v>117</v>
      </c>
      <c r="F26" s="51" t="str">
        <f>IFERROR(VLOOKUP(D26,'Tabelas auxiliares'!$A$3:$B$61,2,FALSE),"")</f>
        <v>SUGEPE-FOLHA - PASEP + AUX. MORADIA</v>
      </c>
      <c r="G26" s="51" t="str">
        <f>IFERROR(VLOOKUP($B26,'Tabelas auxiliares'!$A$65:$C$102,2,FALSE),"")</f>
        <v>Folha de pagamento - Ativos, Previdência, PASEP</v>
      </c>
      <c r="H26" s="51" t="str">
        <f>IFERROR(VLOOKUP($B26,'Tabelas auxiliares'!$A$65:$C$102,3,FALSE),"")</f>
        <v>FOLHA DE PAGAMENTO / CONTRIBUICAO PARA O PSS / SUBSTITUICOES / INSS PATRONAL / PASEP</v>
      </c>
      <c r="I26" t="s">
        <v>738</v>
      </c>
      <c r="J26" t="s">
        <v>868</v>
      </c>
      <c r="K26" t="s">
        <v>885</v>
      </c>
      <c r="L26" t="s">
        <v>870</v>
      </c>
      <c r="M26" t="s">
        <v>165</v>
      </c>
      <c r="N26" t="s">
        <v>127</v>
      </c>
      <c r="O26" t="s">
        <v>167</v>
      </c>
      <c r="P26" t="s">
        <v>857</v>
      </c>
      <c r="Q26" t="s">
        <v>168</v>
      </c>
      <c r="R26" t="s">
        <v>165</v>
      </c>
      <c r="S26" t="s">
        <v>119</v>
      </c>
      <c r="T26" t="s">
        <v>858</v>
      </c>
      <c r="U26" t="s">
        <v>136</v>
      </c>
      <c r="V26" t="s">
        <v>894</v>
      </c>
      <c r="W26" t="s">
        <v>895</v>
      </c>
      <c r="X26" s="51" t="str">
        <f t="shared" si="0"/>
        <v>3</v>
      </c>
      <c r="Y26" s="51" t="str">
        <f>IF(T26="","",IF(AND(T26&lt;&gt;'Tabelas auxiliares'!$B$236,T26&lt;&gt;'Tabelas auxiliares'!$B$237,T26&lt;&gt;'Tabelas auxiliares'!$C$236,T26&lt;&gt;'Tabelas auxiliares'!$C$237,T26&lt;&gt;'Tabelas auxiliares'!$D$236),"FOLHA DE PESSOAL",IF(X26='Tabelas auxiliares'!$A$237,"CUSTEIO",IF(X26='Tabelas auxiliares'!$A$236,"INVESTIMENTO","ERRO - VERIFICAR"))))</f>
        <v>FOLHA DE PESSOAL</v>
      </c>
      <c r="Z26" s="64">
        <f t="shared" si="1"/>
        <v>10077.68</v>
      </c>
      <c r="AA26" s="44">
        <v>6.77</v>
      </c>
      <c r="AB26" s="44">
        <v>10070.91</v>
      </c>
      <c r="AD26" s="72"/>
      <c r="AE26" s="72"/>
      <c r="AF26" s="72"/>
      <c r="AG26" s="72"/>
      <c r="AH26" s="72"/>
      <c r="AI26" s="72"/>
      <c r="AJ26" s="72"/>
      <c r="AK26" s="72"/>
      <c r="AL26" s="72"/>
      <c r="AM26" s="72"/>
      <c r="AN26" s="72"/>
      <c r="AO26" s="72"/>
    </row>
    <row r="27" spans="1:41" x14ac:dyDescent="0.25">
      <c r="A27" t="s">
        <v>540</v>
      </c>
      <c r="B27" t="s">
        <v>302</v>
      </c>
      <c r="C27" t="s">
        <v>541</v>
      </c>
      <c r="D27" t="s">
        <v>90</v>
      </c>
      <c r="E27" t="s">
        <v>117</v>
      </c>
      <c r="F27" s="51" t="str">
        <f>IFERROR(VLOOKUP(D27,'Tabelas auxiliares'!$A$3:$B$61,2,FALSE),"")</f>
        <v>SUGEPE-FOLHA - PASEP + AUX. MORADIA</v>
      </c>
      <c r="G27" s="51" t="str">
        <f>IFERROR(VLOOKUP($B27,'Tabelas auxiliares'!$A$65:$C$102,2,FALSE),"")</f>
        <v>Folha de pagamento - Ativos, Previdência, PASEP</v>
      </c>
      <c r="H27" s="51" t="str">
        <f>IFERROR(VLOOKUP($B27,'Tabelas auxiliares'!$A$65:$C$102,3,FALSE),"")</f>
        <v>FOLHA DE PAGAMENTO / CONTRIBUICAO PARA O PSS / SUBSTITUICOES / INSS PATRONAL / PASEP</v>
      </c>
      <c r="I27" t="s">
        <v>738</v>
      </c>
      <c r="J27" t="s">
        <v>868</v>
      </c>
      <c r="K27" t="s">
        <v>885</v>
      </c>
      <c r="L27" t="s">
        <v>870</v>
      </c>
      <c r="M27" t="s">
        <v>165</v>
      </c>
      <c r="N27" t="s">
        <v>127</v>
      </c>
      <c r="O27" t="s">
        <v>167</v>
      </c>
      <c r="P27" t="s">
        <v>857</v>
      </c>
      <c r="Q27" t="s">
        <v>168</v>
      </c>
      <c r="R27" t="s">
        <v>165</v>
      </c>
      <c r="S27" t="s">
        <v>119</v>
      </c>
      <c r="T27" t="s">
        <v>858</v>
      </c>
      <c r="U27" t="s">
        <v>136</v>
      </c>
      <c r="V27" t="s">
        <v>896</v>
      </c>
      <c r="W27" t="s">
        <v>897</v>
      </c>
      <c r="X27" s="51" t="str">
        <f t="shared" si="0"/>
        <v>3</v>
      </c>
      <c r="Y27" s="51" t="str">
        <f>IF(T27="","",IF(AND(T27&lt;&gt;'Tabelas auxiliares'!$B$236,T27&lt;&gt;'Tabelas auxiliares'!$B$237,T27&lt;&gt;'Tabelas auxiliares'!$C$236,T27&lt;&gt;'Tabelas auxiliares'!$C$237,T27&lt;&gt;'Tabelas auxiliares'!$D$236),"FOLHA DE PESSOAL",IF(X27='Tabelas auxiliares'!$A$237,"CUSTEIO",IF(X27='Tabelas auxiliares'!$A$236,"INVESTIMENTO","ERRO - VERIFICAR"))))</f>
        <v>FOLHA DE PESSOAL</v>
      </c>
      <c r="Z27" s="64">
        <f t="shared" si="1"/>
        <v>7886132.4199999999</v>
      </c>
      <c r="AA27" s="44">
        <v>900.29</v>
      </c>
      <c r="AB27" s="44">
        <v>7885232.1299999999</v>
      </c>
      <c r="AD27" s="72"/>
      <c r="AE27" s="72"/>
      <c r="AF27" s="72"/>
      <c r="AG27" s="72"/>
      <c r="AH27" s="72"/>
      <c r="AI27" s="72"/>
      <c r="AJ27" s="72"/>
      <c r="AK27" s="72"/>
      <c r="AL27" s="72"/>
      <c r="AM27" s="72"/>
      <c r="AN27" s="72"/>
      <c r="AO27" s="72"/>
    </row>
    <row r="28" spans="1:41" x14ac:dyDescent="0.25">
      <c r="A28" t="s">
        <v>540</v>
      </c>
      <c r="B28" t="s">
        <v>302</v>
      </c>
      <c r="C28" t="s">
        <v>541</v>
      </c>
      <c r="D28" t="s">
        <v>90</v>
      </c>
      <c r="E28" t="s">
        <v>117</v>
      </c>
      <c r="F28" s="51" t="str">
        <f>IFERROR(VLOOKUP(D28,'Tabelas auxiliares'!$A$3:$B$61,2,FALSE),"")</f>
        <v>SUGEPE-FOLHA - PASEP + AUX. MORADIA</v>
      </c>
      <c r="G28" s="51" t="str">
        <f>IFERROR(VLOOKUP($B28,'Tabelas auxiliares'!$A$65:$C$102,2,FALSE),"")</f>
        <v>Folha de pagamento - Ativos, Previdência, PASEP</v>
      </c>
      <c r="H28" s="51" t="str">
        <f>IFERROR(VLOOKUP($B28,'Tabelas auxiliares'!$A$65:$C$102,3,FALSE),"")</f>
        <v>FOLHA DE PAGAMENTO / CONTRIBUICAO PARA O PSS / SUBSTITUICOES / INSS PATRONAL / PASEP</v>
      </c>
      <c r="I28" t="s">
        <v>738</v>
      </c>
      <c r="J28" t="s">
        <v>868</v>
      </c>
      <c r="K28" t="s">
        <v>885</v>
      </c>
      <c r="L28" t="s">
        <v>870</v>
      </c>
      <c r="M28" t="s">
        <v>165</v>
      </c>
      <c r="N28" t="s">
        <v>127</v>
      </c>
      <c r="O28" t="s">
        <v>167</v>
      </c>
      <c r="P28" t="s">
        <v>857</v>
      </c>
      <c r="Q28" t="s">
        <v>168</v>
      </c>
      <c r="R28" t="s">
        <v>165</v>
      </c>
      <c r="S28" t="s">
        <v>119</v>
      </c>
      <c r="T28" t="s">
        <v>858</v>
      </c>
      <c r="U28" t="s">
        <v>136</v>
      </c>
      <c r="V28" t="s">
        <v>898</v>
      </c>
      <c r="W28" t="s">
        <v>899</v>
      </c>
      <c r="X28" s="51" t="str">
        <f t="shared" si="0"/>
        <v>3</v>
      </c>
      <c r="Y28" s="51" t="str">
        <f>IF(T28="","",IF(AND(T28&lt;&gt;'Tabelas auxiliares'!$B$236,T28&lt;&gt;'Tabelas auxiliares'!$B$237,T28&lt;&gt;'Tabelas auxiliares'!$C$236,T28&lt;&gt;'Tabelas auxiliares'!$C$237,T28&lt;&gt;'Tabelas auxiliares'!$D$236),"FOLHA DE PESSOAL",IF(X28='Tabelas auxiliares'!$A$237,"CUSTEIO",IF(X28='Tabelas auxiliares'!$A$236,"INVESTIMENTO","ERRO - VERIFICAR"))))</f>
        <v>FOLHA DE PESSOAL</v>
      </c>
      <c r="Z28" s="64">
        <f t="shared" si="1"/>
        <v>119561.84</v>
      </c>
      <c r="AA28" s="44">
        <v>217.44</v>
      </c>
      <c r="AB28" s="44">
        <v>119344.4</v>
      </c>
      <c r="AD28" s="72"/>
      <c r="AE28" s="72"/>
      <c r="AF28" s="72"/>
      <c r="AG28" s="72"/>
      <c r="AH28" s="72"/>
      <c r="AI28" s="72"/>
      <c r="AJ28" s="72"/>
      <c r="AK28" s="72"/>
      <c r="AL28" s="72"/>
      <c r="AM28" s="72"/>
      <c r="AN28" s="72"/>
      <c r="AO28" s="72"/>
    </row>
    <row r="29" spans="1:41" x14ac:dyDescent="0.25">
      <c r="A29" t="s">
        <v>540</v>
      </c>
      <c r="B29" t="s">
        <v>302</v>
      </c>
      <c r="C29" t="s">
        <v>541</v>
      </c>
      <c r="D29" t="s">
        <v>90</v>
      </c>
      <c r="E29" t="s">
        <v>117</v>
      </c>
      <c r="F29" s="51" t="str">
        <f>IFERROR(VLOOKUP(D29,'Tabelas auxiliares'!$A$3:$B$61,2,FALSE),"")</f>
        <v>SUGEPE-FOLHA - PASEP + AUX. MORADIA</v>
      </c>
      <c r="G29" s="51" t="str">
        <f>IFERROR(VLOOKUP($B29,'Tabelas auxiliares'!$A$65:$C$102,2,FALSE),"")</f>
        <v>Folha de pagamento - Ativos, Previdência, PASEP</v>
      </c>
      <c r="H29" s="51" t="str">
        <f>IFERROR(VLOOKUP($B29,'Tabelas auxiliares'!$A$65:$C$102,3,FALSE),"")</f>
        <v>FOLHA DE PAGAMENTO / CONTRIBUICAO PARA O PSS / SUBSTITUICOES / INSS PATRONAL / PASEP</v>
      </c>
      <c r="I29" t="s">
        <v>738</v>
      </c>
      <c r="J29" t="s">
        <v>868</v>
      </c>
      <c r="K29" t="s">
        <v>885</v>
      </c>
      <c r="L29" t="s">
        <v>870</v>
      </c>
      <c r="M29" t="s">
        <v>165</v>
      </c>
      <c r="N29" t="s">
        <v>127</v>
      </c>
      <c r="O29" t="s">
        <v>167</v>
      </c>
      <c r="P29" t="s">
        <v>857</v>
      </c>
      <c r="Q29" t="s">
        <v>168</v>
      </c>
      <c r="R29" t="s">
        <v>165</v>
      </c>
      <c r="S29" t="s">
        <v>119</v>
      </c>
      <c r="T29" t="s">
        <v>858</v>
      </c>
      <c r="U29" t="s">
        <v>136</v>
      </c>
      <c r="V29" t="s">
        <v>900</v>
      </c>
      <c r="W29" t="s">
        <v>901</v>
      </c>
      <c r="X29" s="51" t="str">
        <f t="shared" si="0"/>
        <v>3</v>
      </c>
      <c r="Y29" s="51" t="str">
        <f>IF(T29="","",IF(AND(T29&lt;&gt;'Tabelas auxiliares'!$B$236,T29&lt;&gt;'Tabelas auxiliares'!$B$237,T29&lt;&gt;'Tabelas auxiliares'!$C$236,T29&lt;&gt;'Tabelas auxiliares'!$C$237,T29&lt;&gt;'Tabelas auxiliares'!$D$236),"FOLHA DE PESSOAL",IF(X29='Tabelas auxiliares'!$A$237,"CUSTEIO",IF(X29='Tabelas auxiliares'!$A$236,"INVESTIMENTO","ERRO - VERIFICAR"))))</f>
        <v>FOLHA DE PESSOAL</v>
      </c>
      <c r="Z29" s="64">
        <f t="shared" si="1"/>
        <v>218511.96</v>
      </c>
      <c r="AB29" s="44">
        <v>218511.96</v>
      </c>
      <c r="AD29" s="72"/>
      <c r="AE29" s="72"/>
      <c r="AF29" s="72"/>
      <c r="AG29" s="72"/>
      <c r="AH29" s="72"/>
      <c r="AI29" s="72"/>
      <c r="AJ29" s="72"/>
      <c r="AK29" s="72"/>
      <c r="AL29" s="72"/>
      <c r="AM29" s="72"/>
      <c r="AN29" s="72"/>
      <c r="AO29" s="72"/>
    </row>
    <row r="30" spans="1:41" x14ac:dyDescent="0.25">
      <c r="A30" t="s">
        <v>540</v>
      </c>
      <c r="B30" t="s">
        <v>302</v>
      </c>
      <c r="C30" t="s">
        <v>541</v>
      </c>
      <c r="D30" t="s">
        <v>90</v>
      </c>
      <c r="E30" t="s">
        <v>117</v>
      </c>
      <c r="F30" s="51" t="str">
        <f>IFERROR(VLOOKUP(D30,'Tabelas auxiliares'!$A$3:$B$61,2,FALSE),"")</f>
        <v>SUGEPE-FOLHA - PASEP + AUX. MORADIA</v>
      </c>
      <c r="G30" s="51" t="str">
        <f>IFERROR(VLOOKUP($B30,'Tabelas auxiliares'!$A$65:$C$102,2,FALSE),"")</f>
        <v>Folha de pagamento - Ativos, Previdência, PASEP</v>
      </c>
      <c r="H30" s="51" t="str">
        <f>IFERROR(VLOOKUP($B30,'Tabelas auxiliares'!$A$65:$C$102,3,FALSE),"")</f>
        <v>FOLHA DE PAGAMENTO / CONTRIBUICAO PARA O PSS / SUBSTITUICOES / INSS PATRONAL / PASEP</v>
      </c>
      <c r="I30" t="s">
        <v>738</v>
      </c>
      <c r="J30" t="s">
        <v>868</v>
      </c>
      <c r="K30" t="s">
        <v>885</v>
      </c>
      <c r="L30" t="s">
        <v>870</v>
      </c>
      <c r="M30" t="s">
        <v>165</v>
      </c>
      <c r="N30" t="s">
        <v>127</v>
      </c>
      <c r="O30" t="s">
        <v>167</v>
      </c>
      <c r="P30" t="s">
        <v>857</v>
      </c>
      <c r="Q30" t="s">
        <v>168</v>
      </c>
      <c r="R30" t="s">
        <v>165</v>
      </c>
      <c r="S30" t="s">
        <v>119</v>
      </c>
      <c r="T30" t="s">
        <v>858</v>
      </c>
      <c r="U30" t="s">
        <v>136</v>
      </c>
      <c r="V30" t="s">
        <v>902</v>
      </c>
      <c r="W30" t="s">
        <v>903</v>
      </c>
      <c r="X30" s="51" t="str">
        <f t="shared" si="0"/>
        <v>3</v>
      </c>
      <c r="Y30" s="51" t="str">
        <f>IF(T30="","",IF(AND(T30&lt;&gt;'Tabelas auxiliares'!$B$236,T30&lt;&gt;'Tabelas auxiliares'!$B$237,T30&lt;&gt;'Tabelas auxiliares'!$C$236,T30&lt;&gt;'Tabelas auxiliares'!$C$237,T30&lt;&gt;'Tabelas auxiliares'!$D$236),"FOLHA DE PESSOAL",IF(X30='Tabelas auxiliares'!$A$237,"CUSTEIO",IF(X30='Tabelas auxiliares'!$A$236,"INVESTIMENTO","ERRO - VERIFICAR"))))</f>
        <v>FOLHA DE PESSOAL</v>
      </c>
      <c r="Z30" s="64">
        <f t="shared" si="1"/>
        <v>4583.0200000000004</v>
      </c>
      <c r="AB30" s="44">
        <v>4583.0200000000004</v>
      </c>
      <c r="AD30" s="72"/>
      <c r="AE30" s="72"/>
      <c r="AF30" s="72"/>
      <c r="AG30" s="72"/>
      <c r="AH30" s="72"/>
      <c r="AI30" s="72"/>
      <c r="AJ30" s="72"/>
      <c r="AK30" s="72"/>
      <c r="AL30" s="72"/>
      <c r="AM30" s="72"/>
      <c r="AN30" s="72"/>
      <c r="AO30" s="72"/>
    </row>
    <row r="31" spans="1:41" x14ac:dyDescent="0.25">
      <c r="A31" t="s">
        <v>540</v>
      </c>
      <c r="B31" t="s">
        <v>302</v>
      </c>
      <c r="C31" t="s">
        <v>541</v>
      </c>
      <c r="D31" t="s">
        <v>90</v>
      </c>
      <c r="E31" t="s">
        <v>117</v>
      </c>
      <c r="F31" s="51" t="str">
        <f>IFERROR(VLOOKUP(D31,'Tabelas auxiliares'!$A$3:$B$61,2,FALSE),"")</f>
        <v>SUGEPE-FOLHA - PASEP + AUX. MORADIA</v>
      </c>
      <c r="G31" s="51" t="str">
        <f>IFERROR(VLOOKUP($B31,'Tabelas auxiliares'!$A$65:$C$102,2,FALSE),"")</f>
        <v>Folha de pagamento - Ativos, Previdência, PASEP</v>
      </c>
      <c r="H31" s="51" t="str">
        <f>IFERROR(VLOOKUP($B31,'Tabelas auxiliares'!$A$65:$C$102,3,FALSE),"")</f>
        <v>FOLHA DE PAGAMENTO / CONTRIBUICAO PARA O PSS / SUBSTITUICOES / INSS PATRONAL / PASEP</v>
      </c>
      <c r="I31" t="s">
        <v>738</v>
      </c>
      <c r="J31" t="s">
        <v>868</v>
      </c>
      <c r="K31" t="s">
        <v>885</v>
      </c>
      <c r="L31" t="s">
        <v>870</v>
      </c>
      <c r="M31" t="s">
        <v>165</v>
      </c>
      <c r="N31" t="s">
        <v>127</v>
      </c>
      <c r="O31" t="s">
        <v>167</v>
      </c>
      <c r="P31" t="s">
        <v>857</v>
      </c>
      <c r="Q31" t="s">
        <v>168</v>
      </c>
      <c r="R31" t="s">
        <v>165</v>
      </c>
      <c r="S31" t="s">
        <v>119</v>
      </c>
      <c r="T31" t="s">
        <v>858</v>
      </c>
      <c r="U31" t="s">
        <v>136</v>
      </c>
      <c r="V31" t="s">
        <v>904</v>
      </c>
      <c r="W31" t="s">
        <v>905</v>
      </c>
      <c r="X31" s="51" t="str">
        <f t="shared" si="0"/>
        <v>3</v>
      </c>
      <c r="Y31" s="51" t="str">
        <f>IF(T31="","",IF(AND(T31&lt;&gt;'Tabelas auxiliares'!$B$236,T31&lt;&gt;'Tabelas auxiliares'!$B$237,T31&lt;&gt;'Tabelas auxiliares'!$C$236,T31&lt;&gt;'Tabelas auxiliares'!$C$237,T31&lt;&gt;'Tabelas auxiliares'!$D$236),"FOLHA DE PESSOAL",IF(X31='Tabelas auxiliares'!$A$237,"CUSTEIO",IF(X31='Tabelas auxiliares'!$A$236,"INVESTIMENTO","ERRO - VERIFICAR"))))</f>
        <v>FOLHA DE PESSOAL</v>
      </c>
      <c r="Z31" s="64">
        <f t="shared" si="1"/>
        <v>71332.36</v>
      </c>
      <c r="AA31" s="44">
        <v>3668.9</v>
      </c>
      <c r="AB31" s="44">
        <v>67663.460000000006</v>
      </c>
      <c r="AD31" s="72"/>
      <c r="AE31" s="72"/>
      <c r="AF31" s="72"/>
      <c r="AG31" s="72"/>
      <c r="AH31" s="72"/>
      <c r="AI31" s="72"/>
      <c r="AJ31" s="72"/>
      <c r="AK31" s="72"/>
      <c r="AL31" s="72"/>
      <c r="AM31" s="72"/>
      <c r="AN31" s="72"/>
      <c r="AO31" s="72"/>
    </row>
    <row r="32" spans="1:41" x14ac:dyDescent="0.25">
      <c r="A32" t="s">
        <v>540</v>
      </c>
      <c r="B32" t="s">
        <v>302</v>
      </c>
      <c r="C32" t="s">
        <v>541</v>
      </c>
      <c r="D32" t="s">
        <v>90</v>
      </c>
      <c r="E32" t="s">
        <v>117</v>
      </c>
      <c r="F32" s="51" t="str">
        <f>IFERROR(VLOOKUP(D32,'Tabelas auxiliares'!$A$3:$B$61,2,FALSE),"")</f>
        <v>SUGEPE-FOLHA - PASEP + AUX. MORADIA</v>
      </c>
      <c r="G32" s="51" t="str">
        <f>IFERROR(VLOOKUP($B32,'Tabelas auxiliares'!$A$65:$C$102,2,FALSE),"")</f>
        <v>Folha de pagamento - Ativos, Previdência, PASEP</v>
      </c>
      <c r="H32" s="51" t="str">
        <f>IFERROR(VLOOKUP($B32,'Tabelas auxiliares'!$A$65:$C$102,3,FALSE),"")</f>
        <v>FOLHA DE PAGAMENTO / CONTRIBUICAO PARA O PSS / SUBSTITUICOES / INSS PATRONAL / PASEP</v>
      </c>
      <c r="I32" t="s">
        <v>738</v>
      </c>
      <c r="J32" t="s">
        <v>868</v>
      </c>
      <c r="K32" t="s">
        <v>885</v>
      </c>
      <c r="L32" t="s">
        <v>870</v>
      </c>
      <c r="M32" t="s">
        <v>165</v>
      </c>
      <c r="N32" t="s">
        <v>127</v>
      </c>
      <c r="O32" t="s">
        <v>167</v>
      </c>
      <c r="P32" t="s">
        <v>857</v>
      </c>
      <c r="Q32" t="s">
        <v>168</v>
      </c>
      <c r="R32" t="s">
        <v>165</v>
      </c>
      <c r="S32" t="s">
        <v>119</v>
      </c>
      <c r="T32" t="s">
        <v>858</v>
      </c>
      <c r="U32" t="s">
        <v>136</v>
      </c>
      <c r="V32" t="s">
        <v>906</v>
      </c>
      <c r="W32" t="s">
        <v>907</v>
      </c>
      <c r="X32" s="51" t="str">
        <f t="shared" si="0"/>
        <v>3</v>
      </c>
      <c r="Y32" s="51" t="str">
        <f>IF(T32="","",IF(AND(T32&lt;&gt;'Tabelas auxiliares'!$B$236,T32&lt;&gt;'Tabelas auxiliares'!$B$237,T32&lt;&gt;'Tabelas auxiliares'!$C$236,T32&lt;&gt;'Tabelas auxiliares'!$C$237,T32&lt;&gt;'Tabelas auxiliares'!$D$236),"FOLHA DE PESSOAL",IF(X32='Tabelas auxiliares'!$A$237,"CUSTEIO",IF(X32='Tabelas auxiliares'!$A$236,"INVESTIMENTO","ERRO - VERIFICAR"))))</f>
        <v>FOLHA DE PESSOAL</v>
      </c>
      <c r="Z32" s="64">
        <f t="shared" si="1"/>
        <v>318041.95999999996</v>
      </c>
      <c r="AA32" s="44">
        <v>27506.73</v>
      </c>
      <c r="AB32" s="44">
        <v>290535.23</v>
      </c>
      <c r="AD32" s="72"/>
      <c r="AE32" s="72"/>
      <c r="AF32" s="72"/>
      <c r="AG32" s="72"/>
      <c r="AH32" s="72"/>
      <c r="AI32" s="72"/>
      <c r="AJ32" s="72"/>
      <c r="AK32" s="72"/>
      <c r="AL32" s="72"/>
      <c r="AM32" s="72"/>
      <c r="AN32" s="72"/>
      <c r="AO32" s="72"/>
    </row>
    <row r="33" spans="1:41" x14ac:dyDescent="0.25">
      <c r="A33" t="s">
        <v>540</v>
      </c>
      <c r="B33" t="s">
        <v>302</v>
      </c>
      <c r="C33" t="s">
        <v>541</v>
      </c>
      <c r="D33" t="s">
        <v>90</v>
      </c>
      <c r="E33" t="s">
        <v>117</v>
      </c>
      <c r="F33" s="51" t="str">
        <f>IFERROR(VLOOKUP(D33,'Tabelas auxiliares'!$A$3:$B$61,2,FALSE),"")</f>
        <v>SUGEPE-FOLHA - PASEP + AUX. MORADIA</v>
      </c>
      <c r="G33" s="51" t="str">
        <f>IFERROR(VLOOKUP($B33,'Tabelas auxiliares'!$A$65:$C$102,2,FALSE),"")</f>
        <v>Folha de pagamento - Ativos, Previdência, PASEP</v>
      </c>
      <c r="H33" s="51" t="str">
        <f>IFERROR(VLOOKUP($B33,'Tabelas auxiliares'!$A$65:$C$102,3,FALSE),"")</f>
        <v>FOLHA DE PAGAMENTO / CONTRIBUICAO PARA O PSS / SUBSTITUICOES / INSS PATRONAL / PASEP</v>
      </c>
      <c r="I33" t="s">
        <v>738</v>
      </c>
      <c r="J33" t="s">
        <v>868</v>
      </c>
      <c r="K33" t="s">
        <v>885</v>
      </c>
      <c r="L33" t="s">
        <v>870</v>
      </c>
      <c r="M33" t="s">
        <v>165</v>
      </c>
      <c r="N33" t="s">
        <v>127</v>
      </c>
      <c r="O33" t="s">
        <v>167</v>
      </c>
      <c r="P33" t="s">
        <v>857</v>
      </c>
      <c r="Q33" t="s">
        <v>168</v>
      </c>
      <c r="R33" t="s">
        <v>165</v>
      </c>
      <c r="S33" t="s">
        <v>119</v>
      </c>
      <c r="T33" t="s">
        <v>858</v>
      </c>
      <c r="U33" t="s">
        <v>136</v>
      </c>
      <c r="V33" t="s">
        <v>908</v>
      </c>
      <c r="W33" t="s">
        <v>909</v>
      </c>
      <c r="X33" s="51" t="str">
        <f t="shared" si="0"/>
        <v>3</v>
      </c>
      <c r="Y33" s="51" t="str">
        <f>IF(T33="","",IF(AND(T33&lt;&gt;'Tabelas auxiliares'!$B$236,T33&lt;&gt;'Tabelas auxiliares'!$B$237,T33&lt;&gt;'Tabelas auxiliares'!$C$236,T33&lt;&gt;'Tabelas auxiliares'!$C$237,T33&lt;&gt;'Tabelas auxiliares'!$D$236),"FOLHA DE PESSOAL",IF(X33='Tabelas auxiliares'!$A$237,"CUSTEIO",IF(X33='Tabelas auxiliares'!$A$236,"INVESTIMENTO","ERRO - VERIFICAR"))))</f>
        <v>FOLHA DE PESSOAL</v>
      </c>
      <c r="Z33" s="64">
        <f t="shared" si="1"/>
        <v>431833.74</v>
      </c>
      <c r="AA33" s="44">
        <v>247616.98</v>
      </c>
      <c r="AB33" s="44">
        <v>184216.76</v>
      </c>
      <c r="AD33" s="72"/>
      <c r="AE33" s="72"/>
      <c r="AF33" s="72"/>
      <c r="AG33" s="72"/>
      <c r="AH33" s="72"/>
      <c r="AI33" s="72"/>
      <c r="AJ33" s="72"/>
      <c r="AK33" s="72"/>
      <c r="AL33" s="72"/>
      <c r="AM33" s="72"/>
      <c r="AN33" s="72"/>
      <c r="AO33" s="72"/>
    </row>
    <row r="34" spans="1:41" x14ac:dyDescent="0.25">
      <c r="A34" t="s">
        <v>540</v>
      </c>
      <c r="B34" t="s">
        <v>302</v>
      </c>
      <c r="C34" t="s">
        <v>541</v>
      </c>
      <c r="D34" t="s">
        <v>90</v>
      </c>
      <c r="E34" t="s">
        <v>117</v>
      </c>
      <c r="F34" s="51" t="str">
        <f>IFERROR(VLOOKUP(D34,'Tabelas auxiliares'!$A$3:$B$61,2,FALSE),"")</f>
        <v>SUGEPE-FOLHA - PASEP + AUX. MORADIA</v>
      </c>
      <c r="G34" s="51" t="str">
        <f>IFERROR(VLOOKUP($B34,'Tabelas auxiliares'!$A$65:$C$102,2,FALSE),"")</f>
        <v>Folha de pagamento - Ativos, Previdência, PASEP</v>
      </c>
      <c r="H34" s="51" t="str">
        <f>IFERROR(VLOOKUP($B34,'Tabelas auxiliares'!$A$65:$C$102,3,FALSE),"")</f>
        <v>FOLHA DE PAGAMENTO / CONTRIBUICAO PARA O PSS / SUBSTITUICOES / INSS PATRONAL / PASEP</v>
      </c>
      <c r="I34" t="s">
        <v>738</v>
      </c>
      <c r="J34" t="s">
        <v>868</v>
      </c>
      <c r="K34" t="s">
        <v>885</v>
      </c>
      <c r="L34" t="s">
        <v>870</v>
      </c>
      <c r="M34" t="s">
        <v>165</v>
      </c>
      <c r="N34" t="s">
        <v>127</v>
      </c>
      <c r="O34" t="s">
        <v>167</v>
      </c>
      <c r="P34" t="s">
        <v>857</v>
      </c>
      <c r="Q34" t="s">
        <v>168</v>
      </c>
      <c r="R34" t="s">
        <v>165</v>
      </c>
      <c r="S34" t="s">
        <v>119</v>
      </c>
      <c r="T34" t="s">
        <v>858</v>
      </c>
      <c r="U34" t="s">
        <v>136</v>
      </c>
      <c r="V34" t="s">
        <v>910</v>
      </c>
      <c r="W34" t="s">
        <v>911</v>
      </c>
      <c r="X34" s="51" t="str">
        <f t="shared" si="0"/>
        <v>3</v>
      </c>
      <c r="Y34" s="51" t="str">
        <f>IF(T34="","",IF(AND(T34&lt;&gt;'Tabelas auxiliares'!$B$236,T34&lt;&gt;'Tabelas auxiliares'!$B$237,T34&lt;&gt;'Tabelas auxiliares'!$C$236,T34&lt;&gt;'Tabelas auxiliares'!$C$237,T34&lt;&gt;'Tabelas auxiliares'!$D$236),"FOLHA DE PESSOAL",IF(X34='Tabelas auxiliares'!$A$237,"CUSTEIO",IF(X34='Tabelas auxiliares'!$A$236,"INVESTIMENTO","ERRO - VERIFICAR"))))</f>
        <v>FOLHA DE PESSOAL</v>
      </c>
      <c r="Z34" s="64">
        <f t="shared" si="1"/>
        <v>9945.17</v>
      </c>
      <c r="AA34" s="44">
        <v>9945.17</v>
      </c>
      <c r="AD34" s="72"/>
      <c r="AE34" s="72"/>
      <c r="AF34" s="72"/>
      <c r="AG34" s="72"/>
      <c r="AH34" s="72"/>
      <c r="AI34" s="72"/>
      <c r="AJ34" s="72"/>
      <c r="AK34" s="72"/>
      <c r="AL34" s="72"/>
      <c r="AM34" s="72"/>
      <c r="AN34" s="72"/>
      <c r="AO34" s="72"/>
    </row>
    <row r="35" spans="1:41" x14ac:dyDescent="0.25">
      <c r="A35" t="s">
        <v>540</v>
      </c>
      <c r="B35" t="s">
        <v>302</v>
      </c>
      <c r="C35" t="s">
        <v>541</v>
      </c>
      <c r="D35" t="s">
        <v>90</v>
      </c>
      <c r="E35" t="s">
        <v>117</v>
      </c>
      <c r="F35" s="51" t="str">
        <f>IFERROR(VLOOKUP(D35,'Tabelas auxiliares'!$A$3:$B$61,2,FALSE),"")</f>
        <v>SUGEPE-FOLHA - PASEP + AUX. MORADIA</v>
      </c>
      <c r="G35" s="51" t="str">
        <f>IFERROR(VLOOKUP($B35,'Tabelas auxiliares'!$A$65:$C$102,2,FALSE),"")</f>
        <v>Folha de pagamento - Ativos, Previdência, PASEP</v>
      </c>
      <c r="H35" s="51" t="str">
        <f>IFERROR(VLOOKUP($B35,'Tabelas auxiliares'!$A$65:$C$102,3,FALSE),"")</f>
        <v>FOLHA DE PAGAMENTO / CONTRIBUICAO PARA O PSS / SUBSTITUICOES / INSS PATRONAL / PASEP</v>
      </c>
      <c r="I35" t="s">
        <v>738</v>
      </c>
      <c r="J35" t="s">
        <v>868</v>
      </c>
      <c r="K35" t="s">
        <v>912</v>
      </c>
      <c r="L35" t="s">
        <v>870</v>
      </c>
      <c r="M35" t="s">
        <v>165</v>
      </c>
      <c r="N35" t="s">
        <v>127</v>
      </c>
      <c r="O35" t="s">
        <v>167</v>
      </c>
      <c r="P35" t="s">
        <v>857</v>
      </c>
      <c r="Q35" t="s">
        <v>168</v>
      </c>
      <c r="R35" t="s">
        <v>165</v>
      </c>
      <c r="S35" t="s">
        <v>119</v>
      </c>
      <c r="T35" t="s">
        <v>858</v>
      </c>
      <c r="U35" t="s">
        <v>136</v>
      </c>
      <c r="V35" t="s">
        <v>913</v>
      </c>
      <c r="W35" t="s">
        <v>914</v>
      </c>
      <c r="X35" s="51" t="str">
        <f t="shared" si="0"/>
        <v>3</v>
      </c>
      <c r="Y35" s="51" t="str">
        <f>IF(T35="","",IF(AND(T35&lt;&gt;'Tabelas auxiliares'!$B$236,T35&lt;&gt;'Tabelas auxiliares'!$B$237,T35&lt;&gt;'Tabelas auxiliares'!$C$236,T35&lt;&gt;'Tabelas auxiliares'!$C$237,T35&lt;&gt;'Tabelas auxiliares'!$D$236),"FOLHA DE PESSOAL",IF(X35='Tabelas auxiliares'!$A$237,"CUSTEIO",IF(X35='Tabelas auxiliares'!$A$236,"INVESTIMENTO","ERRO - VERIFICAR"))))</f>
        <v>FOLHA DE PESSOAL</v>
      </c>
      <c r="Z35" s="64">
        <f t="shared" si="1"/>
        <v>23682.67</v>
      </c>
      <c r="AB35" s="44">
        <v>23682.67</v>
      </c>
      <c r="AD35" s="72"/>
      <c r="AE35" s="72"/>
      <c r="AF35" s="72"/>
      <c r="AG35" s="72"/>
      <c r="AH35" s="72"/>
      <c r="AI35" s="72"/>
      <c r="AJ35" s="72"/>
      <c r="AK35" s="72"/>
      <c r="AL35" s="72"/>
      <c r="AM35" s="72"/>
      <c r="AN35" s="72"/>
      <c r="AO35" s="72"/>
    </row>
    <row r="36" spans="1:41" x14ac:dyDescent="0.25">
      <c r="A36" t="s">
        <v>540</v>
      </c>
      <c r="B36" t="s">
        <v>302</v>
      </c>
      <c r="C36" t="s">
        <v>541</v>
      </c>
      <c r="D36" t="s">
        <v>90</v>
      </c>
      <c r="E36" t="s">
        <v>117</v>
      </c>
      <c r="F36" s="51" t="str">
        <f>IFERROR(VLOOKUP(D36,'Tabelas auxiliares'!$A$3:$B$61,2,FALSE),"")</f>
        <v>SUGEPE-FOLHA - PASEP + AUX. MORADIA</v>
      </c>
      <c r="G36" s="51" t="str">
        <f>IFERROR(VLOOKUP($B36,'Tabelas auxiliares'!$A$65:$C$102,2,FALSE),"")</f>
        <v>Folha de pagamento - Ativos, Previdência, PASEP</v>
      </c>
      <c r="H36" s="51" t="str">
        <f>IFERROR(VLOOKUP($B36,'Tabelas auxiliares'!$A$65:$C$102,3,FALSE),"")</f>
        <v>FOLHA DE PAGAMENTO / CONTRIBUICAO PARA O PSS / SUBSTITUICOES / INSS PATRONAL / PASEP</v>
      </c>
      <c r="I36" t="s">
        <v>738</v>
      </c>
      <c r="J36" t="s">
        <v>868</v>
      </c>
      <c r="K36" t="s">
        <v>915</v>
      </c>
      <c r="L36" t="s">
        <v>870</v>
      </c>
      <c r="M36" t="s">
        <v>165</v>
      </c>
      <c r="N36" t="s">
        <v>127</v>
      </c>
      <c r="O36" t="s">
        <v>167</v>
      </c>
      <c r="P36" t="s">
        <v>857</v>
      </c>
      <c r="Q36" t="s">
        <v>168</v>
      </c>
      <c r="R36" t="s">
        <v>165</v>
      </c>
      <c r="S36" t="s">
        <v>119</v>
      </c>
      <c r="T36" t="s">
        <v>858</v>
      </c>
      <c r="U36" t="s">
        <v>136</v>
      </c>
      <c r="V36" t="s">
        <v>916</v>
      </c>
      <c r="W36" t="s">
        <v>917</v>
      </c>
      <c r="X36" s="51" t="str">
        <f t="shared" si="0"/>
        <v>3</v>
      </c>
      <c r="Y36" s="51" t="str">
        <f>IF(T36="","",IF(AND(T36&lt;&gt;'Tabelas auxiliares'!$B$236,T36&lt;&gt;'Tabelas auxiliares'!$B$237,T36&lt;&gt;'Tabelas auxiliares'!$C$236,T36&lt;&gt;'Tabelas auxiliares'!$C$237,T36&lt;&gt;'Tabelas auxiliares'!$D$236),"FOLHA DE PESSOAL",IF(X36='Tabelas auxiliares'!$A$237,"CUSTEIO",IF(X36='Tabelas auxiliares'!$A$236,"INVESTIMENTO","ERRO - VERIFICAR"))))</f>
        <v>FOLHA DE PESSOAL</v>
      </c>
      <c r="Z36" s="64">
        <f t="shared" si="1"/>
        <v>3885.87</v>
      </c>
      <c r="AB36" s="44">
        <v>3885.87</v>
      </c>
      <c r="AD36" s="72"/>
      <c r="AE36" s="72"/>
      <c r="AF36" s="72"/>
      <c r="AG36" s="72"/>
      <c r="AH36" s="72"/>
      <c r="AI36" s="72"/>
      <c r="AJ36" s="72"/>
      <c r="AK36" s="72"/>
      <c r="AL36" s="72"/>
      <c r="AM36" s="72"/>
      <c r="AN36" s="72"/>
      <c r="AO36" s="72"/>
    </row>
    <row r="37" spans="1:41" x14ac:dyDescent="0.25">
      <c r="A37" t="s">
        <v>540</v>
      </c>
      <c r="B37" t="s">
        <v>302</v>
      </c>
      <c r="C37" t="s">
        <v>541</v>
      </c>
      <c r="D37" t="s">
        <v>90</v>
      </c>
      <c r="E37" t="s">
        <v>117</v>
      </c>
      <c r="F37" s="51" t="str">
        <f>IFERROR(VLOOKUP(D37,'Tabelas auxiliares'!$A$3:$B$61,2,FALSE),"")</f>
        <v>SUGEPE-FOLHA - PASEP + AUX. MORADIA</v>
      </c>
      <c r="G37" s="51" t="str">
        <f>IFERROR(VLOOKUP($B37,'Tabelas auxiliares'!$A$65:$C$102,2,FALSE),"")</f>
        <v>Folha de pagamento - Ativos, Previdência, PASEP</v>
      </c>
      <c r="H37" s="51" t="str">
        <f>IFERROR(VLOOKUP($B37,'Tabelas auxiliares'!$A$65:$C$102,3,FALSE),"")</f>
        <v>FOLHA DE PAGAMENTO / CONTRIBUICAO PARA O PSS / SUBSTITUICOES / INSS PATRONAL / PASEP</v>
      </c>
      <c r="I37" t="s">
        <v>738</v>
      </c>
      <c r="J37" t="s">
        <v>868</v>
      </c>
      <c r="K37" t="s">
        <v>918</v>
      </c>
      <c r="L37" t="s">
        <v>870</v>
      </c>
      <c r="M37" t="s">
        <v>165</v>
      </c>
      <c r="N37" t="s">
        <v>127</v>
      </c>
      <c r="O37" t="s">
        <v>167</v>
      </c>
      <c r="P37" t="s">
        <v>857</v>
      </c>
      <c r="Q37" t="s">
        <v>168</v>
      </c>
      <c r="R37" t="s">
        <v>165</v>
      </c>
      <c r="S37" t="s">
        <v>119</v>
      </c>
      <c r="T37" t="s">
        <v>858</v>
      </c>
      <c r="U37" t="s">
        <v>136</v>
      </c>
      <c r="V37" t="s">
        <v>919</v>
      </c>
      <c r="W37" t="s">
        <v>920</v>
      </c>
      <c r="X37" s="51" t="str">
        <f t="shared" si="0"/>
        <v>3</v>
      </c>
      <c r="Y37" s="51" t="str">
        <f>IF(T37="","",IF(AND(T37&lt;&gt;'Tabelas auxiliares'!$B$236,T37&lt;&gt;'Tabelas auxiliares'!$B$237,T37&lt;&gt;'Tabelas auxiliares'!$C$236,T37&lt;&gt;'Tabelas auxiliares'!$C$237,T37&lt;&gt;'Tabelas auxiliares'!$D$236),"FOLHA DE PESSOAL",IF(X37='Tabelas auxiliares'!$A$237,"CUSTEIO",IF(X37='Tabelas auxiliares'!$A$236,"INVESTIMENTO","ERRO - VERIFICAR"))))</f>
        <v>FOLHA DE PESSOAL</v>
      </c>
      <c r="Z37" s="64">
        <f t="shared" si="1"/>
        <v>2066.67</v>
      </c>
      <c r="AB37" s="44">
        <v>2066.67</v>
      </c>
      <c r="AD37" s="72"/>
      <c r="AE37" s="72"/>
      <c r="AF37" s="72"/>
      <c r="AG37" s="72"/>
      <c r="AH37" s="72"/>
      <c r="AI37" s="72"/>
      <c r="AJ37" s="72"/>
      <c r="AK37" s="72"/>
      <c r="AL37" s="72"/>
      <c r="AM37" s="72"/>
      <c r="AN37" s="72"/>
      <c r="AO37" s="72"/>
    </row>
    <row r="38" spans="1:41" x14ac:dyDescent="0.25">
      <c r="A38" t="s">
        <v>540</v>
      </c>
      <c r="B38" t="s">
        <v>302</v>
      </c>
      <c r="C38" t="s">
        <v>541</v>
      </c>
      <c r="D38" t="s">
        <v>90</v>
      </c>
      <c r="E38" t="s">
        <v>117</v>
      </c>
      <c r="F38" s="51" t="str">
        <f>IFERROR(VLOOKUP(D38,'Tabelas auxiliares'!$A$3:$B$61,2,FALSE),"")</f>
        <v>SUGEPE-FOLHA - PASEP + AUX. MORADIA</v>
      </c>
      <c r="G38" s="51" t="str">
        <f>IFERROR(VLOOKUP($B38,'Tabelas auxiliares'!$A$65:$C$102,2,FALSE),"")</f>
        <v>Folha de pagamento - Ativos, Previdência, PASEP</v>
      </c>
      <c r="H38" s="51" t="str">
        <f>IFERROR(VLOOKUP($B38,'Tabelas auxiliares'!$A$65:$C$102,3,FALSE),"")</f>
        <v>FOLHA DE PAGAMENTO / CONTRIBUICAO PARA O PSS / SUBSTITUICOES / INSS PATRONAL / PASEP</v>
      </c>
      <c r="I38" t="s">
        <v>738</v>
      </c>
      <c r="J38" t="s">
        <v>868</v>
      </c>
      <c r="K38" t="s">
        <v>921</v>
      </c>
      <c r="L38" t="s">
        <v>870</v>
      </c>
      <c r="M38" t="s">
        <v>165</v>
      </c>
      <c r="N38" t="s">
        <v>127</v>
      </c>
      <c r="O38" t="s">
        <v>167</v>
      </c>
      <c r="P38" t="s">
        <v>857</v>
      </c>
      <c r="Q38" t="s">
        <v>168</v>
      </c>
      <c r="R38" t="s">
        <v>165</v>
      </c>
      <c r="S38" t="s">
        <v>119</v>
      </c>
      <c r="T38" t="s">
        <v>858</v>
      </c>
      <c r="U38" t="s">
        <v>136</v>
      </c>
      <c r="V38" t="s">
        <v>922</v>
      </c>
      <c r="W38" t="s">
        <v>923</v>
      </c>
      <c r="X38" s="51" t="str">
        <f t="shared" si="0"/>
        <v>3</v>
      </c>
      <c r="Y38" s="51" t="str">
        <f>IF(T38="","",IF(AND(T38&lt;&gt;'Tabelas auxiliares'!$B$236,T38&lt;&gt;'Tabelas auxiliares'!$B$237,T38&lt;&gt;'Tabelas auxiliares'!$C$236,T38&lt;&gt;'Tabelas auxiliares'!$C$237,T38&lt;&gt;'Tabelas auxiliares'!$D$236),"FOLHA DE PESSOAL",IF(X38='Tabelas auxiliares'!$A$237,"CUSTEIO",IF(X38='Tabelas auxiliares'!$A$236,"INVESTIMENTO","ERRO - VERIFICAR"))))</f>
        <v>FOLHA DE PESSOAL</v>
      </c>
      <c r="Z38" s="64">
        <f t="shared" si="1"/>
        <v>7103.91</v>
      </c>
      <c r="AA38" s="44">
        <v>7103.91</v>
      </c>
      <c r="AD38" s="72"/>
      <c r="AE38" s="72"/>
      <c r="AF38" s="72"/>
      <c r="AG38" s="72"/>
      <c r="AH38" s="72"/>
      <c r="AI38" s="72"/>
      <c r="AJ38" s="72"/>
      <c r="AK38" s="72"/>
      <c r="AL38" s="72"/>
      <c r="AM38" s="72"/>
      <c r="AN38" s="72"/>
      <c r="AO38" s="72"/>
    </row>
    <row r="39" spans="1:41" x14ac:dyDescent="0.25">
      <c r="A39" t="s">
        <v>540</v>
      </c>
      <c r="B39" t="s">
        <v>302</v>
      </c>
      <c r="C39" t="s">
        <v>541</v>
      </c>
      <c r="D39" t="s">
        <v>90</v>
      </c>
      <c r="E39" t="s">
        <v>117</v>
      </c>
      <c r="F39" s="51" t="str">
        <f>IFERROR(VLOOKUP(D39,'Tabelas auxiliares'!$A$3:$B$61,2,FALSE),"")</f>
        <v>SUGEPE-FOLHA - PASEP + AUX. MORADIA</v>
      </c>
      <c r="G39" s="51" t="str">
        <f>IFERROR(VLOOKUP($B39,'Tabelas auxiliares'!$A$65:$C$102,2,FALSE),"")</f>
        <v>Folha de pagamento - Ativos, Previdência, PASEP</v>
      </c>
      <c r="H39" s="51" t="str">
        <f>IFERROR(VLOOKUP($B39,'Tabelas auxiliares'!$A$65:$C$102,3,FALSE),"")</f>
        <v>FOLHA DE PAGAMENTO / CONTRIBUICAO PARA O PSS / SUBSTITUICOES / INSS PATRONAL / PASEP</v>
      </c>
      <c r="I39" t="s">
        <v>738</v>
      </c>
      <c r="J39" t="s">
        <v>868</v>
      </c>
      <c r="K39" t="s">
        <v>924</v>
      </c>
      <c r="L39" t="s">
        <v>870</v>
      </c>
      <c r="M39" t="s">
        <v>925</v>
      </c>
      <c r="N39" t="s">
        <v>127</v>
      </c>
      <c r="O39" t="s">
        <v>167</v>
      </c>
      <c r="P39" t="s">
        <v>857</v>
      </c>
      <c r="Q39" t="s">
        <v>168</v>
      </c>
      <c r="R39" t="s">
        <v>165</v>
      </c>
      <c r="S39" t="s">
        <v>119</v>
      </c>
      <c r="T39" t="s">
        <v>858</v>
      </c>
      <c r="U39" t="s">
        <v>136</v>
      </c>
      <c r="V39" t="s">
        <v>926</v>
      </c>
      <c r="W39" t="s">
        <v>927</v>
      </c>
      <c r="X39" s="51" t="str">
        <f t="shared" si="0"/>
        <v>3</v>
      </c>
      <c r="Y39" s="51" t="str">
        <f>IF(T39="","",IF(AND(T39&lt;&gt;'Tabelas auxiliares'!$B$236,T39&lt;&gt;'Tabelas auxiliares'!$B$237,T39&lt;&gt;'Tabelas auxiliares'!$C$236,T39&lt;&gt;'Tabelas auxiliares'!$C$237,T39&lt;&gt;'Tabelas auxiliares'!$D$236),"FOLHA DE PESSOAL",IF(X39='Tabelas auxiliares'!$A$237,"CUSTEIO",IF(X39='Tabelas auxiliares'!$A$236,"INVESTIMENTO","ERRO - VERIFICAR"))))</f>
        <v>FOLHA DE PESSOAL</v>
      </c>
      <c r="Z39" s="64">
        <f t="shared" si="1"/>
        <v>134640.41</v>
      </c>
      <c r="AB39" s="44">
        <v>134640.41</v>
      </c>
      <c r="AD39" s="72"/>
      <c r="AE39" s="72"/>
      <c r="AF39" s="72"/>
      <c r="AG39" s="72"/>
      <c r="AH39" s="72"/>
      <c r="AI39" s="72"/>
      <c r="AJ39" s="72"/>
      <c r="AK39" s="72"/>
      <c r="AL39" s="72"/>
      <c r="AM39" s="72"/>
      <c r="AN39" s="72"/>
      <c r="AO39" s="72"/>
    </row>
    <row r="40" spans="1:41" x14ac:dyDescent="0.25">
      <c r="A40" t="s">
        <v>540</v>
      </c>
      <c r="B40" t="s">
        <v>302</v>
      </c>
      <c r="C40" t="s">
        <v>541</v>
      </c>
      <c r="D40" t="s">
        <v>90</v>
      </c>
      <c r="E40" t="s">
        <v>117</v>
      </c>
      <c r="F40" s="51" t="str">
        <f>IFERROR(VLOOKUP(D40,'Tabelas auxiliares'!$A$3:$B$61,2,FALSE),"")</f>
        <v>SUGEPE-FOLHA - PASEP + AUX. MORADIA</v>
      </c>
      <c r="G40" s="51" t="str">
        <f>IFERROR(VLOOKUP($B40,'Tabelas auxiliares'!$A$65:$C$102,2,FALSE),"")</f>
        <v>Folha de pagamento - Ativos, Previdência, PASEP</v>
      </c>
      <c r="H40" s="51" t="str">
        <f>IFERROR(VLOOKUP($B40,'Tabelas auxiliares'!$A$65:$C$102,3,FALSE),"")</f>
        <v>FOLHA DE PAGAMENTO / CONTRIBUICAO PARA O PSS / SUBSTITUICOES / INSS PATRONAL / PASEP</v>
      </c>
      <c r="I40" t="s">
        <v>738</v>
      </c>
      <c r="J40" t="s">
        <v>868</v>
      </c>
      <c r="K40" t="s">
        <v>928</v>
      </c>
      <c r="L40" t="s">
        <v>870</v>
      </c>
      <c r="M40" t="s">
        <v>929</v>
      </c>
      <c r="N40" t="s">
        <v>126</v>
      </c>
      <c r="O40" t="s">
        <v>167</v>
      </c>
      <c r="P40" t="s">
        <v>847</v>
      </c>
      <c r="Q40" t="s">
        <v>168</v>
      </c>
      <c r="R40" t="s">
        <v>165</v>
      </c>
      <c r="S40" t="s">
        <v>119</v>
      </c>
      <c r="T40" t="s">
        <v>848</v>
      </c>
      <c r="U40" t="s">
        <v>120</v>
      </c>
      <c r="V40" t="s">
        <v>849</v>
      </c>
      <c r="W40" t="s">
        <v>850</v>
      </c>
      <c r="X40" s="51" t="str">
        <f t="shared" si="0"/>
        <v>3</v>
      </c>
      <c r="Y40" s="51" t="str">
        <f>IF(T40="","",IF(AND(T40&lt;&gt;'Tabelas auxiliares'!$B$236,T40&lt;&gt;'Tabelas auxiliares'!$B$237,T40&lt;&gt;'Tabelas auxiliares'!$C$236,T40&lt;&gt;'Tabelas auxiliares'!$C$237,T40&lt;&gt;'Tabelas auxiliares'!$D$236),"FOLHA DE PESSOAL",IF(X40='Tabelas auxiliares'!$A$237,"CUSTEIO",IF(X40='Tabelas auxiliares'!$A$236,"INVESTIMENTO","ERRO - VERIFICAR"))))</f>
        <v>FOLHA DE PESSOAL</v>
      </c>
      <c r="Z40" s="64">
        <f t="shared" si="1"/>
        <v>3869276.1600000001</v>
      </c>
      <c r="AC40" s="44">
        <v>3869276.1600000001</v>
      </c>
      <c r="AD40" s="72"/>
      <c r="AE40" s="72"/>
      <c r="AF40" s="72"/>
      <c r="AG40" s="72"/>
      <c r="AH40" s="72"/>
      <c r="AI40" s="72"/>
      <c r="AJ40" s="72"/>
      <c r="AK40" s="72"/>
      <c r="AL40" s="72"/>
      <c r="AM40" s="72"/>
      <c r="AN40" s="72"/>
      <c r="AO40" s="72"/>
    </row>
    <row r="41" spans="1:41" x14ac:dyDescent="0.25">
      <c r="A41" t="s">
        <v>540</v>
      </c>
      <c r="B41" t="s">
        <v>302</v>
      </c>
      <c r="C41" t="s">
        <v>541</v>
      </c>
      <c r="D41" t="s">
        <v>90</v>
      </c>
      <c r="E41" t="s">
        <v>117</v>
      </c>
      <c r="F41" s="51" t="str">
        <f>IFERROR(VLOOKUP(D41,'Tabelas auxiliares'!$A$3:$B$61,2,FALSE),"")</f>
        <v>SUGEPE-FOLHA - PASEP + AUX. MORADIA</v>
      </c>
      <c r="G41" s="51" t="str">
        <f>IFERROR(VLOOKUP($B41,'Tabelas auxiliares'!$A$65:$C$102,2,FALSE),"")</f>
        <v>Folha de pagamento - Ativos, Previdência, PASEP</v>
      </c>
      <c r="H41" s="51" t="str">
        <f>IFERROR(VLOOKUP($B41,'Tabelas auxiliares'!$A$65:$C$102,3,FALSE),"")</f>
        <v>FOLHA DE PAGAMENTO / CONTRIBUICAO PARA O PSS / SUBSTITUICOES / INSS PATRONAL / PASEP</v>
      </c>
      <c r="I41" t="s">
        <v>738</v>
      </c>
      <c r="J41" t="s">
        <v>868</v>
      </c>
      <c r="K41" t="s">
        <v>930</v>
      </c>
      <c r="L41" t="s">
        <v>870</v>
      </c>
      <c r="M41" t="s">
        <v>931</v>
      </c>
      <c r="N41" t="s">
        <v>166</v>
      </c>
      <c r="O41" t="s">
        <v>167</v>
      </c>
      <c r="P41" t="s">
        <v>200</v>
      </c>
      <c r="Q41" t="s">
        <v>168</v>
      </c>
      <c r="R41" t="s">
        <v>165</v>
      </c>
      <c r="S41" t="s">
        <v>119</v>
      </c>
      <c r="T41" t="s">
        <v>164</v>
      </c>
      <c r="U41" t="s">
        <v>749</v>
      </c>
      <c r="V41" t="s">
        <v>932</v>
      </c>
      <c r="W41" t="s">
        <v>933</v>
      </c>
      <c r="X41" s="51" t="str">
        <f t="shared" si="0"/>
        <v>3</v>
      </c>
      <c r="Y41" s="51" t="str">
        <f>IF(T41="","",IF(AND(T41&lt;&gt;'Tabelas auxiliares'!$B$236,T41&lt;&gt;'Tabelas auxiliares'!$B$237,T41&lt;&gt;'Tabelas auxiliares'!$C$236,T41&lt;&gt;'Tabelas auxiliares'!$C$237,T41&lt;&gt;'Tabelas auxiliares'!$D$236),"FOLHA DE PESSOAL",IF(X41='Tabelas auxiliares'!$A$237,"CUSTEIO",IF(X41='Tabelas auxiliares'!$A$236,"INVESTIMENTO","ERRO - VERIFICAR"))))</f>
        <v>CUSTEIO</v>
      </c>
      <c r="Z41" s="64">
        <f t="shared" si="1"/>
        <v>188189.19</v>
      </c>
      <c r="AB41" s="44">
        <v>188189.19</v>
      </c>
      <c r="AD41" s="72"/>
      <c r="AE41" s="72"/>
      <c r="AF41" s="72"/>
      <c r="AG41" s="72"/>
      <c r="AH41" s="72"/>
      <c r="AI41" s="72"/>
      <c r="AJ41" s="72"/>
      <c r="AK41" s="72"/>
      <c r="AL41" s="72"/>
      <c r="AM41" s="72"/>
      <c r="AN41" s="72"/>
      <c r="AO41" s="72"/>
    </row>
    <row r="42" spans="1:41" x14ac:dyDescent="0.25">
      <c r="A42" t="s">
        <v>540</v>
      </c>
      <c r="B42" t="s">
        <v>304</v>
      </c>
      <c r="C42" t="s">
        <v>541</v>
      </c>
      <c r="D42" t="s">
        <v>92</v>
      </c>
      <c r="E42" t="s">
        <v>117</v>
      </c>
      <c r="F42" s="51" t="str">
        <f>IFERROR(VLOOKUP(D42,'Tabelas auxiliares'!$A$3:$B$61,2,FALSE),"")</f>
        <v>SUGEPE - CONTRATAÇÃO DE ESTAGIÁRIOS * D.U.C</v>
      </c>
      <c r="G42" s="51" t="str">
        <f>IFERROR(VLOOKUP($B42,'Tabelas auxiliares'!$A$65:$C$102,2,FALSE),"")</f>
        <v>Folha de pagamento - Estagiários</v>
      </c>
      <c r="H42" s="51" t="str">
        <f>IFERROR(VLOOKUP($B42,'Tabelas auxiliares'!$A$65:$C$102,3,FALSE),"")</f>
        <v>FOLHA DE PAGAMENTO - ESTAGIÁRIOS</v>
      </c>
      <c r="I42" t="s">
        <v>738</v>
      </c>
      <c r="J42" t="s">
        <v>868</v>
      </c>
      <c r="K42" t="s">
        <v>934</v>
      </c>
      <c r="L42" t="s">
        <v>870</v>
      </c>
      <c r="M42" t="s">
        <v>165</v>
      </c>
      <c r="N42" t="s">
        <v>166</v>
      </c>
      <c r="O42" t="s">
        <v>167</v>
      </c>
      <c r="P42" t="s">
        <v>200</v>
      </c>
      <c r="Q42" t="s">
        <v>168</v>
      </c>
      <c r="R42" t="s">
        <v>165</v>
      </c>
      <c r="S42" t="s">
        <v>119</v>
      </c>
      <c r="T42" t="s">
        <v>164</v>
      </c>
      <c r="U42" t="s">
        <v>749</v>
      </c>
      <c r="V42" t="s">
        <v>935</v>
      </c>
      <c r="W42" t="s">
        <v>936</v>
      </c>
      <c r="X42" s="51" t="str">
        <f t="shared" si="0"/>
        <v>3</v>
      </c>
      <c r="Y42" s="51" t="str">
        <f>IF(T42="","",IF(AND(T42&lt;&gt;'Tabelas auxiliares'!$B$236,T42&lt;&gt;'Tabelas auxiliares'!$B$237,T42&lt;&gt;'Tabelas auxiliares'!$C$236,T42&lt;&gt;'Tabelas auxiliares'!$C$237,T42&lt;&gt;'Tabelas auxiliares'!$D$236),"FOLHA DE PESSOAL",IF(X42='Tabelas auxiliares'!$A$237,"CUSTEIO",IF(X42='Tabelas auxiliares'!$A$236,"INVESTIMENTO","ERRO - VERIFICAR"))))</f>
        <v>CUSTEIO</v>
      </c>
      <c r="Z42" s="64">
        <f t="shared" si="1"/>
        <v>41165.1</v>
      </c>
      <c r="AA42" s="44">
        <v>3.75</v>
      </c>
      <c r="AB42" s="44">
        <v>41161.35</v>
      </c>
      <c r="AD42" s="72"/>
      <c r="AE42" s="72"/>
      <c r="AF42" s="72"/>
      <c r="AG42" s="72"/>
      <c r="AH42" s="72"/>
      <c r="AI42" s="72"/>
      <c r="AJ42" s="72"/>
      <c r="AK42" s="72"/>
      <c r="AL42" s="72"/>
      <c r="AM42" s="72"/>
      <c r="AN42" s="72"/>
      <c r="AO42" s="72"/>
    </row>
    <row r="43" spans="1:41" x14ac:dyDescent="0.25">
      <c r="A43" t="s">
        <v>540</v>
      </c>
      <c r="B43" t="s">
        <v>358</v>
      </c>
      <c r="C43" t="s">
        <v>541</v>
      </c>
      <c r="D43" t="s">
        <v>90</v>
      </c>
      <c r="E43" t="s">
        <v>117</v>
      </c>
      <c r="F43" s="51" t="str">
        <f>IFERROR(VLOOKUP(D43,'Tabelas auxiliares'!$A$3:$B$61,2,FALSE),"")</f>
        <v>SUGEPE-FOLHA - PASEP + AUX. MORADIA</v>
      </c>
      <c r="G43" s="51" t="str">
        <f>IFERROR(VLOOKUP($B43,'Tabelas auxiliares'!$A$65:$C$102,2,FALSE),"")</f>
        <v>Folha de Pagamento - Benefícios</v>
      </c>
      <c r="H43" s="51" t="str">
        <f>IFERROR(VLOOKUP($B43,'Tabelas auxiliares'!$A$65:$C$102,3,FALSE),"")</f>
        <v xml:space="preserve">AUXILIO FUNERAL / CONTRATACAO POR TEMPO DETERMINADO / BENEF.ASSIST. DO SERVIDOR E DO MILITAR / AUXILIO-ALIMENTACAO / AUXILIO-TRANSPORTE / INDENIZACOES E RESTITUICOES / DESPESAS DE EXERCICIOS ANTERIORES </v>
      </c>
      <c r="I43" t="s">
        <v>937</v>
      </c>
      <c r="J43" t="s">
        <v>938</v>
      </c>
      <c r="K43" t="s">
        <v>939</v>
      </c>
      <c r="L43" t="s">
        <v>940</v>
      </c>
      <c r="M43" t="s">
        <v>941</v>
      </c>
      <c r="N43" t="s">
        <v>130</v>
      </c>
      <c r="O43" t="s">
        <v>819</v>
      </c>
      <c r="P43" t="s">
        <v>942</v>
      </c>
      <c r="Q43" t="s">
        <v>168</v>
      </c>
      <c r="R43" t="s">
        <v>165</v>
      </c>
      <c r="S43" t="s">
        <v>119</v>
      </c>
      <c r="T43" t="s">
        <v>858</v>
      </c>
      <c r="U43" t="s">
        <v>141</v>
      </c>
      <c r="V43" t="s">
        <v>943</v>
      </c>
      <c r="W43" t="s">
        <v>944</v>
      </c>
      <c r="X43" s="51" t="str">
        <f t="shared" si="0"/>
        <v>3</v>
      </c>
      <c r="Y43" s="51" t="str">
        <f>IF(T43="","",IF(AND(T43&lt;&gt;'Tabelas auxiliares'!$B$236,T43&lt;&gt;'Tabelas auxiliares'!$B$237,T43&lt;&gt;'Tabelas auxiliares'!$C$236,T43&lt;&gt;'Tabelas auxiliares'!$C$237,T43&lt;&gt;'Tabelas auxiliares'!$D$236),"FOLHA DE PESSOAL",IF(X43='Tabelas auxiliares'!$A$237,"CUSTEIO",IF(X43='Tabelas auxiliares'!$A$236,"INVESTIMENTO","ERRO - VERIFICAR"))))</f>
        <v>FOLHA DE PESSOAL</v>
      </c>
      <c r="Z43" s="64">
        <f t="shared" si="1"/>
        <v>1538.6</v>
      </c>
      <c r="AB43" s="44">
        <v>1538.6</v>
      </c>
      <c r="AD43" s="72"/>
      <c r="AE43" s="72"/>
      <c r="AF43" s="72"/>
      <c r="AG43" s="72"/>
      <c r="AH43" s="72"/>
      <c r="AI43" s="72"/>
      <c r="AJ43" s="72"/>
      <c r="AK43" s="72"/>
      <c r="AL43" s="72"/>
      <c r="AM43" s="72"/>
      <c r="AN43" s="72"/>
      <c r="AO43" s="72"/>
    </row>
    <row r="44" spans="1:41" x14ac:dyDescent="0.25">
      <c r="A44" t="s">
        <v>540</v>
      </c>
      <c r="B44" t="s">
        <v>358</v>
      </c>
      <c r="C44" t="s">
        <v>541</v>
      </c>
      <c r="D44" t="s">
        <v>90</v>
      </c>
      <c r="E44" t="s">
        <v>117</v>
      </c>
      <c r="F44" s="51" t="str">
        <f>IFERROR(VLOOKUP(D44,'Tabelas auxiliares'!$A$3:$B$61,2,FALSE),"")</f>
        <v>SUGEPE-FOLHA - PASEP + AUX. MORADIA</v>
      </c>
      <c r="G44" s="51" t="str">
        <f>IFERROR(VLOOKUP($B44,'Tabelas auxiliares'!$A$65:$C$102,2,FALSE),"")</f>
        <v>Folha de Pagamento - Benefícios</v>
      </c>
      <c r="H44" s="51" t="str">
        <f>IFERROR(VLOOKUP($B44,'Tabelas auxiliares'!$A$65:$C$102,3,FALSE),"")</f>
        <v xml:space="preserve">AUXILIO FUNERAL / CONTRATACAO POR TEMPO DETERMINADO / BENEF.ASSIST. DO SERVIDOR E DO MILITAR / AUXILIO-ALIMENTACAO / AUXILIO-TRANSPORTE / INDENIZACOES E RESTITUICOES / DESPESAS DE EXERCICIOS ANTERIORES </v>
      </c>
      <c r="I44" t="s">
        <v>738</v>
      </c>
      <c r="J44" t="s">
        <v>868</v>
      </c>
      <c r="K44" t="s">
        <v>945</v>
      </c>
      <c r="L44" t="s">
        <v>870</v>
      </c>
      <c r="M44" t="s">
        <v>165</v>
      </c>
      <c r="N44" t="s">
        <v>128</v>
      </c>
      <c r="O44" t="s">
        <v>946</v>
      </c>
      <c r="P44" t="s">
        <v>947</v>
      </c>
      <c r="Q44" t="s">
        <v>168</v>
      </c>
      <c r="R44" t="s">
        <v>165</v>
      </c>
      <c r="S44" t="s">
        <v>119</v>
      </c>
      <c r="T44" t="s">
        <v>858</v>
      </c>
      <c r="U44" t="s">
        <v>138</v>
      </c>
      <c r="V44" t="s">
        <v>948</v>
      </c>
      <c r="W44" t="s">
        <v>949</v>
      </c>
      <c r="X44" s="51" t="str">
        <f t="shared" si="0"/>
        <v>3</v>
      </c>
      <c r="Y44" s="51" t="str">
        <f>IF(T44="","",IF(AND(T44&lt;&gt;'Tabelas auxiliares'!$B$236,T44&lt;&gt;'Tabelas auxiliares'!$B$237,T44&lt;&gt;'Tabelas auxiliares'!$C$236,T44&lt;&gt;'Tabelas auxiliares'!$C$237,T44&lt;&gt;'Tabelas auxiliares'!$D$236),"FOLHA DE PESSOAL",IF(X44='Tabelas auxiliares'!$A$237,"CUSTEIO",IF(X44='Tabelas auxiliares'!$A$236,"INVESTIMENTO","ERRO - VERIFICAR"))))</f>
        <v>FOLHA DE PESSOAL</v>
      </c>
      <c r="Z44" s="64">
        <f t="shared" si="1"/>
        <v>44594.45</v>
      </c>
      <c r="AB44" s="44">
        <v>44594.45</v>
      </c>
      <c r="AD44" s="72"/>
      <c r="AE44" s="72"/>
      <c r="AF44" s="72"/>
      <c r="AG44" s="72"/>
      <c r="AH44" s="72"/>
      <c r="AI44" s="72"/>
      <c r="AJ44" s="72"/>
      <c r="AK44" s="72"/>
      <c r="AL44" s="72"/>
      <c r="AM44" s="72"/>
      <c r="AN44" s="72"/>
      <c r="AO44" s="72"/>
    </row>
    <row r="45" spans="1:41" x14ac:dyDescent="0.25">
      <c r="A45" t="s">
        <v>540</v>
      </c>
      <c r="B45" t="s">
        <v>358</v>
      </c>
      <c r="C45" t="s">
        <v>541</v>
      </c>
      <c r="D45" t="s">
        <v>90</v>
      </c>
      <c r="E45" t="s">
        <v>117</v>
      </c>
      <c r="F45" s="51" t="str">
        <f>IFERROR(VLOOKUP(D45,'Tabelas auxiliares'!$A$3:$B$61,2,FALSE),"")</f>
        <v>SUGEPE-FOLHA - PASEP + AUX. MORADIA</v>
      </c>
      <c r="G45" s="51" t="str">
        <f>IFERROR(VLOOKUP($B45,'Tabelas auxiliares'!$A$65:$C$102,2,FALSE),"")</f>
        <v>Folha de Pagamento - Benefícios</v>
      </c>
      <c r="H45" s="51" t="str">
        <f>IFERROR(VLOOKUP($B45,'Tabelas auxiliares'!$A$65:$C$102,3,FALSE),"")</f>
        <v xml:space="preserve">AUXILIO FUNERAL / CONTRATACAO POR TEMPO DETERMINADO / BENEF.ASSIST. DO SERVIDOR E DO MILITAR / AUXILIO-ALIMENTACAO / AUXILIO-TRANSPORTE / INDENIZACOES E RESTITUICOES / DESPESAS DE EXERCICIOS ANTERIORES </v>
      </c>
      <c r="I45" t="s">
        <v>738</v>
      </c>
      <c r="J45" t="s">
        <v>868</v>
      </c>
      <c r="K45" t="s">
        <v>950</v>
      </c>
      <c r="L45" t="s">
        <v>870</v>
      </c>
      <c r="M45" t="s">
        <v>165</v>
      </c>
      <c r="N45" t="s">
        <v>128</v>
      </c>
      <c r="O45" t="s">
        <v>819</v>
      </c>
      <c r="P45" t="s">
        <v>951</v>
      </c>
      <c r="Q45" t="s">
        <v>168</v>
      </c>
      <c r="R45" t="s">
        <v>165</v>
      </c>
      <c r="S45" t="s">
        <v>119</v>
      </c>
      <c r="T45" t="s">
        <v>858</v>
      </c>
      <c r="U45" t="s">
        <v>140</v>
      </c>
      <c r="V45" t="s">
        <v>952</v>
      </c>
      <c r="W45" t="s">
        <v>953</v>
      </c>
      <c r="X45" s="51" t="str">
        <f t="shared" si="0"/>
        <v>3</v>
      </c>
      <c r="Y45" s="51" t="str">
        <f>IF(T45="","",IF(AND(T45&lt;&gt;'Tabelas auxiliares'!$B$236,T45&lt;&gt;'Tabelas auxiliares'!$B$237,T45&lt;&gt;'Tabelas auxiliares'!$C$236,T45&lt;&gt;'Tabelas auxiliares'!$C$237,T45&lt;&gt;'Tabelas auxiliares'!$D$236),"FOLHA DE PESSOAL",IF(X45='Tabelas auxiliares'!$A$237,"CUSTEIO",IF(X45='Tabelas auxiliares'!$A$236,"INVESTIMENTO","ERRO - VERIFICAR"))))</f>
        <v>FOLHA DE PESSOAL</v>
      </c>
      <c r="Z45" s="64">
        <f t="shared" si="1"/>
        <v>1926</v>
      </c>
      <c r="AA45" s="44">
        <v>192.6</v>
      </c>
      <c r="AB45" s="44">
        <v>1733.4</v>
      </c>
      <c r="AD45" s="72"/>
      <c r="AE45" s="72"/>
      <c r="AF45" s="72"/>
      <c r="AG45" s="72"/>
      <c r="AH45" s="72"/>
      <c r="AI45" s="72"/>
      <c r="AJ45" s="72"/>
      <c r="AK45" s="72"/>
      <c r="AL45" s="72"/>
      <c r="AM45" s="72"/>
      <c r="AN45" s="72"/>
      <c r="AO45" s="72"/>
    </row>
    <row r="46" spans="1:41" x14ac:dyDescent="0.25">
      <c r="A46" t="s">
        <v>540</v>
      </c>
      <c r="B46" t="s">
        <v>358</v>
      </c>
      <c r="C46" t="s">
        <v>541</v>
      </c>
      <c r="D46" t="s">
        <v>90</v>
      </c>
      <c r="E46" t="s">
        <v>117</v>
      </c>
      <c r="F46" s="51" t="str">
        <f>IFERROR(VLOOKUP(D46,'Tabelas auxiliares'!$A$3:$B$61,2,FALSE),"")</f>
        <v>SUGEPE-FOLHA - PASEP + AUX. MORADIA</v>
      </c>
      <c r="G46" s="51" t="str">
        <f>IFERROR(VLOOKUP($B46,'Tabelas auxiliares'!$A$65:$C$102,2,FALSE),"")</f>
        <v>Folha de Pagamento - Benefícios</v>
      </c>
      <c r="H46" s="51" t="str">
        <f>IFERROR(VLOOKUP($B46,'Tabelas auxiliares'!$A$65:$C$102,3,FALSE),"")</f>
        <v xml:space="preserve">AUXILIO FUNERAL / CONTRATACAO POR TEMPO DETERMINADO / BENEF.ASSIST. DO SERVIDOR E DO MILITAR / AUXILIO-ALIMENTACAO / AUXILIO-TRANSPORTE / INDENIZACOES E RESTITUICOES / DESPESAS DE EXERCICIOS ANTERIORES </v>
      </c>
      <c r="I46" t="s">
        <v>738</v>
      </c>
      <c r="J46" t="s">
        <v>868</v>
      </c>
      <c r="K46" t="s">
        <v>954</v>
      </c>
      <c r="L46" t="s">
        <v>870</v>
      </c>
      <c r="M46" t="s">
        <v>165</v>
      </c>
      <c r="N46" t="s">
        <v>128</v>
      </c>
      <c r="O46" t="s">
        <v>955</v>
      </c>
      <c r="P46" t="s">
        <v>956</v>
      </c>
      <c r="Q46" t="s">
        <v>168</v>
      </c>
      <c r="R46" t="s">
        <v>165</v>
      </c>
      <c r="S46" t="s">
        <v>119</v>
      </c>
      <c r="T46" t="s">
        <v>858</v>
      </c>
      <c r="U46" t="s">
        <v>137</v>
      </c>
      <c r="V46" t="s">
        <v>957</v>
      </c>
      <c r="W46" t="s">
        <v>958</v>
      </c>
      <c r="X46" s="51" t="str">
        <f t="shared" si="0"/>
        <v>3</v>
      </c>
      <c r="Y46" s="51" t="str">
        <f>IF(T46="","",IF(AND(T46&lt;&gt;'Tabelas auxiliares'!$B$236,T46&lt;&gt;'Tabelas auxiliares'!$B$237,T46&lt;&gt;'Tabelas auxiliares'!$C$236,T46&lt;&gt;'Tabelas auxiliares'!$C$237,T46&lt;&gt;'Tabelas auxiliares'!$D$236),"FOLHA DE PESSOAL",IF(X46='Tabelas auxiliares'!$A$237,"CUSTEIO",IF(X46='Tabelas auxiliares'!$A$236,"INVESTIMENTO","ERRO - VERIFICAR"))))</f>
        <v>FOLHA DE PESSOAL</v>
      </c>
      <c r="Z46" s="64">
        <f t="shared" si="1"/>
        <v>1179.8900000000001</v>
      </c>
      <c r="AA46" s="44">
        <v>224.42</v>
      </c>
      <c r="AB46" s="44">
        <v>955.47</v>
      </c>
      <c r="AD46" s="72"/>
      <c r="AE46" s="72"/>
      <c r="AF46" s="72"/>
      <c r="AG46" s="72"/>
      <c r="AH46" s="72"/>
      <c r="AI46" s="72"/>
      <c r="AJ46" s="72"/>
      <c r="AK46" s="72"/>
      <c r="AL46" s="72"/>
      <c r="AM46" s="72"/>
      <c r="AN46" s="72"/>
      <c r="AO46" s="72"/>
    </row>
    <row r="47" spans="1:41" x14ac:dyDescent="0.25">
      <c r="A47" t="s">
        <v>540</v>
      </c>
      <c r="B47" t="s">
        <v>358</v>
      </c>
      <c r="C47" t="s">
        <v>541</v>
      </c>
      <c r="D47" t="s">
        <v>90</v>
      </c>
      <c r="E47" t="s">
        <v>117</v>
      </c>
      <c r="F47" s="51" t="str">
        <f>IFERROR(VLOOKUP(D47,'Tabelas auxiliares'!$A$3:$B$61,2,FALSE),"")</f>
        <v>SUGEPE-FOLHA - PASEP + AUX. MORADIA</v>
      </c>
      <c r="G47" s="51" t="str">
        <f>IFERROR(VLOOKUP($B47,'Tabelas auxiliares'!$A$65:$C$102,2,FALSE),"")</f>
        <v>Folha de Pagamento - Benefícios</v>
      </c>
      <c r="H47" s="51" t="str">
        <f>IFERROR(VLOOKUP($B47,'Tabelas auxiliares'!$A$65:$C$102,3,FALSE),"")</f>
        <v xml:space="preserve">AUXILIO FUNERAL / CONTRATACAO POR TEMPO DETERMINADO / BENEF.ASSIST. DO SERVIDOR E DO MILITAR / AUXILIO-ALIMENTACAO / AUXILIO-TRANSPORTE / INDENIZACOES E RESTITUICOES / DESPESAS DE EXERCICIOS ANTERIORES </v>
      </c>
      <c r="I47" t="s">
        <v>738</v>
      </c>
      <c r="J47" t="s">
        <v>868</v>
      </c>
      <c r="K47" t="s">
        <v>959</v>
      </c>
      <c r="L47" t="s">
        <v>870</v>
      </c>
      <c r="M47" t="s">
        <v>165</v>
      </c>
      <c r="N47" t="s">
        <v>128</v>
      </c>
      <c r="O47" t="s">
        <v>960</v>
      </c>
      <c r="P47" t="s">
        <v>961</v>
      </c>
      <c r="Q47" t="s">
        <v>168</v>
      </c>
      <c r="R47" t="s">
        <v>165</v>
      </c>
      <c r="S47" t="s">
        <v>119</v>
      </c>
      <c r="T47" t="s">
        <v>858</v>
      </c>
      <c r="U47" t="s">
        <v>142</v>
      </c>
      <c r="V47" t="s">
        <v>962</v>
      </c>
      <c r="W47" t="s">
        <v>963</v>
      </c>
      <c r="X47" s="51" t="str">
        <f t="shared" si="0"/>
        <v>3</v>
      </c>
      <c r="Y47" s="51" t="str">
        <f>IF(T47="","",IF(AND(T47&lt;&gt;'Tabelas auxiliares'!$B$236,T47&lt;&gt;'Tabelas auxiliares'!$B$237,T47&lt;&gt;'Tabelas auxiliares'!$C$236,T47&lt;&gt;'Tabelas auxiliares'!$C$237,T47&lt;&gt;'Tabelas auxiliares'!$D$236),"FOLHA DE PESSOAL",IF(X47='Tabelas auxiliares'!$A$237,"CUSTEIO",IF(X47='Tabelas auxiliares'!$A$236,"INVESTIMENTO","ERRO - VERIFICAR"))))</f>
        <v>FOLHA DE PESSOAL</v>
      </c>
      <c r="Z47" s="64">
        <f t="shared" si="1"/>
        <v>1437.16</v>
      </c>
      <c r="AB47" s="44">
        <v>1437.16</v>
      </c>
      <c r="AD47" s="72"/>
      <c r="AE47" s="72"/>
      <c r="AF47" s="72"/>
      <c r="AG47" s="72"/>
      <c r="AH47" s="72"/>
      <c r="AI47" s="72"/>
      <c r="AJ47" s="72"/>
      <c r="AK47" s="72"/>
      <c r="AL47" s="72"/>
      <c r="AM47" s="72"/>
      <c r="AN47" s="72"/>
      <c r="AO47" s="72"/>
    </row>
    <row r="48" spans="1:41" x14ac:dyDescent="0.25">
      <c r="A48" t="s">
        <v>540</v>
      </c>
      <c r="B48" t="s">
        <v>358</v>
      </c>
      <c r="C48" t="s">
        <v>541</v>
      </c>
      <c r="D48" t="s">
        <v>90</v>
      </c>
      <c r="E48" t="s">
        <v>117</v>
      </c>
      <c r="F48" s="51" t="str">
        <f>IFERROR(VLOOKUP(D48,'Tabelas auxiliares'!$A$3:$B$61,2,FALSE),"")</f>
        <v>SUGEPE-FOLHA - PASEP + AUX. MORADIA</v>
      </c>
      <c r="G48" s="51" t="str">
        <f>IFERROR(VLOOKUP($B48,'Tabelas auxiliares'!$A$65:$C$102,2,FALSE),"")</f>
        <v>Folha de Pagamento - Benefícios</v>
      </c>
      <c r="H48" s="51" t="str">
        <f>IFERROR(VLOOKUP($B48,'Tabelas auxiliares'!$A$65:$C$102,3,FALSE),"")</f>
        <v xml:space="preserve">AUXILIO FUNERAL / CONTRATACAO POR TEMPO DETERMINADO / BENEF.ASSIST. DO SERVIDOR E DO MILITAR / AUXILIO-ALIMENTACAO / AUXILIO-TRANSPORTE / INDENIZACOES E RESTITUICOES / DESPESAS DE EXERCICIOS ANTERIORES </v>
      </c>
      <c r="I48" t="s">
        <v>738</v>
      </c>
      <c r="J48" t="s">
        <v>868</v>
      </c>
      <c r="K48" t="s">
        <v>964</v>
      </c>
      <c r="L48" t="s">
        <v>870</v>
      </c>
      <c r="M48" t="s">
        <v>165</v>
      </c>
      <c r="N48" t="s">
        <v>128</v>
      </c>
      <c r="O48" t="s">
        <v>819</v>
      </c>
      <c r="P48" t="s">
        <v>951</v>
      </c>
      <c r="Q48" t="s">
        <v>168</v>
      </c>
      <c r="R48" t="s">
        <v>165</v>
      </c>
      <c r="S48" t="s">
        <v>119</v>
      </c>
      <c r="T48" t="s">
        <v>858</v>
      </c>
      <c r="U48" t="s">
        <v>140</v>
      </c>
      <c r="V48" t="s">
        <v>965</v>
      </c>
      <c r="W48" t="s">
        <v>966</v>
      </c>
      <c r="X48" s="51" t="str">
        <f t="shared" si="0"/>
        <v>3</v>
      </c>
      <c r="Y48" s="51" t="str">
        <f>IF(T48="","",IF(AND(T48&lt;&gt;'Tabelas auxiliares'!$B$236,T48&lt;&gt;'Tabelas auxiliares'!$B$237,T48&lt;&gt;'Tabelas auxiliares'!$C$236,T48&lt;&gt;'Tabelas auxiliares'!$C$237,T48&lt;&gt;'Tabelas auxiliares'!$D$236),"FOLHA DE PESSOAL",IF(X48='Tabelas auxiliares'!$A$237,"CUSTEIO",IF(X48='Tabelas auxiliares'!$A$236,"INVESTIMENTO","ERRO - VERIFICAR"))))</f>
        <v>FOLHA DE PESSOAL</v>
      </c>
      <c r="Z48" s="64">
        <f t="shared" si="1"/>
        <v>67089</v>
      </c>
      <c r="AA48" s="44">
        <v>5890.35</v>
      </c>
      <c r="AB48" s="44">
        <v>61198.65</v>
      </c>
      <c r="AD48" s="72"/>
      <c r="AE48" s="72"/>
      <c r="AF48" s="72"/>
      <c r="AG48" s="72"/>
      <c r="AH48" s="72"/>
      <c r="AI48" s="72"/>
      <c r="AJ48" s="72"/>
      <c r="AK48" s="72"/>
      <c r="AL48" s="72"/>
      <c r="AM48" s="72"/>
      <c r="AN48" s="72"/>
      <c r="AO48" s="72"/>
    </row>
    <row r="49" spans="1:41" x14ac:dyDescent="0.25">
      <c r="A49" t="s">
        <v>540</v>
      </c>
      <c r="B49" t="s">
        <v>358</v>
      </c>
      <c r="C49" t="s">
        <v>541</v>
      </c>
      <c r="D49" t="s">
        <v>90</v>
      </c>
      <c r="E49" t="s">
        <v>117</v>
      </c>
      <c r="F49" s="51" t="str">
        <f>IFERROR(VLOOKUP(D49,'Tabelas auxiliares'!$A$3:$B$61,2,FALSE),"")</f>
        <v>SUGEPE-FOLHA - PASEP + AUX. MORADIA</v>
      </c>
      <c r="G49" s="51" t="str">
        <f>IFERROR(VLOOKUP($B49,'Tabelas auxiliares'!$A$65:$C$102,2,FALSE),"")</f>
        <v>Folha de Pagamento - Benefícios</v>
      </c>
      <c r="H49" s="51" t="str">
        <f>IFERROR(VLOOKUP($B49,'Tabelas auxiliares'!$A$65:$C$102,3,FALSE),"")</f>
        <v xml:space="preserve">AUXILIO FUNERAL / CONTRATACAO POR TEMPO DETERMINADO / BENEF.ASSIST. DO SERVIDOR E DO MILITAR / AUXILIO-ALIMENTACAO / AUXILIO-TRANSPORTE / INDENIZACOES E RESTITUICOES / DESPESAS DE EXERCICIOS ANTERIORES </v>
      </c>
      <c r="I49" t="s">
        <v>738</v>
      </c>
      <c r="J49" t="s">
        <v>868</v>
      </c>
      <c r="K49" t="s">
        <v>967</v>
      </c>
      <c r="L49" t="s">
        <v>870</v>
      </c>
      <c r="M49" t="s">
        <v>165</v>
      </c>
      <c r="N49" t="s">
        <v>128</v>
      </c>
      <c r="O49" t="s">
        <v>946</v>
      </c>
      <c r="P49" t="s">
        <v>947</v>
      </c>
      <c r="Q49" t="s">
        <v>168</v>
      </c>
      <c r="R49" t="s">
        <v>165</v>
      </c>
      <c r="S49" t="s">
        <v>119</v>
      </c>
      <c r="T49" t="s">
        <v>858</v>
      </c>
      <c r="U49" t="s">
        <v>138</v>
      </c>
      <c r="V49" t="s">
        <v>968</v>
      </c>
      <c r="W49" t="s">
        <v>969</v>
      </c>
      <c r="X49" s="51" t="str">
        <f t="shared" si="0"/>
        <v>3</v>
      </c>
      <c r="Y49" s="51" t="str">
        <f>IF(T49="","",IF(AND(T49&lt;&gt;'Tabelas auxiliares'!$B$236,T49&lt;&gt;'Tabelas auxiliares'!$B$237,T49&lt;&gt;'Tabelas auxiliares'!$C$236,T49&lt;&gt;'Tabelas auxiliares'!$C$237,T49&lt;&gt;'Tabelas auxiliares'!$D$236),"FOLHA DE PESSOAL",IF(X49='Tabelas auxiliares'!$A$237,"CUSTEIO",IF(X49='Tabelas auxiliares'!$A$236,"INVESTIMENTO","ERRO - VERIFICAR"))))</f>
        <v>FOLHA DE PESSOAL</v>
      </c>
      <c r="Z49" s="64">
        <f t="shared" si="1"/>
        <v>983119.75</v>
      </c>
      <c r="AA49" s="44">
        <v>2819.41</v>
      </c>
      <c r="AB49" s="44">
        <v>980300.34</v>
      </c>
      <c r="AD49" s="72"/>
      <c r="AE49" s="72"/>
      <c r="AF49" s="72"/>
      <c r="AG49" s="72"/>
      <c r="AH49" s="72"/>
      <c r="AI49" s="72"/>
      <c r="AJ49" s="72"/>
      <c r="AK49" s="72"/>
      <c r="AL49" s="72"/>
      <c r="AM49" s="72"/>
      <c r="AN49" s="72"/>
      <c r="AO49" s="72"/>
    </row>
    <row r="50" spans="1:41" x14ac:dyDescent="0.25">
      <c r="A50" t="s">
        <v>540</v>
      </c>
      <c r="B50" t="s">
        <v>358</v>
      </c>
      <c r="C50" t="s">
        <v>541</v>
      </c>
      <c r="D50" t="s">
        <v>90</v>
      </c>
      <c r="E50" t="s">
        <v>117</v>
      </c>
      <c r="F50" s="51" t="str">
        <f>IFERROR(VLOOKUP(D50,'Tabelas auxiliares'!$A$3:$B$61,2,FALSE),"")</f>
        <v>SUGEPE-FOLHA - PASEP + AUX. MORADIA</v>
      </c>
      <c r="G50" s="51" t="str">
        <f>IFERROR(VLOOKUP($B50,'Tabelas auxiliares'!$A$65:$C$102,2,FALSE),"")</f>
        <v>Folha de Pagamento - Benefícios</v>
      </c>
      <c r="H50" s="51" t="str">
        <f>IFERROR(VLOOKUP($B50,'Tabelas auxiliares'!$A$65:$C$102,3,FALSE),"")</f>
        <v xml:space="preserve">AUXILIO FUNERAL / CONTRATACAO POR TEMPO DETERMINADO / BENEF.ASSIST. DO SERVIDOR E DO MILITAR / AUXILIO-ALIMENTACAO / AUXILIO-TRANSPORTE / INDENIZACOES E RESTITUICOES / DESPESAS DE EXERCICIOS ANTERIORES </v>
      </c>
      <c r="I50" t="s">
        <v>738</v>
      </c>
      <c r="J50" t="s">
        <v>868</v>
      </c>
      <c r="K50" t="s">
        <v>970</v>
      </c>
      <c r="L50" t="s">
        <v>870</v>
      </c>
      <c r="M50" t="s">
        <v>165</v>
      </c>
      <c r="N50" t="s">
        <v>128</v>
      </c>
      <c r="O50" t="s">
        <v>955</v>
      </c>
      <c r="P50" t="s">
        <v>956</v>
      </c>
      <c r="Q50" t="s">
        <v>168</v>
      </c>
      <c r="R50" t="s">
        <v>165</v>
      </c>
      <c r="S50" t="s">
        <v>119</v>
      </c>
      <c r="T50" t="s">
        <v>858</v>
      </c>
      <c r="U50" t="s">
        <v>137</v>
      </c>
      <c r="V50" t="s">
        <v>971</v>
      </c>
      <c r="W50" t="s">
        <v>972</v>
      </c>
      <c r="X50" s="51" t="str">
        <f t="shared" si="0"/>
        <v>3</v>
      </c>
      <c r="Y50" s="51" t="str">
        <f>IF(T50="","",IF(AND(T50&lt;&gt;'Tabelas auxiliares'!$B$236,T50&lt;&gt;'Tabelas auxiliares'!$B$237,T50&lt;&gt;'Tabelas auxiliares'!$C$236,T50&lt;&gt;'Tabelas auxiliares'!$C$237,T50&lt;&gt;'Tabelas auxiliares'!$D$236),"FOLHA DE PESSOAL",IF(X50='Tabelas auxiliares'!$A$237,"CUSTEIO",IF(X50='Tabelas auxiliares'!$A$236,"INVESTIMENTO","ERRO - VERIFICAR"))))</f>
        <v>FOLHA DE PESSOAL</v>
      </c>
      <c r="Z50" s="64">
        <f t="shared" si="1"/>
        <v>146958.93</v>
      </c>
      <c r="AA50" s="44">
        <v>62091.82</v>
      </c>
      <c r="AB50" s="44">
        <v>84867.11</v>
      </c>
      <c r="AD50" s="72"/>
      <c r="AE50" s="72"/>
      <c r="AF50" s="72"/>
      <c r="AG50" s="72"/>
      <c r="AH50" s="72"/>
      <c r="AI50" s="72"/>
      <c r="AJ50" s="72"/>
      <c r="AK50" s="72"/>
      <c r="AL50" s="72"/>
      <c r="AM50" s="72"/>
      <c r="AN50" s="72"/>
      <c r="AO50" s="72"/>
    </row>
    <row r="51" spans="1:41" x14ac:dyDescent="0.25">
      <c r="A51" t="s">
        <v>540</v>
      </c>
      <c r="B51" t="s">
        <v>358</v>
      </c>
      <c r="C51" t="s">
        <v>541</v>
      </c>
      <c r="D51" t="s">
        <v>90</v>
      </c>
      <c r="E51" t="s">
        <v>117</v>
      </c>
      <c r="F51" s="51" t="str">
        <f>IFERROR(VLOOKUP(D51,'Tabelas auxiliares'!$A$3:$B$61,2,FALSE),"")</f>
        <v>SUGEPE-FOLHA - PASEP + AUX. MORADIA</v>
      </c>
      <c r="G51" s="51" t="str">
        <f>IFERROR(VLOOKUP($B51,'Tabelas auxiliares'!$A$65:$C$102,2,FALSE),"")</f>
        <v>Folha de Pagamento - Benefícios</v>
      </c>
      <c r="H51" s="51" t="str">
        <f>IFERROR(VLOOKUP($B51,'Tabelas auxiliares'!$A$65:$C$102,3,FALSE),"")</f>
        <v xml:space="preserve">AUXILIO FUNERAL / CONTRATACAO POR TEMPO DETERMINADO / BENEF.ASSIST. DO SERVIDOR E DO MILITAR / AUXILIO-ALIMENTACAO / AUXILIO-TRANSPORTE / INDENIZACOES E RESTITUICOES / DESPESAS DE EXERCICIOS ANTERIORES </v>
      </c>
      <c r="I51" t="s">
        <v>738</v>
      </c>
      <c r="J51" t="s">
        <v>868</v>
      </c>
      <c r="K51" t="s">
        <v>970</v>
      </c>
      <c r="L51" t="s">
        <v>870</v>
      </c>
      <c r="M51" t="s">
        <v>165</v>
      </c>
      <c r="N51" t="s">
        <v>128</v>
      </c>
      <c r="O51" t="s">
        <v>955</v>
      </c>
      <c r="P51" t="s">
        <v>956</v>
      </c>
      <c r="Q51" t="s">
        <v>168</v>
      </c>
      <c r="R51" t="s">
        <v>165</v>
      </c>
      <c r="S51" t="s">
        <v>119</v>
      </c>
      <c r="T51" t="s">
        <v>858</v>
      </c>
      <c r="U51" t="s">
        <v>137</v>
      </c>
      <c r="V51" t="s">
        <v>973</v>
      </c>
      <c r="W51" t="s">
        <v>974</v>
      </c>
      <c r="X51" s="51" t="str">
        <f t="shared" si="0"/>
        <v>3</v>
      </c>
      <c r="Y51" s="51" t="str">
        <f>IF(T51="","",IF(AND(T51&lt;&gt;'Tabelas auxiliares'!$B$236,T51&lt;&gt;'Tabelas auxiliares'!$B$237,T51&lt;&gt;'Tabelas auxiliares'!$C$236,T51&lt;&gt;'Tabelas auxiliares'!$C$237,T51&lt;&gt;'Tabelas auxiliares'!$D$236),"FOLHA DE PESSOAL",IF(X51='Tabelas auxiliares'!$A$237,"CUSTEIO",IF(X51='Tabelas auxiliares'!$A$236,"INVESTIMENTO","ERRO - VERIFICAR"))))</f>
        <v>FOLHA DE PESSOAL</v>
      </c>
      <c r="Z51" s="64">
        <f t="shared" si="1"/>
        <v>8540</v>
      </c>
      <c r="AA51" s="44">
        <v>2130</v>
      </c>
      <c r="AB51" s="44">
        <v>6410</v>
      </c>
      <c r="AD51" s="72"/>
      <c r="AE51" s="72"/>
      <c r="AF51" s="72"/>
      <c r="AG51" s="72"/>
      <c r="AH51" s="72"/>
      <c r="AI51" s="72"/>
      <c r="AJ51" s="72"/>
      <c r="AK51" s="72"/>
      <c r="AL51" s="72"/>
      <c r="AM51" s="72"/>
      <c r="AN51" s="72"/>
      <c r="AO51" s="72"/>
    </row>
    <row r="52" spans="1:41" x14ac:dyDescent="0.25">
      <c r="A52" t="s">
        <v>540</v>
      </c>
      <c r="B52" t="s">
        <v>358</v>
      </c>
      <c r="C52" t="s">
        <v>541</v>
      </c>
      <c r="D52" t="s">
        <v>90</v>
      </c>
      <c r="E52" t="s">
        <v>117</v>
      </c>
      <c r="F52" s="51" t="str">
        <f>IFERROR(VLOOKUP(D52,'Tabelas auxiliares'!$A$3:$B$61,2,FALSE),"")</f>
        <v>SUGEPE-FOLHA - PASEP + AUX. MORADIA</v>
      </c>
      <c r="G52" s="51" t="str">
        <f>IFERROR(VLOOKUP($B52,'Tabelas auxiliares'!$A$65:$C$102,2,FALSE),"")</f>
        <v>Folha de Pagamento - Benefícios</v>
      </c>
      <c r="H52" s="51" t="str">
        <f>IFERROR(VLOOKUP($B52,'Tabelas auxiliares'!$A$65:$C$102,3,FALSE),"")</f>
        <v xml:space="preserve">AUXILIO FUNERAL / CONTRATACAO POR TEMPO DETERMINADO / BENEF.ASSIST. DO SERVIDOR E DO MILITAR / AUXILIO-ALIMENTACAO / AUXILIO-TRANSPORTE / INDENIZACOES E RESTITUICOES / DESPESAS DE EXERCICIOS ANTERIORES </v>
      </c>
      <c r="I52" t="s">
        <v>738</v>
      </c>
      <c r="J52" t="s">
        <v>868</v>
      </c>
      <c r="K52" t="s">
        <v>975</v>
      </c>
      <c r="L52" t="s">
        <v>870</v>
      </c>
      <c r="M52" t="s">
        <v>165</v>
      </c>
      <c r="N52" t="s">
        <v>130</v>
      </c>
      <c r="O52" t="s">
        <v>819</v>
      </c>
      <c r="P52" t="s">
        <v>942</v>
      </c>
      <c r="Q52" t="s">
        <v>168</v>
      </c>
      <c r="R52" t="s">
        <v>165</v>
      </c>
      <c r="S52" t="s">
        <v>119</v>
      </c>
      <c r="T52" t="s">
        <v>858</v>
      </c>
      <c r="U52" t="s">
        <v>141</v>
      </c>
      <c r="V52" t="s">
        <v>943</v>
      </c>
      <c r="W52" t="s">
        <v>944</v>
      </c>
      <c r="X52" s="51" t="str">
        <f t="shared" si="0"/>
        <v>3</v>
      </c>
      <c r="Y52" s="51" t="str">
        <f>IF(T52="","",IF(AND(T52&lt;&gt;'Tabelas auxiliares'!$B$236,T52&lt;&gt;'Tabelas auxiliares'!$B$237,T52&lt;&gt;'Tabelas auxiliares'!$C$236,T52&lt;&gt;'Tabelas auxiliares'!$C$237,T52&lt;&gt;'Tabelas auxiliares'!$D$236),"FOLHA DE PESSOAL",IF(X52='Tabelas auxiliares'!$A$237,"CUSTEIO",IF(X52='Tabelas auxiliares'!$A$236,"INVESTIMENTO","ERRO - VERIFICAR"))))</f>
        <v>FOLHA DE PESSOAL</v>
      </c>
      <c r="Z52" s="64">
        <f t="shared" si="1"/>
        <v>166151.44</v>
      </c>
      <c r="AA52" s="44">
        <v>1671.8</v>
      </c>
      <c r="AB52" s="44">
        <v>164479.64000000001</v>
      </c>
      <c r="AD52" s="72"/>
      <c r="AE52" s="72"/>
      <c r="AF52" s="72"/>
      <c r="AG52" s="72"/>
      <c r="AH52" s="72"/>
      <c r="AI52" s="72"/>
      <c r="AJ52" s="72"/>
      <c r="AK52" s="72"/>
      <c r="AL52" s="72"/>
      <c r="AM52" s="72"/>
      <c r="AN52" s="72"/>
      <c r="AO52" s="72"/>
    </row>
    <row r="53" spans="1:41" x14ac:dyDescent="0.25">
      <c r="A53" t="s">
        <v>540</v>
      </c>
      <c r="B53" t="s">
        <v>307</v>
      </c>
      <c r="C53" t="s">
        <v>541</v>
      </c>
      <c r="D53" t="s">
        <v>17</v>
      </c>
      <c r="E53" t="s">
        <v>117</v>
      </c>
      <c r="F53" s="51" t="str">
        <f>IFERROR(VLOOKUP(D53,'Tabelas auxiliares'!$A$3:$B$61,2,FALSE),"")</f>
        <v>GABINETE REITORIA</v>
      </c>
      <c r="G53" s="51" t="str">
        <f>IFERROR(VLOOKUP($B53,'Tabelas auxiliares'!$A$65:$C$102,2,FALSE),"")</f>
        <v>Internacionalização</v>
      </c>
      <c r="H53" s="51" t="str">
        <f>IFERROR(VLOOKUP($B53,'Tabelas auxiliares'!$A$65:$C$102,3,FALSE),"")</f>
        <v>DIÁRIAS INTERNACIONAIS / PASSAGENS AÉREAS INTERNACIONAIS / AUXÍLIO PARA EVENTOS INTERNACIONAIS / INSCRIÇÃO PARA  EVENTOS INTERNACIONAIS / ANUIDADES ARI / ENCARGO DE CURSOS E CONCURSOS ARI</v>
      </c>
      <c r="I53" t="s">
        <v>734</v>
      </c>
      <c r="J53" t="s">
        <v>976</v>
      </c>
      <c r="K53" t="s">
        <v>977</v>
      </c>
      <c r="L53" t="s">
        <v>978</v>
      </c>
      <c r="M53" t="s">
        <v>165</v>
      </c>
      <c r="N53" t="s">
        <v>166</v>
      </c>
      <c r="O53" t="s">
        <v>167</v>
      </c>
      <c r="P53" t="s">
        <v>200</v>
      </c>
      <c r="Q53" t="s">
        <v>168</v>
      </c>
      <c r="R53" t="s">
        <v>165</v>
      </c>
      <c r="S53" t="s">
        <v>119</v>
      </c>
      <c r="T53" t="s">
        <v>164</v>
      </c>
      <c r="U53" t="s">
        <v>749</v>
      </c>
      <c r="V53" t="s">
        <v>465</v>
      </c>
      <c r="W53" t="s">
        <v>509</v>
      </c>
      <c r="X53" s="51" t="str">
        <f t="shared" si="0"/>
        <v>3</v>
      </c>
      <c r="Y53" s="51" t="str">
        <f>IF(T53="","",IF(AND(T53&lt;&gt;'Tabelas auxiliares'!$B$236,T53&lt;&gt;'Tabelas auxiliares'!$B$237,T53&lt;&gt;'Tabelas auxiliares'!$C$236,T53&lt;&gt;'Tabelas auxiliares'!$C$237,T53&lt;&gt;'Tabelas auxiliares'!$D$236),"FOLHA DE PESSOAL",IF(X53='Tabelas auxiliares'!$A$237,"CUSTEIO",IF(X53='Tabelas auxiliares'!$A$236,"INVESTIMENTO","ERRO - VERIFICAR"))))</f>
        <v>CUSTEIO</v>
      </c>
      <c r="Z53" s="64">
        <f t="shared" si="1"/>
        <v>30000</v>
      </c>
      <c r="AA53" s="44">
        <v>16396.25</v>
      </c>
      <c r="AC53" s="44">
        <v>13603.75</v>
      </c>
      <c r="AD53" s="72"/>
      <c r="AE53" s="72"/>
      <c r="AF53" s="72"/>
      <c r="AG53" s="72"/>
      <c r="AH53" s="72"/>
      <c r="AI53" s="72"/>
      <c r="AJ53" s="72"/>
      <c r="AK53" s="72"/>
      <c r="AL53" s="72"/>
      <c r="AM53" s="72"/>
      <c r="AN53" s="72"/>
      <c r="AO53" s="72"/>
    </row>
    <row r="54" spans="1:41" x14ac:dyDescent="0.25">
      <c r="A54" t="s">
        <v>540</v>
      </c>
      <c r="B54" t="s">
        <v>307</v>
      </c>
      <c r="C54" t="s">
        <v>541</v>
      </c>
      <c r="D54" t="s">
        <v>63</v>
      </c>
      <c r="E54" t="s">
        <v>117</v>
      </c>
      <c r="F54" s="51" t="str">
        <f>IFERROR(VLOOKUP(D54,'Tabelas auxiliares'!$A$3:$B$61,2,FALSE),"")</f>
        <v>PROAD - PASSAGENS * D.U.C</v>
      </c>
      <c r="G54" s="51" t="str">
        <f>IFERROR(VLOOKUP($B54,'Tabelas auxiliares'!$A$65:$C$102,2,FALSE),"")</f>
        <v>Internacionalização</v>
      </c>
      <c r="H54" s="51" t="str">
        <f>IFERROR(VLOOKUP($B54,'Tabelas auxiliares'!$A$65:$C$102,3,FALSE),"")</f>
        <v>DIÁRIAS INTERNACIONAIS / PASSAGENS AÉREAS INTERNACIONAIS / AUXÍLIO PARA EVENTOS INTERNACIONAIS / INSCRIÇÃO PARA  EVENTOS INTERNACIONAIS / ANUIDADES ARI / ENCARGO DE CURSOS E CONCURSOS ARI</v>
      </c>
      <c r="I54" t="s">
        <v>823</v>
      </c>
      <c r="J54" t="s">
        <v>664</v>
      </c>
      <c r="K54" t="s">
        <v>979</v>
      </c>
      <c r="L54" t="s">
        <v>236</v>
      </c>
      <c r="M54" t="s">
        <v>235</v>
      </c>
      <c r="N54" t="s">
        <v>166</v>
      </c>
      <c r="O54" t="s">
        <v>167</v>
      </c>
      <c r="P54" t="s">
        <v>200</v>
      </c>
      <c r="Q54" t="s">
        <v>168</v>
      </c>
      <c r="R54" t="s">
        <v>165</v>
      </c>
      <c r="S54" t="s">
        <v>119</v>
      </c>
      <c r="T54" t="s">
        <v>164</v>
      </c>
      <c r="U54" t="s">
        <v>749</v>
      </c>
      <c r="V54" t="s">
        <v>477</v>
      </c>
      <c r="W54" t="s">
        <v>461</v>
      </c>
      <c r="X54" s="51" t="str">
        <f t="shared" si="0"/>
        <v>3</v>
      </c>
      <c r="Y54" s="51" t="str">
        <f>IF(T54="","",IF(AND(T54&lt;&gt;'Tabelas auxiliares'!$B$236,T54&lt;&gt;'Tabelas auxiliares'!$B$237,T54&lt;&gt;'Tabelas auxiliares'!$C$236,T54&lt;&gt;'Tabelas auxiliares'!$C$237,T54&lt;&gt;'Tabelas auxiliares'!$D$236),"FOLHA DE PESSOAL",IF(X54='Tabelas auxiliares'!$A$237,"CUSTEIO",IF(X54='Tabelas auxiliares'!$A$236,"INVESTIMENTO","ERRO - VERIFICAR"))))</f>
        <v>CUSTEIO</v>
      </c>
      <c r="Z54" s="64">
        <f t="shared" si="1"/>
        <v>70000</v>
      </c>
      <c r="AA54" s="44">
        <v>52252.12</v>
      </c>
      <c r="AB54" s="44">
        <v>17747.88</v>
      </c>
      <c r="AD54" s="72"/>
      <c r="AE54" s="72"/>
      <c r="AF54" s="72"/>
      <c r="AG54" s="72"/>
      <c r="AH54" s="72"/>
      <c r="AI54" s="72"/>
      <c r="AJ54" s="72"/>
      <c r="AK54" s="72"/>
      <c r="AL54" s="72"/>
      <c r="AM54" s="72"/>
      <c r="AN54" s="72"/>
      <c r="AO54" s="72"/>
    </row>
    <row r="55" spans="1:41" x14ac:dyDescent="0.25">
      <c r="A55" t="s">
        <v>540</v>
      </c>
      <c r="B55" t="s">
        <v>307</v>
      </c>
      <c r="C55" t="s">
        <v>541</v>
      </c>
      <c r="D55" t="s">
        <v>71</v>
      </c>
      <c r="E55" t="s">
        <v>117</v>
      </c>
      <c r="F55" s="51" t="str">
        <f>IFERROR(VLOOKUP(D55,'Tabelas auxiliares'!$A$3:$B$61,2,FALSE),"")</f>
        <v>ARI - ASSESSORIA DE RELAÇÕES INTERNACIONAIS</v>
      </c>
      <c r="G55" s="51" t="str">
        <f>IFERROR(VLOOKUP($B55,'Tabelas auxiliares'!$A$65:$C$102,2,FALSE),"")</f>
        <v>Internacionalização</v>
      </c>
      <c r="H55" s="51" t="str">
        <f>IFERROR(VLOOKUP($B55,'Tabelas auxiliares'!$A$65:$C$102,3,FALSE),"")</f>
        <v>DIÁRIAS INTERNACIONAIS / PASSAGENS AÉREAS INTERNACIONAIS / AUXÍLIO PARA EVENTOS INTERNACIONAIS / INSCRIÇÃO PARA  EVENTOS INTERNACIONAIS / ANUIDADES ARI / ENCARGO DE CURSOS E CONCURSOS ARI</v>
      </c>
      <c r="I55" t="s">
        <v>734</v>
      </c>
      <c r="J55" t="s">
        <v>980</v>
      </c>
      <c r="K55" t="s">
        <v>981</v>
      </c>
      <c r="L55" t="s">
        <v>982</v>
      </c>
      <c r="M55" t="s">
        <v>165</v>
      </c>
      <c r="N55" t="s">
        <v>166</v>
      </c>
      <c r="O55" t="s">
        <v>167</v>
      </c>
      <c r="P55" t="s">
        <v>200</v>
      </c>
      <c r="Q55" t="s">
        <v>168</v>
      </c>
      <c r="R55" t="s">
        <v>165</v>
      </c>
      <c r="S55" t="s">
        <v>119</v>
      </c>
      <c r="T55" t="s">
        <v>164</v>
      </c>
      <c r="U55" t="s">
        <v>749</v>
      </c>
      <c r="V55" t="s">
        <v>465</v>
      </c>
      <c r="W55" t="s">
        <v>509</v>
      </c>
      <c r="X55" s="51" t="str">
        <f t="shared" si="0"/>
        <v>3</v>
      </c>
      <c r="Y55" s="51" t="str">
        <f>IF(T55="","",IF(AND(T55&lt;&gt;'Tabelas auxiliares'!$B$236,T55&lt;&gt;'Tabelas auxiliares'!$B$237,T55&lt;&gt;'Tabelas auxiliares'!$C$236,T55&lt;&gt;'Tabelas auxiliares'!$C$237,T55&lt;&gt;'Tabelas auxiliares'!$D$236),"FOLHA DE PESSOAL",IF(X55='Tabelas auxiliares'!$A$237,"CUSTEIO",IF(X55='Tabelas auxiliares'!$A$236,"INVESTIMENTO","ERRO - VERIFICAR"))))</f>
        <v>CUSTEIO</v>
      </c>
      <c r="Z55" s="64">
        <f t="shared" si="1"/>
        <v>57000</v>
      </c>
      <c r="AA55" s="44">
        <v>57000</v>
      </c>
      <c r="AD55" s="72"/>
      <c r="AE55" s="72"/>
      <c r="AF55" s="72"/>
      <c r="AG55" s="72"/>
      <c r="AH55" s="72"/>
      <c r="AI55" s="72"/>
      <c r="AJ55" s="72"/>
      <c r="AK55" s="72"/>
      <c r="AL55" s="72"/>
      <c r="AM55" s="72"/>
      <c r="AN55" s="72"/>
      <c r="AO55" s="72"/>
    </row>
    <row r="56" spans="1:41" x14ac:dyDescent="0.25">
      <c r="A56" t="s">
        <v>540</v>
      </c>
      <c r="B56" t="s">
        <v>307</v>
      </c>
      <c r="C56" t="s">
        <v>541</v>
      </c>
      <c r="D56" t="s">
        <v>83</v>
      </c>
      <c r="E56" t="s">
        <v>117</v>
      </c>
      <c r="F56" s="51" t="str">
        <f>IFERROR(VLOOKUP(D56,'Tabelas auxiliares'!$A$3:$B$61,2,FALSE),"")</f>
        <v>NETEL - NÚCLEO EDUCACIONAL DE TECNOLOGIAS E LÍNGUAS</v>
      </c>
      <c r="G56" s="51" t="str">
        <f>IFERROR(VLOOKUP($B56,'Tabelas auxiliares'!$A$65:$C$102,2,FALSE),"")</f>
        <v>Internacionalização</v>
      </c>
      <c r="H56" s="51" t="str">
        <f>IFERROR(VLOOKUP($B56,'Tabelas auxiliares'!$A$65:$C$102,3,FALSE),"")</f>
        <v>DIÁRIAS INTERNACIONAIS / PASSAGENS AÉREAS INTERNACIONAIS / AUXÍLIO PARA EVENTOS INTERNACIONAIS / INSCRIÇÃO PARA  EVENTOS INTERNACIONAIS / ANUIDADES ARI / ENCARGO DE CURSOS E CONCURSOS ARI</v>
      </c>
      <c r="I56" t="s">
        <v>983</v>
      </c>
      <c r="J56" t="s">
        <v>984</v>
      </c>
      <c r="K56" t="s">
        <v>985</v>
      </c>
      <c r="L56" t="s">
        <v>986</v>
      </c>
      <c r="M56" t="s">
        <v>165</v>
      </c>
      <c r="N56" t="s">
        <v>166</v>
      </c>
      <c r="O56" t="s">
        <v>167</v>
      </c>
      <c r="P56" t="s">
        <v>200</v>
      </c>
      <c r="Q56" t="s">
        <v>168</v>
      </c>
      <c r="R56" t="s">
        <v>165</v>
      </c>
      <c r="S56" t="s">
        <v>119</v>
      </c>
      <c r="T56" t="s">
        <v>164</v>
      </c>
      <c r="U56" t="s">
        <v>749</v>
      </c>
      <c r="V56" t="s">
        <v>465</v>
      </c>
      <c r="W56" t="s">
        <v>509</v>
      </c>
      <c r="X56" s="51" t="str">
        <f t="shared" si="0"/>
        <v>3</v>
      </c>
      <c r="Y56" s="51" t="str">
        <f>IF(T56="","",IF(AND(T56&lt;&gt;'Tabelas auxiliares'!$B$236,T56&lt;&gt;'Tabelas auxiliares'!$B$237,T56&lt;&gt;'Tabelas auxiliares'!$C$236,T56&lt;&gt;'Tabelas auxiliares'!$C$237,T56&lt;&gt;'Tabelas auxiliares'!$D$236),"FOLHA DE PESSOAL",IF(X56='Tabelas auxiliares'!$A$237,"CUSTEIO",IF(X56='Tabelas auxiliares'!$A$236,"INVESTIMENTO","ERRO - VERIFICAR"))))</f>
        <v>CUSTEIO</v>
      </c>
      <c r="Z56" s="64">
        <f t="shared" si="1"/>
        <v>12000</v>
      </c>
      <c r="AA56" s="44">
        <v>12000</v>
      </c>
      <c r="AD56" s="72"/>
      <c r="AE56" s="72"/>
      <c r="AF56" s="72"/>
      <c r="AG56" s="72"/>
      <c r="AH56" s="72"/>
      <c r="AI56" s="72"/>
      <c r="AJ56" s="72"/>
      <c r="AK56" s="72"/>
      <c r="AL56" s="72"/>
      <c r="AM56" s="72"/>
      <c r="AN56" s="72"/>
      <c r="AO56" s="72"/>
    </row>
    <row r="57" spans="1:41" x14ac:dyDescent="0.25">
      <c r="A57" t="s">
        <v>540</v>
      </c>
      <c r="B57" t="s">
        <v>309</v>
      </c>
      <c r="C57" t="s">
        <v>541</v>
      </c>
      <c r="D57" t="s">
        <v>35</v>
      </c>
      <c r="E57" t="s">
        <v>117</v>
      </c>
      <c r="F57" s="51" t="str">
        <f>IFERROR(VLOOKUP(D57,'Tabelas auxiliares'!$A$3:$B$61,2,FALSE),"")</f>
        <v>PU - PREFEITURA UNIVERSITÁRIA</v>
      </c>
      <c r="G57" s="51" t="str">
        <f>IFERROR(VLOOKUP($B57,'Tabelas auxiliares'!$A$65:$C$102,2,FALSE),"")</f>
        <v>Limpeza e copeiragem</v>
      </c>
      <c r="H57" s="51" t="str">
        <f>IFERROR(VLOOKUP($B57,'Tabelas auxiliares'!$A$65:$C$102,3,FALSE),"")</f>
        <v>LIMPEZA / COPEIRAGEM / COLETA DE LIXO INFECTANTE /MATERIAIS DE LIMPEZA E COPA (PAPEL TOALHA, HIGIÊNICO) / BOMBONAS RESÍDUOS QUÍMICOS</v>
      </c>
      <c r="I57" t="s">
        <v>987</v>
      </c>
      <c r="J57" t="s">
        <v>988</v>
      </c>
      <c r="K57" t="s">
        <v>989</v>
      </c>
      <c r="L57" t="s">
        <v>990</v>
      </c>
      <c r="M57" t="s">
        <v>991</v>
      </c>
      <c r="N57" t="s">
        <v>166</v>
      </c>
      <c r="O57" t="s">
        <v>167</v>
      </c>
      <c r="P57" t="s">
        <v>200</v>
      </c>
      <c r="Q57" t="s">
        <v>168</v>
      </c>
      <c r="R57" t="s">
        <v>165</v>
      </c>
      <c r="S57" t="s">
        <v>119</v>
      </c>
      <c r="T57" t="s">
        <v>164</v>
      </c>
      <c r="U57" t="s">
        <v>749</v>
      </c>
      <c r="V57" t="s">
        <v>992</v>
      </c>
      <c r="W57" t="s">
        <v>993</v>
      </c>
      <c r="X57" s="51" t="str">
        <f t="shared" si="0"/>
        <v>3</v>
      </c>
      <c r="Y57" s="51" t="str">
        <f>IF(T57="","",IF(AND(T57&lt;&gt;'Tabelas auxiliares'!$B$236,T57&lt;&gt;'Tabelas auxiliares'!$B$237,T57&lt;&gt;'Tabelas auxiliares'!$C$236,T57&lt;&gt;'Tabelas auxiliares'!$C$237,T57&lt;&gt;'Tabelas auxiliares'!$D$236),"FOLHA DE PESSOAL",IF(X57='Tabelas auxiliares'!$A$237,"CUSTEIO",IF(X57='Tabelas auxiliares'!$A$236,"INVESTIMENTO","ERRO - VERIFICAR"))))</f>
        <v>CUSTEIO</v>
      </c>
      <c r="Z57" s="64">
        <f t="shared" si="1"/>
        <v>22000</v>
      </c>
      <c r="AA57" s="44">
        <v>22000</v>
      </c>
      <c r="AD57" s="72"/>
      <c r="AE57" s="72"/>
      <c r="AF57" s="72"/>
      <c r="AG57" s="72"/>
      <c r="AH57" s="72"/>
      <c r="AI57" s="72"/>
      <c r="AJ57" s="72"/>
      <c r="AK57" s="72"/>
      <c r="AL57" s="72"/>
      <c r="AM57" s="72"/>
      <c r="AN57" s="72"/>
      <c r="AO57" s="72"/>
    </row>
    <row r="58" spans="1:41" x14ac:dyDescent="0.25">
      <c r="A58" t="s">
        <v>540</v>
      </c>
      <c r="B58" t="s">
        <v>327</v>
      </c>
      <c r="C58" t="s">
        <v>541</v>
      </c>
      <c r="D58" t="s">
        <v>35</v>
      </c>
      <c r="E58" t="s">
        <v>117</v>
      </c>
      <c r="F58" s="51" t="str">
        <f>IFERROR(VLOOKUP(D58,'Tabelas auxiliares'!$A$3:$B$61,2,FALSE),"")</f>
        <v>PU - PREFEITURA UNIVERSITÁRIA</v>
      </c>
      <c r="G58" s="51" t="str">
        <f>IFERROR(VLOOKUP($B58,'Tabelas auxiliares'!$A$65:$C$102,2,FALSE),"")</f>
        <v>Materiais de consumo e serviços não acadêmicos</v>
      </c>
      <c r="H58" s="51" t="str">
        <f>IFERROR(VLOOKUP($B58,'Tabelas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58" t="s">
        <v>781</v>
      </c>
      <c r="J58" t="s">
        <v>994</v>
      </c>
      <c r="K58" t="s">
        <v>995</v>
      </c>
      <c r="L58" t="s">
        <v>996</v>
      </c>
      <c r="M58" t="s">
        <v>997</v>
      </c>
      <c r="N58" t="s">
        <v>166</v>
      </c>
      <c r="O58" t="s">
        <v>167</v>
      </c>
      <c r="P58" t="s">
        <v>200</v>
      </c>
      <c r="Q58" t="s">
        <v>168</v>
      </c>
      <c r="R58" t="s">
        <v>165</v>
      </c>
      <c r="S58" t="s">
        <v>119</v>
      </c>
      <c r="T58" t="s">
        <v>164</v>
      </c>
      <c r="U58" t="s">
        <v>749</v>
      </c>
      <c r="V58" t="s">
        <v>998</v>
      </c>
      <c r="W58" t="s">
        <v>999</v>
      </c>
      <c r="X58" s="51" t="str">
        <f t="shared" si="0"/>
        <v>3</v>
      </c>
      <c r="Y58" s="51" t="str">
        <f>IF(T58="","",IF(AND(T58&lt;&gt;'Tabelas auxiliares'!$B$236,T58&lt;&gt;'Tabelas auxiliares'!$B$237,T58&lt;&gt;'Tabelas auxiliares'!$C$236,T58&lt;&gt;'Tabelas auxiliares'!$C$237,T58&lt;&gt;'Tabelas auxiliares'!$D$236),"FOLHA DE PESSOAL",IF(X58='Tabelas auxiliares'!$A$237,"CUSTEIO",IF(X58='Tabelas auxiliares'!$A$236,"INVESTIMENTO","ERRO - VERIFICAR"))))</f>
        <v>CUSTEIO</v>
      </c>
      <c r="Z58" s="64">
        <f t="shared" si="1"/>
        <v>600</v>
      </c>
      <c r="AA58" s="44">
        <v>600</v>
      </c>
      <c r="AD58" s="72"/>
      <c r="AE58" s="72"/>
      <c r="AF58" s="72"/>
      <c r="AG58" s="72"/>
      <c r="AH58" s="72"/>
      <c r="AI58" s="72"/>
      <c r="AJ58" s="72"/>
      <c r="AK58" s="72"/>
      <c r="AL58" s="72"/>
      <c r="AM58" s="72"/>
      <c r="AN58" s="72"/>
      <c r="AO58" s="72"/>
    </row>
    <row r="59" spans="1:41" x14ac:dyDescent="0.25">
      <c r="A59" t="s">
        <v>540</v>
      </c>
      <c r="B59" t="s">
        <v>330</v>
      </c>
      <c r="C59" t="s">
        <v>541</v>
      </c>
      <c r="D59" t="s">
        <v>35</v>
      </c>
      <c r="E59" t="s">
        <v>117</v>
      </c>
      <c r="F59" s="51" t="str">
        <f>IFERROR(VLOOKUP(D59,'Tabelas auxiliares'!$A$3:$B$61,2,FALSE),"")</f>
        <v>PU - PREFEITURA UNIVERSITÁRIA</v>
      </c>
      <c r="G59" s="51" t="str">
        <f>IFERROR(VLOOKUP($B59,'Tabelas auxiliares'!$A$65:$C$102,2,FALSE),"")</f>
        <v>Manutenção</v>
      </c>
      <c r="H59" s="51" t="str">
        <f>IFERROR(VLOOKUP($B59,'Tabelas auxiliares'!$A$65:$C$102,3,FALSE),"")</f>
        <v>ALMOXARIFADO / AR CONDICIONADO / COMBATE INCÊNDIO / CORTINAS / ELEVADORES / GERADORES DE ENERGIA / HIDRÁULICA / IMÓVEIS / INSTALAÇÕES ELÉTRICAS  / JARDINAGEM / MANUTENÇÃO PREDIAL / DESINSETIZAÇÃO / CHAVEIRO / INVENTÁRIO PATRIMONIAL</v>
      </c>
      <c r="I59" t="s">
        <v>983</v>
      </c>
      <c r="J59" t="s">
        <v>1000</v>
      </c>
      <c r="K59" t="s">
        <v>1001</v>
      </c>
      <c r="L59" t="s">
        <v>1002</v>
      </c>
      <c r="M59" t="s">
        <v>1003</v>
      </c>
      <c r="N59" t="s">
        <v>166</v>
      </c>
      <c r="O59" t="s">
        <v>167</v>
      </c>
      <c r="P59" t="s">
        <v>200</v>
      </c>
      <c r="Q59" t="s">
        <v>168</v>
      </c>
      <c r="R59" t="s">
        <v>165</v>
      </c>
      <c r="S59" t="s">
        <v>119</v>
      </c>
      <c r="T59" t="s">
        <v>164</v>
      </c>
      <c r="U59" t="s">
        <v>749</v>
      </c>
      <c r="V59" t="s">
        <v>466</v>
      </c>
      <c r="W59" t="s">
        <v>447</v>
      </c>
      <c r="X59" s="51" t="str">
        <f t="shared" si="0"/>
        <v>3</v>
      </c>
      <c r="Y59" s="51" t="str">
        <f>IF(T59="","",IF(AND(T59&lt;&gt;'Tabelas auxiliares'!$B$236,T59&lt;&gt;'Tabelas auxiliares'!$B$237,T59&lt;&gt;'Tabelas auxiliares'!$C$236,T59&lt;&gt;'Tabelas auxiliares'!$C$237,T59&lt;&gt;'Tabelas auxiliares'!$D$236),"FOLHA DE PESSOAL",IF(X59='Tabelas auxiliares'!$A$237,"CUSTEIO",IF(X59='Tabelas auxiliares'!$A$236,"INVESTIMENTO","ERRO - VERIFICAR"))))</f>
        <v>CUSTEIO</v>
      </c>
      <c r="Z59" s="64">
        <f t="shared" si="1"/>
        <v>30413.66</v>
      </c>
      <c r="AA59" s="44">
        <v>30413.66</v>
      </c>
      <c r="AD59" s="72"/>
      <c r="AE59" s="72"/>
      <c r="AF59" s="72"/>
      <c r="AG59" s="72"/>
      <c r="AH59" s="72"/>
      <c r="AI59" s="72"/>
      <c r="AJ59" s="72"/>
      <c r="AK59" s="72"/>
      <c r="AL59" s="72"/>
      <c r="AM59" s="72"/>
      <c r="AN59" s="72"/>
      <c r="AO59" s="72"/>
    </row>
    <row r="60" spans="1:41" x14ac:dyDescent="0.25">
      <c r="A60" t="s">
        <v>540</v>
      </c>
      <c r="B60" t="s">
        <v>330</v>
      </c>
      <c r="C60" t="s">
        <v>541</v>
      </c>
      <c r="D60" t="s">
        <v>35</v>
      </c>
      <c r="E60" t="s">
        <v>117</v>
      </c>
      <c r="F60" s="51" t="str">
        <f>IFERROR(VLOOKUP(D60,'Tabelas auxiliares'!$A$3:$B$61,2,FALSE),"")</f>
        <v>PU - PREFEITURA UNIVERSITÁRIA</v>
      </c>
      <c r="G60" s="51" t="str">
        <f>IFERROR(VLOOKUP($B60,'Tabelas auxiliares'!$A$65:$C$102,2,FALSE),"")</f>
        <v>Manutenção</v>
      </c>
      <c r="H60" s="51" t="str">
        <f>IFERROR(VLOOKUP($B60,'Tabelas auxiliares'!$A$65:$C$102,3,FALSE),"")</f>
        <v>ALMOXARIFADO / AR CONDICIONADO / COMBATE INCÊNDIO / CORTINAS / ELEVADORES / GERADORES DE ENERGIA / HIDRÁULICA / IMÓVEIS / INSTALAÇÕES ELÉTRICAS  / JARDINAGEM / MANUTENÇÃO PREDIAL / DESINSETIZAÇÃO / CHAVEIRO / INVENTÁRIO PATRIMONIAL</v>
      </c>
      <c r="I60" t="s">
        <v>983</v>
      </c>
      <c r="J60" t="s">
        <v>1004</v>
      </c>
      <c r="K60" t="s">
        <v>1005</v>
      </c>
      <c r="L60" t="s">
        <v>1006</v>
      </c>
      <c r="M60" t="s">
        <v>1007</v>
      </c>
      <c r="N60" t="s">
        <v>166</v>
      </c>
      <c r="O60" t="s">
        <v>167</v>
      </c>
      <c r="P60" t="s">
        <v>200</v>
      </c>
      <c r="Q60" t="s">
        <v>168</v>
      </c>
      <c r="R60" t="s">
        <v>165</v>
      </c>
      <c r="S60" t="s">
        <v>119</v>
      </c>
      <c r="T60" t="s">
        <v>164</v>
      </c>
      <c r="U60" t="s">
        <v>749</v>
      </c>
      <c r="V60" t="s">
        <v>1008</v>
      </c>
      <c r="W60" t="s">
        <v>1009</v>
      </c>
      <c r="X60" s="51" t="str">
        <f t="shared" si="0"/>
        <v>3</v>
      </c>
      <c r="Y60" s="51" t="str">
        <f>IF(T60="","",IF(AND(T60&lt;&gt;'Tabelas auxiliares'!$B$236,T60&lt;&gt;'Tabelas auxiliares'!$B$237,T60&lt;&gt;'Tabelas auxiliares'!$C$236,T60&lt;&gt;'Tabelas auxiliares'!$C$237,T60&lt;&gt;'Tabelas auxiliares'!$D$236),"FOLHA DE PESSOAL",IF(X60='Tabelas auxiliares'!$A$237,"CUSTEIO",IF(X60='Tabelas auxiliares'!$A$236,"INVESTIMENTO","ERRO - VERIFICAR"))))</f>
        <v>CUSTEIO</v>
      </c>
      <c r="Z60" s="64">
        <f t="shared" si="1"/>
        <v>84046.06</v>
      </c>
      <c r="AA60" s="44">
        <v>84046.06</v>
      </c>
      <c r="AD60" s="72"/>
      <c r="AE60" s="72"/>
      <c r="AF60" s="72"/>
      <c r="AG60" s="72"/>
      <c r="AH60" s="72"/>
      <c r="AI60" s="72"/>
      <c r="AJ60" s="72"/>
      <c r="AK60" s="72"/>
      <c r="AL60" s="72"/>
      <c r="AM60" s="72"/>
      <c r="AN60" s="72"/>
      <c r="AO60" s="72"/>
    </row>
    <row r="61" spans="1:41" x14ac:dyDescent="0.25">
      <c r="A61" t="s">
        <v>540</v>
      </c>
      <c r="B61" t="s">
        <v>330</v>
      </c>
      <c r="C61" t="s">
        <v>541</v>
      </c>
      <c r="D61" t="s">
        <v>35</v>
      </c>
      <c r="E61" t="s">
        <v>117</v>
      </c>
      <c r="F61" s="51" t="str">
        <f>IFERROR(VLOOKUP(D61,'Tabelas auxiliares'!$A$3:$B$61,2,FALSE),"")</f>
        <v>PU - PREFEITURA UNIVERSITÁRIA</v>
      </c>
      <c r="G61" s="51" t="str">
        <f>IFERROR(VLOOKUP($B61,'Tabelas auxiliares'!$A$65:$C$102,2,FALSE),"")</f>
        <v>Manutenção</v>
      </c>
      <c r="H61" s="51" t="str">
        <f>IFERROR(VLOOKUP($B61,'Tabelas auxiliares'!$A$65:$C$102,3,FALSE),"")</f>
        <v>ALMOXARIFADO / AR CONDICIONADO / COMBATE INCÊNDIO / CORTINAS / ELEVADORES / GERADORES DE ENERGIA / HIDRÁULICA / IMÓVEIS / INSTALAÇÕES ELÉTRICAS  / JARDINAGEM / MANUTENÇÃO PREDIAL / DESINSETIZAÇÃO / CHAVEIRO / INVENTÁRIO PATRIMONIAL</v>
      </c>
      <c r="I61" t="s">
        <v>712</v>
      </c>
      <c r="J61" t="s">
        <v>1010</v>
      </c>
      <c r="K61" t="s">
        <v>1011</v>
      </c>
      <c r="L61" t="s">
        <v>1012</v>
      </c>
      <c r="M61" t="s">
        <v>1013</v>
      </c>
      <c r="N61" t="s">
        <v>166</v>
      </c>
      <c r="O61" t="s">
        <v>167</v>
      </c>
      <c r="P61" t="s">
        <v>200</v>
      </c>
      <c r="Q61" t="s">
        <v>168</v>
      </c>
      <c r="R61" t="s">
        <v>165</v>
      </c>
      <c r="S61" t="s">
        <v>119</v>
      </c>
      <c r="T61" t="s">
        <v>164</v>
      </c>
      <c r="U61" t="s">
        <v>749</v>
      </c>
      <c r="V61" t="s">
        <v>1014</v>
      </c>
      <c r="W61" t="s">
        <v>1015</v>
      </c>
      <c r="X61" s="51" t="str">
        <f t="shared" si="0"/>
        <v>3</v>
      </c>
      <c r="Y61" s="51" t="str">
        <f>IF(T61="","",IF(AND(T61&lt;&gt;'Tabelas auxiliares'!$B$236,T61&lt;&gt;'Tabelas auxiliares'!$B$237,T61&lt;&gt;'Tabelas auxiliares'!$C$236,T61&lt;&gt;'Tabelas auxiliares'!$C$237,T61&lt;&gt;'Tabelas auxiliares'!$D$236),"FOLHA DE PESSOAL",IF(X61='Tabelas auxiliares'!$A$237,"CUSTEIO",IF(X61='Tabelas auxiliares'!$A$236,"INVESTIMENTO","ERRO - VERIFICAR"))))</f>
        <v>CUSTEIO</v>
      </c>
      <c r="Z61" s="64">
        <f t="shared" si="1"/>
        <v>15766.78</v>
      </c>
      <c r="AA61" s="44">
        <v>15766.78</v>
      </c>
      <c r="AD61" s="72"/>
      <c r="AE61" s="72"/>
      <c r="AF61" s="72"/>
      <c r="AG61" s="72"/>
      <c r="AH61" s="72"/>
      <c r="AI61" s="72"/>
      <c r="AJ61" s="72"/>
      <c r="AK61" s="72"/>
      <c r="AL61" s="72"/>
      <c r="AM61" s="72"/>
      <c r="AN61" s="72"/>
      <c r="AO61" s="72"/>
    </row>
    <row r="62" spans="1:41" x14ac:dyDescent="0.25">
      <c r="A62" t="s">
        <v>540</v>
      </c>
      <c r="B62" t="s">
        <v>346</v>
      </c>
      <c r="C62" t="s">
        <v>541</v>
      </c>
      <c r="D62" t="s">
        <v>61</v>
      </c>
      <c r="E62" t="s">
        <v>117</v>
      </c>
      <c r="F62" s="51" t="str">
        <f>IFERROR(VLOOKUP(D62,'Tabelas auxiliares'!$A$3:$B$61,2,FALSE),"")</f>
        <v>PROAD - PRÓ-REITORIA DE ADMINISTRAÇÃO</v>
      </c>
      <c r="G62" s="51" t="str">
        <f>IFERROR(VLOOKUP($B62,'Tabelas auxiliares'!$A$65:$C$102,2,FALSE),"")</f>
        <v>Obrigações tributárias e serviços financeiros</v>
      </c>
      <c r="H62" s="51" t="str">
        <f>IFERROR(VLOOKUP($B62,'Tabelas auxiliares'!$A$65:$C$102,3,FALSE),"")</f>
        <v xml:space="preserve">OBRIGAÇÕES TRIBUTÁRIAS / SEGURO COLETIVO PARA ALUNOS / SEGURO ESTAGIÁRIOS / SEGURO CARROS OFICIAIS / SEGURO PREDIAL / IMPORTAÇÃO (TAXAS/SEGURO) </v>
      </c>
      <c r="I62" t="s">
        <v>937</v>
      </c>
      <c r="J62" t="s">
        <v>1000</v>
      </c>
      <c r="K62" t="s">
        <v>1016</v>
      </c>
      <c r="L62" t="s">
        <v>1017</v>
      </c>
      <c r="M62" t="s">
        <v>1018</v>
      </c>
      <c r="N62" t="s">
        <v>166</v>
      </c>
      <c r="O62" t="s">
        <v>167</v>
      </c>
      <c r="P62" t="s">
        <v>200</v>
      </c>
      <c r="Q62" t="s">
        <v>168</v>
      </c>
      <c r="R62" t="s">
        <v>165</v>
      </c>
      <c r="S62" t="s">
        <v>119</v>
      </c>
      <c r="T62" t="s">
        <v>164</v>
      </c>
      <c r="U62" t="s">
        <v>749</v>
      </c>
      <c r="V62" t="s">
        <v>1019</v>
      </c>
      <c r="W62" t="s">
        <v>508</v>
      </c>
      <c r="X62" s="51" t="str">
        <f t="shared" si="0"/>
        <v>3</v>
      </c>
      <c r="Y62" s="51" t="str">
        <f>IF(T62="","",IF(AND(T62&lt;&gt;'Tabelas auxiliares'!$B$236,T62&lt;&gt;'Tabelas auxiliares'!$B$237,T62&lt;&gt;'Tabelas auxiliares'!$C$236,T62&lt;&gt;'Tabelas auxiliares'!$C$237,T62&lt;&gt;'Tabelas auxiliares'!$D$236),"FOLHA DE PESSOAL",IF(X62='Tabelas auxiliares'!$A$237,"CUSTEIO",IF(X62='Tabelas auxiliares'!$A$236,"INVESTIMENTO","ERRO - VERIFICAR"))))</f>
        <v>CUSTEIO</v>
      </c>
      <c r="Z62" s="64">
        <f t="shared" si="1"/>
        <v>9.65</v>
      </c>
      <c r="AA62" s="44">
        <v>9.65</v>
      </c>
      <c r="AD62" s="72"/>
      <c r="AE62" s="72"/>
      <c r="AF62" s="72"/>
      <c r="AG62" s="72"/>
      <c r="AH62" s="72"/>
      <c r="AI62" s="72"/>
      <c r="AJ62" s="72"/>
      <c r="AK62" s="72"/>
      <c r="AL62" s="72"/>
      <c r="AM62" s="72"/>
      <c r="AN62" s="72"/>
      <c r="AO62" s="72"/>
    </row>
    <row r="63" spans="1:41" x14ac:dyDescent="0.25">
      <c r="A63" t="s">
        <v>540</v>
      </c>
      <c r="B63" t="s">
        <v>346</v>
      </c>
      <c r="C63" t="s">
        <v>541</v>
      </c>
      <c r="D63" t="s">
        <v>61</v>
      </c>
      <c r="E63" t="s">
        <v>117</v>
      </c>
      <c r="F63" s="51" t="str">
        <f>IFERROR(VLOOKUP(D63,'Tabelas auxiliares'!$A$3:$B$61,2,FALSE),"")</f>
        <v>PROAD - PRÓ-REITORIA DE ADMINISTRAÇÃO</v>
      </c>
      <c r="G63" s="51" t="str">
        <f>IFERROR(VLOOKUP($B63,'Tabelas auxiliares'!$A$65:$C$102,2,FALSE),"")</f>
        <v>Obrigações tributárias e serviços financeiros</v>
      </c>
      <c r="H63" s="51" t="str">
        <f>IFERROR(VLOOKUP($B63,'Tabelas auxiliares'!$A$65:$C$102,3,FALSE),"")</f>
        <v xml:space="preserve">OBRIGAÇÕES TRIBUTÁRIAS / SEGURO COLETIVO PARA ALUNOS / SEGURO ESTAGIÁRIOS / SEGURO CARROS OFICIAIS / SEGURO PREDIAL / IMPORTAÇÃO (TAXAS/SEGURO) </v>
      </c>
      <c r="I63" t="s">
        <v>937</v>
      </c>
      <c r="J63" t="s">
        <v>1004</v>
      </c>
      <c r="K63" t="s">
        <v>1020</v>
      </c>
      <c r="L63" t="s">
        <v>1021</v>
      </c>
      <c r="M63" t="s">
        <v>1018</v>
      </c>
      <c r="N63" t="s">
        <v>166</v>
      </c>
      <c r="O63" t="s">
        <v>167</v>
      </c>
      <c r="P63" t="s">
        <v>200</v>
      </c>
      <c r="Q63" t="s">
        <v>168</v>
      </c>
      <c r="R63" t="s">
        <v>165</v>
      </c>
      <c r="S63" t="s">
        <v>119</v>
      </c>
      <c r="T63" t="s">
        <v>164</v>
      </c>
      <c r="U63" t="s">
        <v>749</v>
      </c>
      <c r="V63" t="s">
        <v>1019</v>
      </c>
      <c r="W63" t="s">
        <v>508</v>
      </c>
      <c r="X63" s="51" t="str">
        <f t="shared" si="0"/>
        <v>3</v>
      </c>
      <c r="Y63" s="51" t="str">
        <f>IF(T63="","",IF(AND(T63&lt;&gt;'Tabelas auxiliares'!$B$236,T63&lt;&gt;'Tabelas auxiliares'!$B$237,T63&lt;&gt;'Tabelas auxiliares'!$C$236,T63&lt;&gt;'Tabelas auxiliares'!$C$237,T63&lt;&gt;'Tabelas auxiliares'!$D$236),"FOLHA DE PESSOAL",IF(X63='Tabelas auxiliares'!$A$237,"CUSTEIO",IF(X63='Tabelas auxiliares'!$A$236,"INVESTIMENTO","ERRO - VERIFICAR"))))</f>
        <v>CUSTEIO</v>
      </c>
      <c r="Z63" s="64">
        <f t="shared" si="1"/>
        <v>34.17</v>
      </c>
      <c r="AA63" s="44">
        <v>34.17</v>
      </c>
      <c r="AD63" s="72"/>
      <c r="AE63" s="72"/>
      <c r="AF63" s="72"/>
      <c r="AG63" s="72"/>
      <c r="AH63" s="72"/>
      <c r="AI63" s="72"/>
      <c r="AJ63" s="72"/>
      <c r="AK63" s="72"/>
      <c r="AL63" s="72"/>
      <c r="AM63" s="72"/>
      <c r="AN63" s="72"/>
      <c r="AO63" s="72"/>
    </row>
    <row r="64" spans="1:41" x14ac:dyDescent="0.25">
      <c r="A64" t="s">
        <v>540</v>
      </c>
      <c r="B64" t="s">
        <v>346</v>
      </c>
      <c r="C64" t="s">
        <v>541</v>
      </c>
      <c r="D64" t="s">
        <v>61</v>
      </c>
      <c r="E64" t="s">
        <v>117</v>
      </c>
      <c r="F64" s="51" t="str">
        <f>IFERROR(VLOOKUP(D64,'Tabelas auxiliares'!$A$3:$B$61,2,FALSE),"")</f>
        <v>PROAD - PRÓ-REITORIA DE ADMINISTRAÇÃO</v>
      </c>
      <c r="G64" s="51" t="str">
        <f>IFERROR(VLOOKUP($B64,'Tabelas auxiliares'!$A$65:$C$102,2,FALSE),"")</f>
        <v>Obrigações tributárias e serviços financeiros</v>
      </c>
      <c r="H64" s="51" t="str">
        <f>IFERROR(VLOOKUP($B64,'Tabelas auxiliares'!$A$65:$C$102,3,FALSE),"")</f>
        <v xml:space="preserve">OBRIGAÇÕES TRIBUTÁRIAS / SEGURO COLETIVO PARA ALUNOS / SEGURO ESTAGIÁRIOS / SEGURO CARROS OFICIAIS / SEGURO PREDIAL / IMPORTAÇÃO (TAXAS/SEGURO) </v>
      </c>
      <c r="I64" t="s">
        <v>937</v>
      </c>
      <c r="J64" t="s">
        <v>1022</v>
      </c>
      <c r="K64" t="s">
        <v>1023</v>
      </c>
      <c r="L64" t="s">
        <v>1024</v>
      </c>
      <c r="M64" t="s">
        <v>1018</v>
      </c>
      <c r="N64" t="s">
        <v>166</v>
      </c>
      <c r="O64" t="s">
        <v>167</v>
      </c>
      <c r="P64" t="s">
        <v>200</v>
      </c>
      <c r="Q64" t="s">
        <v>168</v>
      </c>
      <c r="R64" t="s">
        <v>165</v>
      </c>
      <c r="S64" t="s">
        <v>119</v>
      </c>
      <c r="T64" t="s">
        <v>164</v>
      </c>
      <c r="U64" t="s">
        <v>749</v>
      </c>
      <c r="V64" t="s">
        <v>1019</v>
      </c>
      <c r="W64" t="s">
        <v>508</v>
      </c>
      <c r="X64" s="51" t="str">
        <f t="shared" si="0"/>
        <v>3</v>
      </c>
      <c r="Y64" s="51" t="str">
        <f>IF(T64="","",IF(AND(T64&lt;&gt;'Tabelas auxiliares'!$B$236,T64&lt;&gt;'Tabelas auxiliares'!$B$237,T64&lt;&gt;'Tabelas auxiliares'!$C$236,T64&lt;&gt;'Tabelas auxiliares'!$C$237,T64&lt;&gt;'Tabelas auxiliares'!$D$236),"FOLHA DE PESSOAL",IF(X64='Tabelas auxiliares'!$A$237,"CUSTEIO",IF(X64='Tabelas auxiliares'!$A$236,"INVESTIMENTO","ERRO - VERIFICAR"))))</f>
        <v>CUSTEIO</v>
      </c>
      <c r="Z64" s="64">
        <f t="shared" si="1"/>
        <v>103.94</v>
      </c>
      <c r="AA64" s="44">
        <v>103.94</v>
      </c>
      <c r="AD64" s="72"/>
      <c r="AE64" s="72"/>
      <c r="AF64" s="72"/>
      <c r="AG64" s="72"/>
      <c r="AH64" s="72"/>
      <c r="AI64" s="72"/>
      <c r="AJ64" s="72"/>
      <c r="AK64" s="72"/>
      <c r="AL64" s="72"/>
      <c r="AM64" s="72"/>
      <c r="AN64" s="72"/>
      <c r="AO64" s="72"/>
    </row>
    <row r="65" spans="1:41" x14ac:dyDescent="0.25">
      <c r="A65" t="s">
        <v>540</v>
      </c>
      <c r="B65" t="s">
        <v>346</v>
      </c>
      <c r="C65" t="s">
        <v>541</v>
      </c>
      <c r="D65" t="s">
        <v>61</v>
      </c>
      <c r="E65" t="s">
        <v>117</v>
      </c>
      <c r="F65" s="51" t="str">
        <f>IFERROR(VLOOKUP(D65,'Tabelas auxiliares'!$A$3:$B$61,2,FALSE),"")</f>
        <v>PROAD - PRÓ-REITORIA DE ADMINISTRAÇÃO</v>
      </c>
      <c r="G65" s="51" t="str">
        <f>IFERROR(VLOOKUP($B65,'Tabelas auxiliares'!$A$65:$C$102,2,FALSE),"")</f>
        <v>Obrigações tributárias e serviços financeiros</v>
      </c>
      <c r="H65" s="51" t="str">
        <f>IFERROR(VLOOKUP($B65,'Tabelas auxiliares'!$A$65:$C$102,3,FALSE),"")</f>
        <v xml:space="preserve">OBRIGAÇÕES TRIBUTÁRIAS / SEGURO COLETIVO PARA ALUNOS / SEGURO ESTAGIÁRIOS / SEGURO CARROS OFICIAIS / SEGURO PREDIAL / IMPORTAÇÃO (TAXAS/SEGURO) </v>
      </c>
      <c r="I65" t="s">
        <v>937</v>
      </c>
      <c r="J65" t="s">
        <v>1025</v>
      </c>
      <c r="K65" t="s">
        <v>1026</v>
      </c>
      <c r="L65" t="s">
        <v>1027</v>
      </c>
      <c r="M65" t="s">
        <v>1018</v>
      </c>
      <c r="N65" t="s">
        <v>166</v>
      </c>
      <c r="O65" t="s">
        <v>167</v>
      </c>
      <c r="P65" t="s">
        <v>200</v>
      </c>
      <c r="Q65" t="s">
        <v>168</v>
      </c>
      <c r="R65" t="s">
        <v>165</v>
      </c>
      <c r="S65" t="s">
        <v>119</v>
      </c>
      <c r="T65" t="s">
        <v>164</v>
      </c>
      <c r="U65" t="s">
        <v>749</v>
      </c>
      <c r="V65" t="s">
        <v>1019</v>
      </c>
      <c r="W65" t="s">
        <v>508</v>
      </c>
      <c r="X65" s="51" t="str">
        <f t="shared" si="0"/>
        <v>3</v>
      </c>
      <c r="Y65" s="51" t="str">
        <f>IF(T65="","",IF(AND(T65&lt;&gt;'Tabelas auxiliares'!$B$236,T65&lt;&gt;'Tabelas auxiliares'!$B$237,T65&lt;&gt;'Tabelas auxiliares'!$C$236,T65&lt;&gt;'Tabelas auxiliares'!$C$237,T65&lt;&gt;'Tabelas auxiliares'!$D$236),"FOLHA DE PESSOAL",IF(X65='Tabelas auxiliares'!$A$237,"CUSTEIO",IF(X65='Tabelas auxiliares'!$A$236,"INVESTIMENTO","ERRO - VERIFICAR"))))</f>
        <v>CUSTEIO</v>
      </c>
      <c r="Z65" s="64">
        <f t="shared" si="1"/>
        <v>73.09</v>
      </c>
      <c r="AA65" s="44">
        <v>73.09</v>
      </c>
      <c r="AD65" s="72"/>
      <c r="AE65" s="72"/>
      <c r="AF65" s="72"/>
      <c r="AG65" s="72"/>
      <c r="AH65" s="72"/>
      <c r="AI65" s="72"/>
      <c r="AJ65" s="72"/>
      <c r="AK65" s="72"/>
      <c r="AL65" s="72"/>
      <c r="AM65" s="72"/>
      <c r="AN65" s="72"/>
      <c r="AO65" s="72"/>
    </row>
    <row r="66" spans="1:41" x14ac:dyDescent="0.25">
      <c r="A66" t="s">
        <v>540</v>
      </c>
      <c r="B66" t="s">
        <v>346</v>
      </c>
      <c r="C66" t="s">
        <v>541</v>
      </c>
      <c r="D66" t="s">
        <v>61</v>
      </c>
      <c r="E66" t="s">
        <v>117</v>
      </c>
      <c r="F66" s="51" t="str">
        <f>IFERROR(VLOOKUP(D66,'Tabelas auxiliares'!$A$3:$B$61,2,FALSE),"")</f>
        <v>PROAD - PRÓ-REITORIA DE ADMINISTRAÇÃO</v>
      </c>
      <c r="G66" s="51" t="str">
        <f>IFERROR(VLOOKUP($B66,'Tabelas auxiliares'!$A$65:$C$102,2,FALSE),"")</f>
        <v>Obrigações tributárias e serviços financeiros</v>
      </c>
      <c r="H66" s="51" t="str">
        <f>IFERROR(VLOOKUP($B66,'Tabelas auxiliares'!$A$65:$C$102,3,FALSE),"")</f>
        <v xml:space="preserve">OBRIGAÇÕES TRIBUTÁRIAS / SEGURO COLETIVO PARA ALUNOS / SEGURO ESTAGIÁRIOS / SEGURO CARROS OFICIAIS / SEGURO PREDIAL / IMPORTAÇÃO (TAXAS/SEGURO) </v>
      </c>
      <c r="I66" t="s">
        <v>937</v>
      </c>
      <c r="J66" t="s">
        <v>1028</v>
      </c>
      <c r="K66" t="s">
        <v>1029</v>
      </c>
      <c r="L66" t="s">
        <v>1030</v>
      </c>
      <c r="M66" t="s">
        <v>1018</v>
      </c>
      <c r="N66" t="s">
        <v>166</v>
      </c>
      <c r="O66" t="s">
        <v>167</v>
      </c>
      <c r="P66" t="s">
        <v>200</v>
      </c>
      <c r="Q66" t="s">
        <v>168</v>
      </c>
      <c r="R66" t="s">
        <v>165</v>
      </c>
      <c r="S66" t="s">
        <v>119</v>
      </c>
      <c r="T66" t="s">
        <v>164</v>
      </c>
      <c r="U66" t="s">
        <v>749</v>
      </c>
      <c r="V66" t="s">
        <v>1019</v>
      </c>
      <c r="W66" t="s">
        <v>508</v>
      </c>
      <c r="X66" s="51" t="str">
        <f t="shared" si="0"/>
        <v>3</v>
      </c>
      <c r="Y66" s="51" t="str">
        <f>IF(T66="","",IF(AND(T66&lt;&gt;'Tabelas auxiliares'!$B$236,T66&lt;&gt;'Tabelas auxiliares'!$B$237,T66&lt;&gt;'Tabelas auxiliares'!$C$236,T66&lt;&gt;'Tabelas auxiliares'!$C$237,T66&lt;&gt;'Tabelas auxiliares'!$D$236),"FOLHA DE PESSOAL",IF(X66='Tabelas auxiliares'!$A$237,"CUSTEIO",IF(X66='Tabelas auxiliares'!$A$236,"INVESTIMENTO","ERRO - VERIFICAR"))))</f>
        <v>CUSTEIO</v>
      </c>
      <c r="Z66" s="64">
        <f t="shared" si="1"/>
        <v>10.9</v>
      </c>
      <c r="AA66" s="44">
        <v>10.9</v>
      </c>
      <c r="AD66" s="72"/>
      <c r="AE66" s="72"/>
      <c r="AF66" s="72"/>
      <c r="AG66" s="72"/>
      <c r="AH66" s="72"/>
      <c r="AI66" s="72"/>
      <c r="AJ66" s="72"/>
      <c r="AK66" s="72"/>
      <c r="AL66" s="72"/>
      <c r="AM66" s="72"/>
      <c r="AN66" s="72"/>
      <c r="AO66" s="72"/>
    </row>
    <row r="67" spans="1:41" x14ac:dyDescent="0.25">
      <c r="A67" t="s">
        <v>540</v>
      </c>
      <c r="B67" t="s">
        <v>346</v>
      </c>
      <c r="C67" t="s">
        <v>541</v>
      </c>
      <c r="D67" t="s">
        <v>61</v>
      </c>
      <c r="E67" t="s">
        <v>117</v>
      </c>
      <c r="F67" s="51" t="str">
        <f>IFERROR(VLOOKUP(D67,'Tabelas auxiliares'!$A$3:$B$61,2,FALSE),"")</f>
        <v>PROAD - PRÓ-REITORIA DE ADMINISTRAÇÃO</v>
      </c>
      <c r="G67" s="51" t="str">
        <f>IFERROR(VLOOKUP($B67,'Tabelas auxiliares'!$A$65:$C$102,2,FALSE),"")</f>
        <v>Obrigações tributárias e serviços financeiros</v>
      </c>
      <c r="H67" s="51" t="str">
        <f>IFERROR(VLOOKUP($B67,'Tabelas auxiliares'!$A$65:$C$102,3,FALSE),"")</f>
        <v xml:space="preserve">OBRIGAÇÕES TRIBUTÁRIAS / SEGURO COLETIVO PARA ALUNOS / SEGURO ESTAGIÁRIOS / SEGURO CARROS OFICIAIS / SEGURO PREDIAL / IMPORTAÇÃO (TAXAS/SEGURO) </v>
      </c>
      <c r="I67" t="s">
        <v>937</v>
      </c>
      <c r="J67" t="s">
        <v>1031</v>
      </c>
      <c r="K67" t="s">
        <v>1032</v>
      </c>
      <c r="L67" t="s">
        <v>1033</v>
      </c>
      <c r="M67" t="s">
        <v>1018</v>
      </c>
      <c r="N67" t="s">
        <v>166</v>
      </c>
      <c r="O67" t="s">
        <v>167</v>
      </c>
      <c r="P67" t="s">
        <v>200</v>
      </c>
      <c r="Q67" t="s">
        <v>168</v>
      </c>
      <c r="R67" t="s">
        <v>165</v>
      </c>
      <c r="S67" t="s">
        <v>119</v>
      </c>
      <c r="T67" t="s">
        <v>164</v>
      </c>
      <c r="U67" t="s">
        <v>749</v>
      </c>
      <c r="V67" t="s">
        <v>1019</v>
      </c>
      <c r="W67" t="s">
        <v>508</v>
      </c>
      <c r="X67" s="51" t="str">
        <f t="shared" si="0"/>
        <v>3</v>
      </c>
      <c r="Y67" s="51" t="str">
        <f>IF(T67="","",IF(AND(T67&lt;&gt;'Tabelas auxiliares'!$B$236,T67&lt;&gt;'Tabelas auxiliares'!$B$237,T67&lt;&gt;'Tabelas auxiliares'!$C$236,T67&lt;&gt;'Tabelas auxiliares'!$C$237,T67&lt;&gt;'Tabelas auxiliares'!$D$236),"FOLHA DE PESSOAL",IF(X67='Tabelas auxiliares'!$A$237,"CUSTEIO",IF(X67='Tabelas auxiliares'!$A$236,"INVESTIMENTO","ERRO - VERIFICAR"))))</f>
        <v>CUSTEIO</v>
      </c>
      <c r="Z67" s="64">
        <f t="shared" si="1"/>
        <v>34.64</v>
      </c>
      <c r="AA67" s="44">
        <v>34.64</v>
      </c>
      <c r="AD67" s="72"/>
      <c r="AE67" s="72"/>
      <c r="AF67" s="72"/>
      <c r="AG67" s="72"/>
      <c r="AH67" s="72"/>
      <c r="AI67" s="72"/>
      <c r="AJ67" s="72"/>
      <c r="AK67" s="72"/>
      <c r="AL67" s="72"/>
      <c r="AM67" s="72"/>
      <c r="AN67" s="72"/>
      <c r="AO67" s="72"/>
    </row>
    <row r="68" spans="1:41" x14ac:dyDescent="0.25">
      <c r="A68" t="s">
        <v>540</v>
      </c>
      <c r="B68" t="s">
        <v>346</v>
      </c>
      <c r="C68" t="s">
        <v>541</v>
      </c>
      <c r="D68" t="s">
        <v>61</v>
      </c>
      <c r="E68" t="s">
        <v>117</v>
      </c>
      <c r="F68" s="51" t="str">
        <f>IFERROR(VLOOKUP(D68,'Tabelas auxiliares'!$A$3:$B$61,2,FALSE),"")</f>
        <v>PROAD - PRÓ-REITORIA DE ADMINISTRAÇÃO</v>
      </c>
      <c r="G68" s="51" t="str">
        <f>IFERROR(VLOOKUP($B68,'Tabelas auxiliares'!$A$65:$C$102,2,FALSE),"")</f>
        <v>Obrigações tributárias e serviços financeiros</v>
      </c>
      <c r="H68" s="51" t="str">
        <f>IFERROR(VLOOKUP($B68,'Tabelas auxiliares'!$A$65:$C$102,3,FALSE),"")</f>
        <v xml:space="preserve">OBRIGAÇÕES TRIBUTÁRIAS / SEGURO COLETIVO PARA ALUNOS / SEGURO ESTAGIÁRIOS / SEGURO CARROS OFICIAIS / SEGURO PREDIAL / IMPORTAÇÃO (TAXAS/SEGURO) </v>
      </c>
      <c r="I68" t="s">
        <v>937</v>
      </c>
      <c r="J68" t="s">
        <v>1034</v>
      </c>
      <c r="K68" t="s">
        <v>1035</v>
      </c>
      <c r="L68" t="s">
        <v>1036</v>
      </c>
      <c r="M68" t="s">
        <v>1018</v>
      </c>
      <c r="N68" t="s">
        <v>166</v>
      </c>
      <c r="O68" t="s">
        <v>167</v>
      </c>
      <c r="P68" t="s">
        <v>200</v>
      </c>
      <c r="Q68" t="s">
        <v>168</v>
      </c>
      <c r="R68" t="s">
        <v>165</v>
      </c>
      <c r="S68" t="s">
        <v>119</v>
      </c>
      <c r="T68" t="s">
        <v>164</v>
      </c>
      <c r="U68" t="s">
        <v>749</v>
      </c>
      <c r="V68" t="s">
        <v>1019</v>
      </c>
      <c r="W68" t="s">
        <v>508</v>
      </c>
      <c r="X68" s="51" t="str">
        <f t="shared" ref="X68:X131" si="2">LEFT(V68,1)</f>
        <v>3</v>
      </c>
      <c r="Y68" s="51" t="str">
        <f>IF(T68="","",IF(AND(T68&lt;&gt;'Tabelas auxiliares'!$B$236,T68&lt;&gt;'Tabelas auxiliares'!$B$237,T68&lt;&gt;'Tabelas auxiliares'!$C$236,T68&lt;&gt;'Tabelas auxiliares'!$C$237,T68&lt;&gt;'Tabelas auxiliares'!$D$236),"FOLHA DE PESSOAL",IF(X68='Tabelas auxiliares'!$A$237,"CUSTEIO",IF(X68='Tabelas auxiliares'!$A$236,"INVESTIMENTO","ERRO - VERIFICAR"))))</f>
        <v>CUSTEIO</v>
      </c>
      <c r="Z68" s="64">
        <f t="shared" si="1"/>
        <v>1.89</v>
      </c>
      <c r="AC68" s="44">
        <v>1.89</v>
      </c>
      <c r="AD68" s="72"/>
      <c r="AE68" s="72"/>
      <c r="AF68" s="72"/>
      <c r="AG68" s="72"/>
      <c r="AH68" s="72"/>
      <c r="AI68" s="72"/>
      <c r="AJ68" s="72"/>
      <c r="AK68" s="72"/>
      <c r="AL68" s="72"/>
      <c r="AM68" s="72"/>
      <c r="AN68" s="72"/>
      <c r="AO68" s="72"/>
    </row>
    <row r="69" spans="1:41" x14ac:dyDescent="0.25">
      <c r="A69" t="s">
        <v>540</v>
      </c>
      <c r="B69" t="s">
        <v>346</v>
      </c>
      <c r="C69" t="s">
        <v>541</v>
      </c>
      <c r="D69" t="s">
        <v>61</v>
      </c>
      <c r="E69" t="s">
        <v>117</v>
      </c>
      <c r="F69" s="51" t="str">
        <f>IFERROR(VLOOKUP(D69,'Tabelas auxiliares'!$A$3:$B$61,2,FALSE),"")</f>
        <v>PROAD - PRÓ-REITORIA DE ADMINISTRAÇÃO</v>
      </c>
      <c r="G69" s="51" t="str">
        <f>IFERROR(VLOOKUP($B69,'Tabelas auxiliares'!$A$65:$C$102,2,FALSE),"")</f>
        <v>Obrigações tributárias e serviços financeiros</v>
      </c>
      <c r="H69" s="51" t="str">
        <f>IFERROR(VLOOKUP($B69,'Tabelas auxiliares'!$A$65:$C$102,3,FALSE),"")</f>
        <v xml:space="preserve">OBRIGAÇÕES TRIBUTÁRIAS / SEGURO COLETIVO PARA ALUNOS / SEGURO ESTAGIÁRIOS / SEGURO CARROS OFICIAIS / SEGURO PREDIAL / IMPORTAÇÃO (TAXAS/SEGURO) </v>
      </c>
      <c r="I69" t="s">
        <v>937</v>
      </c>
      <c r="J69" t="s">
        <v>1037</v>
      </c>
      <c r="K69" t="s">
        <v>1038</v>
      </c>
      <c r="L69" t="s">
        <v>1039</v>
      </c>
      <c r="M69" t="s">
        <v>1018</v>
      </c>
      <c r="N69" t="s">
        <v>166</v>
      </c>
      <c r="O69" t="s">
        <v>167</v>
      </c>
      <c r="P69" t="s">
        <v>200</v>
      </c>
      <c r="Q69" t="s">
        <v>168</v>
      </c>
      <c r="R69" t="s">
        <v>165</v>
      </c>
      <c r="S69" t="s">
        <v>119</v>
      </c>
      <c r="T69" t="s">
        <v>164</v>
      </c>
      <c r="U69" t="s">
        <v>749</v>
      </c>
      <c r="V69" t="s">
        <v>1019</v>
      </c>
      <c r="W69" t="s">
        <v>508</v>
      </c>
      <c r="X69" s="51" t="str">
        <f t="shared" si="2"/>
        <v>3</v>
      </c>
      <c r="Y69" s="51" t="str">
        <f>IF(T69="","",IF(AND(T69&lt;&gt;'Tabelas auxiliares'!$B$236,T69&lt;&gt;'Tabelas auxiliares'!$B$237,T69&lt;&gt;'Tabelas auxiliares'!$C$236,T69&lt;&gt;'Tabelas auxiliares'!$C$237,T69&lt;&gt;'Tabelas auxiliares'!$D$236),"FOLHA DE PESSOAL",IF(X69='Tabelas auxiliares'!$A$237,"CUSTEIO",IF(X69='Tabelas auxiliares'!$A$236,"INVESTIMENTO","ERRO - VERIFICAR"))))</f>
        <v>CUSTEIO</v>
      </c>
      <c r="Z69" s="64">
        <f t="shared" ref="Z69:Z132" si="3">IF(AA69+AB69+AC69&lt;&gt;0,AA69+AB69+AC69,"")</f>
        <v>63.37</v>
      </c>
      <c r="AA69" s="44">
        <v>63.37</v>
      </c>
      <c r="AD69" s="72"/>
      <c r="AE69" s="72"/>
      <c r="AF69" s="72"/>
      <c r="AG69" s="72"/>
      <c r="AH69" s="72"/>
      <c r="AI69" s="72"/>
      <c r="AJ69" s="72"/>
      <c r="AK69" s="72"/>
      <c r="AL69" s="72"/>
      <c r="AM69" s="72"/>
      <c r="AN69" s="72"/>
      <c r="AO69" s="72"/>
    </row>
    <row r="70" spans="1:41" x14ac:dyDescent="0.25">
      <c r="A70" t="s">
        <v>540</v>
      </c>
      <c r="B70" t="s">
        <v>349</v>
      </c>
      <c r="C70" t="s">
        <v>541</v>
      </c>
      <c r="D70" t="s">
        <v>35</v>
      </c>
      <c r="E70" t="s">
        <v>117</v>
      </c>
      <c r="F70" s="51" t="str">
        <f>IFERROR(VLOOKUP(D70,'Tabelas auxiliares'!$A$3:$B$61,2,FALSE),"")</f>
        <v>PU - PREFEITURA UNIVERSITÁRIA</v>
      </c>
      <c r="G70" s="51" t="str">
        <f>IFERROR(VLOOKUP($B70,'Tabelas auxiliares'!$A$65:$C$102,2,FALSE),"")</f>
        <v>Transporte e locomoção comunitária</v>
      </c>
      <c r="H70" s="51" t="str">
        <f>IFERROR(VLOOKUP($B70,'Tabelas auxiliares'!$A$65:$C$102,3,FALSE),"")</f>
        <v>MOTORISTA / PNEUS FROTA OFICIAL / ABASTECIMENTO FROTA OFICIAL / TRANSPORTE EVENTUAL / TRANSPORTE INTERCAMPUS / IMPORTAÇÃO (fretes e transportes) / PEDÁGIO</v>
      </c>
      <c r="I70" t="s">
        <v>712</v>
      </c>
      <c r="J70" t="s">
        <v>589</v>
      </c>
      <c r="K70" t="s">
        <v>1040</v>
      </c>
      <c r="L70" t="s">
        <v>232</v>
      </c>
      <c r="M70" t="s">
        <v>233</v>
      </c>
      <c r="N70" t="s">
        <v>166</v>
      </c>
      <c r="O70" t="s">
        <v>167</v>
      </c>
      <c r="P70" t="s">
        <v>200</v>
      </c>
      <c r="Q70" t="s">
        <v>168</v>
      </c>
      <c r="R70" t="s">
        <v>165</v>
      </c>
      <c r="S70" t="s">
        <v>119</v>
      </c>
      <c r="T70" t="s">
        <v>164</v>
      </c>
      <c r="U70" t="s">
        <v>749</v>
      </c>
      <c r="V70" t="s">
        <v>470</v>
      </c>
      <c r="W70" t="s">
        <v>451</v>
      </c>
      <c r="X70" s="51" t="str">
        <f t="shared" si="2"/>
        <v>3</v>
      </c>
      <c r="Y70" s="51" t="str">
        <f>IF(T70="","",IF(AND(T70&lt;&gt;'Tabelas auxiliares'!$B$236,T70&lt;&gt;'Tabelas auxiliares'!$B$237,T70&lt;&gt;'Tabelas auxiliares'!$C$236,T70&lt;&gt;'Tabelas auxiliares'!$C$237,T70&lt;&gt;'Tabelas auxiliares'!$D$236),"FOLHA DE PESSOAL",IF(X70='Tabelas auxiliares'!$A$237,"CUSTEIO",IF(X70='Tabelas auxiliares'!$A$236,"INVESTIMENTO","ERRO - VERIFICAR"))))</f>
        <v>CUSTEIO</v>
      </c>
      <c r="Z70" s="64">
        <f t="shared" si="3"/>
        <v>12966.74</v>
      </c>
      <c r="AA70" s="44">
        <v>12966.74</v>
      </c>
      <c r="AD70" s="72"/>
      <c r="AE70" s="72"/>
      <c r="AF70" s="72"/>
      <c r="AG70" s="72"/>
      <c r="AH70" s="72"/>
      <c r="AI70" s="72"/>
      <c r="AJ70" s="72"/>
      <c r="AK70" s="72"/>
      <c r="AL70" s="72"/>
      <c r="AM70" s="72"/>
      <c r="AN70" s="72"/>
      <c r="AO70" s="72"/>
    </row>
    <row r="71" spans="1:41" x14ac:dyDescent="0.25">
      <c r="A71" t="s">
        <v>540</v>
      </c>
      <c r="B71" t="s">
        <v>349</v>
      </c>
      <c r="C71" t="s">
        <v>541</v>
      </c>
      <c r="D71" t="s">
        <v>35</v>
      </c>
      <c r="E71" t="s">
        <v>117</v>
      </c>
      <c r="F71" s="51" t="str">
        <f>IFERROR(VLOOKUP(D71,'Tabelas auxiliares'!$A$3:$B$61,2,FALSE),"")</f>
        <v>PU - PREFEITURA UNIVERSITÁRIA</v>
      </c>
      <c r="G71" s="51" t="str">
        <f>IFERROR(VLOOKUP($B71,'Tabelas auxiliares'!$A$65:$C$102,2,FALSE),"")</f>
        <v>Transporte e locomoção comunitária</v>
      </c>
      <c r="H71" s="51" t="str">
        <f>IFERROR(VLOOKUP($B71,'Tabelas auxiliares'!$A$65:$C$102,3,FALSE),"")</f>
        <v>MOTORISTA / PNEUS FROTA OFICIAL / ABASTECIMENTO FROTA OFICIAL / TRANSPORTE EVENTUAL / TRANSPORTE INTERCAMPUS / IMPORTAÇÃO (fretes e transportes) / PEDÁGIO</v>
      </c>
      <c r="I71" t="s">
        <v>712</v>
      </c>
      <c r="J71" t="s">
        <v>589</v>
      </c>
      <c r="K71" t="s">
        <v>1040</v>
      </c>
      <c r="L71" t="s">
        <v>232</v>
      </c>
      <c r="M71" t="s">
        <v>233</v>
      </c>
      <c r="N71" t="s">
        <v>166</v>
      </c>
      <c r="O71" t="s">
        <v>167</v>
      </c>
      <c r="P71" t="s">
        <v>200</v>
      </c>
      <c r="Q71" t="s">
        <v>168</v>
      </c>
      <c r="R71" t="s">
        <v>165</v>
      </c>
      <c r="S71" t="s">
        <v>119</v>
      </c>
      <c r="T71" t="s">
        <v>164</v>
      </c>
      <c r="U71" t="s">
        <v>749</v>
      </c>
      <c r="V71" t="s">
        <v>471</v>
      </c>
      <c r="W71" t="s">
        <v>452</v>
      </c>
      <c r="X71" s="51" t="str">
        <f t="shared" si="2"/>
        <v>3</v>
      </c>
      <c r="Y71" s="51" t="str">
        <f>IF(T71="","",IF(AND(T71&lt;&gt;'Tabelas auxiliares'!$B$236,T71&lt;&gt;'Tabelas auxiliares'!$B$237,T71&lt;&gt;'Tabelas auxiliares'!$C$236,T71&lt;&gt;'Tabelas auxiliares'!$C$237,T71&lt;&gt;'Tabelas auxiliares'!$D$236),"FOLHA DE PESSOAL",IF(X71='Tabelas auxiliares'!$A$237,"CUSTEIO",IF(X71='Tabelas auxiliares'!$A$236,"INVESTIMENTO","ERRO - VERIFICAR"))))</f>
        <v>CUSTEIO</v>
      </c>
      <c r="Z71" s="64">
        <f t="shared" si="3"/>
        <v>420.29</v>
      </c>
      <c r="AA71" s="44">
        <v>420.29</v>
      </c>
      <c r="AD71" s="72"/>
      <c r="AE71" s="72"/>
      <c r="AF71" s="72"/>
      <c r="AG71" s="72"/>
      <c r="AH71" s="72"/>
      <c r="AI71" s="72"/>
      <c r="AJ71" s="72"/>
      <c r="AK71" s="72"/>
      <c r="AL71" s="72"/>
      <c r="AM71" s="72"/>
      <c r="AN71" s="72"/>
      <c r="AO71" s="72"/>
    </row>
    <row r="72" spans="1:41" x14ac:dyDescent="0.25">
      <c r="A72" t="s">
        <v>540</v>
      </c>
      <c r="B72" t="s">
        <v>349</v>
      </c>
      <c r="C72" t="s">
        <v>541</v>
      </c>
      <c r="D72" t="s">
        <v>35</v>
      </c>
      <c r="E72" t="s">
        <v>117</v>
      </c>
      <c r="F72" s="51" t="str">
        <f>IFERROR(VLOOKUP(D72,'Tabelas auxiliares'!$A$3:$B$61,2,FALSE),"")</f>
        <v>PU - PREFEITURA UNIVERSITÁRIA</v>
      </c>
      <c r="G72" s="51" t="str">
        <f>IFERROR(VLOOKUP($B72,'Tabelas auxiliares'!$A$65:$C$102,2,FALSE),"")</f>
        <v>Transporte e locomoção comunitária</v>
      </c>
      <c r="H72" s="51" t="str">
        <f>IFERROR(VLOOKUP($B72,'Tabelas auxiliares'!$A$65:$C$102,3,FALSE),"")</f>
        <v>MOTORISTA / PNEUS FROTA OFICIAL / ABASTECIMENTO FROTA OFICIAL / TRANSPORTE EVENTUAL / TRANSPORTE INTERCAMPUS / IMPORTAÇÃO (fretes e transportes) / PEDÁGIO</v>
      </c>
      <c r="I72" t="s">
        <v>712</v>
      </c>
      <c r="J72" t="s">
        <v>589</v>
      </c>
      <c r="K72" t="s">
        <v>1040</v>
      </c>
      <c r="L72" t="s">
        <v>232</v>
      </c>
      <c r="M72" t="s">
        <v>233</v>
      </c>
      <c r="N72" t="s">
        <v>166</v>
      </c>
      <c r="O72" t="s">
        <v>167</v>
      </c>
      <c r="P72" t="s">
        <v>200</v>
      </c>
      <c r="Q72" t="s">
        <v>168</v>
      </c>
      <c r="R72" t="s">
        <v>165</v>
      </c>
      <c r="S72" t="s">
        <v>119</v>
      </c>
      <c r="T72" t="s">
        <v>164</v>
      </c>
      <c r="U72" t="s">
        <v>749</v>
      </c>
      <c r="V72" t="s">
        <v>475</v>
      </c>
      <c r="W72" t="s">
        <v>459</v>
      </c>
      <c r="X72" s="51" t="str">
        <f t="shared" si="2"/>
        <v>3</v>
      </c>
      <c r="Y72" s="51" t="str">
        <f>IF(T72="","",IF(AND(T72&lt;&gt;'Tabelas auxiliares'!$B$236,T72&lt;&gt;'Tabelas auxiliares'!$B$237,T72&lt;&gt;'Tabelas auxiliares'!$C$236,T72&lt;&gt;'Tabelas auxiliares'!$C$237,T72&lt;&gt;'Tabelas auxiliares'!$D$236),"FOLHA DE PESSOAL",IF(X72='Tabelas auxiliares'!$A$237,"CUSTEIO",IF(X72='Tabelas auxiliares'!$A$236,"INVESTIMENTO","ERRO - VERIFICAR"))))</f>
        <v>CUSTEIO</v>
      </c>
      <c r="Z72" s="64">
        <f t="shared" si="3"/>
        <v>10434.77</v>
      </c>
      <c r="AA72" s="44">
        <v>10434.77</v>
      </c>
      <c r="AD72" s="72"/>
      <c r="AE72" s="72"/>
      <c r="AF72" s="72"/>
      <c r="AG72" s="72"/>
      <c r="AH72" s="72"/>
      <c r="AI72" s="72"/>
      <c r="AJ72" s="72"/>
      <c r="AK72" s="72"/>
      <c r="AL72" s="72"/>
      <c r="AM72" s="72"/>
      <c r="AN72" s="72"/>
      <c r="AO72" s="72"/>
    </row>
    <row r="73" spans="1:41" x14ac:dyDescent="0.25">
      <c r="A73" t="s">
        <v>540</v>
      </c>
      <c r="B73" t="s">
        <v>349</v>
      </c>
      <c r="C73" t="s">
        <v>541</v>
      </c>
      <c r="D73" t="s">
        <v>35</v>
      </c>
      <c r="E73" t="s">
        <v>117</v>
      </c>
      <c r="F73" s="51" t="str">
        <f>IFERROR(VLOOKUP(D73,'Tabelas auxiliares'!$A$3:$B$61,2,FALSE),"")</f>
        <v>PU - PREFEITURA UNIVERSITÁRIA</v>
      </c>
      <c r="G73" s="51" t="str">
        <f>IFERROR(VLOOKUP($B73,'Tabelas auxiliares'!$A$65:$C$102,2,FALSE),"")</f>
        <v>Transporte e locomoção comunitária</v>
      </c>
      <c r="H73" s="51" t="str">
        <f>IFERROR(VLOOKUP($B73,'Tabelas auxiliares'!$A$65:$C$102,3,FALSE),"")</f>
        <v>MOTORISTA / PNEUS FROTA OFICIAL / ABASTECIMENTO FROTA OFICIAL / TRANSPORTE EVENTUAL / TRANSPORTE INTERCAMPUS / IMPORTAÇÃO (fretes e transportes) / PEDÁGIO</v>
      </c>
      <c r="I73" t="s">
        <v>781</v>
      </c>
      <c r="J73" t="s">
        <v>597</v>
      </c>
      <c r="K73" t="s">
        <v>1041</v>
      </c>
      <c r="L73" t="s">
        <v>1042</v>
      </c>
      <c r="M73" t="s">
        <v>174</v>
      </c>
      <c r="N73" t="s">
        <v>166</v>
      </c>
      <c r="O73" t="s">
        <v>167</v>
      </c>
      <c r="P73" t="s">
        <v>200</v>
      </c>
      <c r="Q73" t="s">
        <v>168</v>
      </c>
      <c r="R73" t="s">
        <v>165</v>
      </c>
      <c r="S73" t="s">
        <v>119</v>
      </c>
      <c r="T73" t="s">
        <v>164</v>
      </c>
      <c r="U73" t="s">
        <v>749</v>
      </c>
      <c r="V73" t="s">
        <v>469</v>
      </c>
      <c r="W73" t="s">
        <v>450</v>
      </c>
      <c r="X73" s="51" t="str">
        <f t="shared" si="2"/>
        <v>3</v>
      </c>
      <c r="Y73" s="51" t="str">
        <f>IF(T73="","",IF(AND(T73&lt;&gt;'Tabelas auxiliares'!$B$236,T73&lt;&gt;'Tabelas auxiliares'!$B$237,T73&lt;&gt;'Tabelas auxiliares'!$C$236,T73&lt;&gt;'Tabelas auxiliares'!$C$237,T73&lt;&gt;'Tabelas auxiliares'!$D$236),"FOLHA DE PESSOAL",IF(X73='Tabelas auxiliares'!$A$237,"CUSTEIO",IF(X73='Tabelas auxiliares'!$A$236,"INVESTIMENTO","ERRO - VERIFICAR"))))</f>
        <v>CUSTEIO</v>
      </c>
      <c r="Z73" s="64">
        <f t="shared" si="3"/>
        <v>602337.12</v>
      </c>
      <c r="AA73" s="44">
        <v>602337.12</v>
      </c>
      <c r="AD73" s="72"/>
      <c r="AE73" s="72"/>
      <c r="AF73" s="72"/>
      <c r="AG73" s="72"/>
      <c r="AH73" s="72"/>
      <c r="AI73" s="72"/>
      <c r="AJ73" s="72"/>
      <c r="AK73" s="72"/>
      <c r="AL73" s="72"/>
      <c r="AM73" s="72"/>
      <c r="AN73" s="72"/>
      <c r="AO73" s="72"/>
    </row>
    <row r="74" spans="1:41" x14ac:dyDescent="0.25">
      <c r="A74" t="s">
        <v>540</v>
      </c>
      <c r="B74" t="s">
        <v>352</v>
      </c>
      <c r="C74" t="s">
        <v>541</v>
      </c>
      <c r="D74" t="s">
        <v>15</v>
      </c>
      <c r="E74" t="s">
        <v>117</v>
      </c>
      <c r="F74" s="51" t="str">
        <f>IFERROR(VLOOKUP(D74,'Tabelas auxiliares'!$A$3:$B$61,2,FALSE),"")</f>
        <v>PROPES - PRÓ-REITORIA DE PESQUISA / CEM</v>
      </c>
      <c r="G74" s="51" t="str">
        <f>IFERROR(VLOOKUP($B74,'Tabelas auxiliares'!$A$65:$C$102,2,FALSE),"")</f>
        <v>Diárias e passagens nacionais</v>
      </c>
      <c r="H74" s="51" t="str">
        <f>IFERROR(VLOOKUP($B74,'Tabelas auxiliares'!$A$65:$C$102,3,FALSE),"")</f>
        <v>PASSAGENS NACIONAIS / DIÁRIAS NACIONAIS / REEMBOLSO DE PASSAGENS TERRESTRES</v>
      </c>
      <c r="I74" t="s">
        <v>983</v>
      </c>
      <c r="J74" t="s">
        <v>1043</v>
      </c>
      <c r="K74" t="s">
        <v>1044</v>
      </c>
      <c r="L74" t="s">
        <v>1045</v>
      </c>
      <c r="M74" t="s">
        <v>165</v>
      </c>
      <c r="N74" t="s">
        <v>166</v>
      </c>
      <c r="O74" t="s">
        <v>167</v>
      </c>
      <c r="P74" t="s">
        <v>200</v>
      </c>
      <c r="Q74" t="s">
        <v>168</v>
      </c>
      <c r="R74" t="s">
        <v>165</v>
      </c>
      <c r="S74" t="s">
        <v>119</v>
      </c>
      <c r="T74" t="s">
        <v>164</v>
      </c>
      <c r="U74" t="s">
        <v>749</v>
      </c>
      <c r="V74" t="s">
        <v>473</v>
      </c>
      <c r="W74" t="s">
        <v>455</v>
      </c>
      <c r="X74" s="51" t="str">
        <f t="shared" si="2"/>
        <v>3</v>
      </c>
      <c r="Y74" s="51" t="str">
        <f>IF(T74="","",IF(AND(T74&lt;&gt;'Tabelas auxiliares'!$B$236,T74&lt;&gt;'Tabelas auxiliares'!$B$237,T74&lt;&gt;'Tabelas auxiliares'!$C$236,T74&lt;&gt;'Tabelas auxiliares'!$C$237,T74&lt;&gt;'Tabelas auxiliares'!$D$236),"FOLHA DE PESSOAL",IF(X74='Tabelas auxiliares'!$A$237,"CUSTEIO",IF(X74='Tabelas auxiliares'!$A$236,"INVESTIMENTO","ERRO - VERIFICAR"))))</f>
        <v>CUSTEIO</v>
      </c>
      <c r="Z74" s="64">
        <f t="shared" si="3"/>
        <v>5000</v>
      </c>
      <c r="AA74" s="44">
        <v>5000</v>
      </c>
      <c r="AD74" s="72"/>
      <c r="AE74" s="72"/>
      <c r="AF74" s="72"/>
      <c r="AG74" s="72"/>
      <c r="AH74" s="72"/>
      <c r="AI74" s="72"/>
      <c r="AJ74" s="72"/>
      <c r="AK74" s="72"/>
      <c r="AL74" s="72"/>
      <c r="AM74" s="72"/>
      <c r="AN74" s="72"/>
      <c r="AO74" s="72"/>
    </row>
    <row r="75" spans="1:41" x14ac:dyDescent="0.25">
      <c r="A75" t="s">
        <v>540</v>
      </c>
      <c r="B75" t="s">
        <v>352</v>
      </c>
      <c r="C75" t="s">
        <v>541</v>
      </c>
      <c r="D75" t="s">
        <v>15</v>
      </c>
      <c r="E75" t="s">
        <v>117</v>
      </c>
      <c r="F75" s="51" t="str">
        <f>IFERROR(VLOOKUP(D75,'Tabelas auxiliares'!$A$3:$B$61,2,FALSE),"")</f>
        <v>PROPES - PRÓ-REITORIA DE PESQUISA / CEM</v>
      </c>
      <c r="G75" s="51" t="str">
        <f>IFERROR(VLOOKUP($B75,'Tabelas auxiliares'!$A$65:$C$102,2,FALSE),"")</f>
        <v>Diárias e passagens nacionais</v>
      </c>
      <c r="H75" s="51" t="str">
        <f>IFERROR(VLOOKUP($B75,'Tabelas auxiliares'!$A$65:$C$102,3,FALSE),"")</f>
        <v>PASSAGENS NACIONAIS / DIÁRIAS NACIONAIS / REEMBOLSO DE PASSAGENS TERRESTRES</v>
      </c>
      <c r="I75" t="s">
        <v>983</v>
      </c>
      <c r="J75" t="s">
        <v>1046</v>
      </c>
      <c r="K75" t="s">
        <v>1047</v>
      </c>
      <c r="L75" t="s">
        <v>1045</v>
      </c>
      <c r="M75" t="s">
        <v>165</v>
      </c>
      <c r="N75" t="s">
        <v>166</v>
      </c>
      <c r="O75" t="s">
        <v>167</v>
      </c>
      <c r="P75" t="s">
        <v>200</v>
      </c>
      <c r="Q75" t="s">
        <v>168</v>
      </c>
      <c r="R75" t="s">
        <v>165</v>
      </c>
      <c r="S75" t="s">
        <v>119</v>
      </c>
      <c r="T75" t="s">
        <v>164</v>
      </c>
      <c r="U75" t="s">
        <v>749</v>
      </c>
      <c r="V75" t="s">
        <v>474</v>
      </c>
      <c r="W75" t="s">
        <v>512</v>
      </c>
      <c r="X75" s="51" t="str">
        <f t="shared" si="2"/>
        <v>3</v>
      </c>
      <c r="Y75" s="51" t="str">
        <f>IF(T75="","",IF(AND(T75&lt;&gt;'Tabelas auxiliares'!$B$236,T75&lt;&gt;'Tabelas auxiliares'!$B$237,T75&lt;&gt;'Tabelas auxiliares'!$C$236,T75&lt;&gt;'Tabelas auxiliares'!$C$237,T75&lt;&gt;'Tabelas auxiliares'!$D$236),"FOLHA DE PESSOAL",IF(X75='Tabelas auxiliares'!$A$237,"CUSTEIO",IF(X75='Tabelas auxiliares'!$A$236,"INVESTIMENTO","ERRO - VERIFICAR"))))</f>
        <v>CUSTEIO</v>
      </c>
      <c r="Z75" s="64">
        <f t="shared" si="3"/>
        <v>3000</v>
      </c>
      <c r="AA75" s="44">
        <v>3000</v>
      </c>
      <c r="AD75" s="72"/>
      <c r="AE75" s="72"/>
      <c r="AF75" s="72"/>
      <c r="AG75" s="72"/>
      <c r="AH75" s="72"/>
      <c r="AI75" s="72"/>
      <c r="AJ75" s="72"/>
      <c r="AK75" s="72"/>
      <c r="AL75" s="72"/>
      <c r="AM75" s="72"/>
      <c r="AN75" s="72"/>
      <c r="AO75" s="72"/>
    </row>
    <row r="76" spans="1:41" x14ac:dyDescent="0.25">
      <c r="A76" t="s">
        <v>540</v>
      </c>
      <c r="B76" t="s">
        <v>352</v>
      </c>
      <c r="C76" t="s">
        <v>541</v>
      </c>
      <c r="D76" t="s">
        <v>21</v>
      </c>
      <c r="E76" t="s">
        <v>117</v>
      </c>
      <c r="F76" s="51" t="str">
        <f>IFERROR(VLOOKUP(D76,'Tabelas auxiliares'!$A$3:$B$61,2,FALSE),"")</f>
        <v>NÚCLEOS ESTRATÉGICOS</v>
      </c>
      <c r="G76" s="51" t="str">
        <f>IFERROR(VLOOKUP($B76,'Tabelas auxiliares'!$A$65:$C$102,2,FALSE),"")</f>
        <v>Diárias e passagens nacionais</v>
      </c>
      <c r="H76" s="51" t="str">
        <f>IFERROR(VLOOKUP($B76,'Tabelas auxiliares'!$A$65:$C$102,3,FALSE),"")</f>
        <v>PASSAGENS NACIONAIS / DIÁRIAS NACIONAIS / REEMBOLSO DE PASSAGENS TERRESTRES</v>
      </c>
      <c r="I76" t="s">
        <v>734</v>
      </c>
      <c r="J76" t="s">
        <v>1048</v>
      </c>
      <c r="K76" t="s">
        <v>1049</v>
      </c>
      <c r="L76" t="s">
        <v>1050</v>
      </c>
      <c r="M76" t="s">
        <v>165</v>
      </c>
      <c r="N76" t="s">
        <v>166</v>
      </c>
      <c r="O76" t="s">
        <v>167</v>
      </c>
      <c r="P76" t="s">
        <v>200</v>
      </c>
      <c r="Q76" t="s">
        <v>168</v>
      </c>
      <c r="R76" t="s">
        <v>165</v>
      </c>
      <c r="S76" t="s">
        <v>119</v>
      </c>
      <c r="T76" t="s">
        <v>164</v>
      </c>
      <c r="U76" t="s">
        <v>749</v>
      </c>
      <c r="V76" t="s">
        <v>473</v>
      </c>
      <c r="W76" t="s">
        <v>455</v>
      </c>
      <c r="X76" s="51" t="str">
        <f t="shared" si="2"/>
        <v>3</v>
      </c>
      <c r="Y76" s="51" t="str">
        <f>IF(T76="","",IF(AND(T76&lt;&gt;'Tabelas auxiliares'!$B$236,T76&lt;&gt;'Tabelas auxiliares'!$B$237,T76&lt;&gt;'Tabelas auxiliares'!$C$236,T76&lt;&gt;'Tabelas auxiliares'!$C$237,T76&lt;&gt;'Tabelas auxiliares'!$D$236),"FOLHA DE PESSOAL",IF(X76='Tabelas auxiliares'!$A$237,"CUSTEIO",IF(X76='Tabelas auxiliares'!$A$236,"INVESTIMENTO","ERRO - VERIFICAR"))))</f>
        <v>CUSTEIO</v>
      </c>
      <c r="Z76" s="64">
        <f t="shared" si="3"/>
        <v>2000</v>
      </c>
      <c r="AA76" s="44">
        <v>2000</v>
      </c>
      <c r="AD76" s="72"/>
      <c r="AE76" s="72"/>
      <c r="AF76" s="72"/>
      <c r="AG76" s="72"/>
      <c r="AH76" s="72"/>
      <c r="AI76" s="72"/>
      <c r="AJ76" s="72"/>
      <c r="AK76" s="72"/>
      <c r="AL76" s="72"/>
      <c r="AM76" s="72"/>
      <c r="AN76" s="72"/>
      <c r="AO76" s="72"/>
    </row>
    <row r="77" spans="1:41" x14ac:dyDescent="0.25">
      <c r="A77" t="s">
        <v>540</v>
      </c>
      <c r="B77" t="s">
        <v>352</v>
      </c>
      <c r="C77" t="s">
        <v>541</v>
      </c>
      <c r="D77" t="s">
        <v>21</v>
      </c>
      <c r="E77" t="s">
        <v>117</v>
      </c>
      <c r="F77" s="51" t="str">
        <f>IFERROR(VLOOKUP(D77,'Tabelas auxiliares'!$A$3:$B$61,2,FALSE),"")</f>
        <v>NÚCLEOS ESTRATÉGICOS</v>
      </c>
      <c r="G77" s="51" t="str">
        <f>IFERROR(VLOOKUP($B77,'Tabelas auxiliares'!$A$65:$C$102,2,FALSE),"")</f>
        <v>Diárias e passagens nacionais</v>
      </c>
      <c r="H77" s="51" t="str">
        <f>IFERROR(VLOOKUP($B77,'Tabelas auxiliares'!$A$65:$C$102,3,FALSE),"")</f>
        <v>PASSAGENS NACIONAIS / DIÁRIAS NACIONAIS / REEMBOLSO DE PASSAGENS TERRESTRES</v>
      </c>
      <c r="I77" t="s">
        <v>734</v>
      </c>
      <c r="J77" t="s">
        <v>1048</v>
      </c>
      <c r="K77" t="s">
        <v>1051</v>
      </c>
      <c r="L77" t="s">
        <v>1052</v>
      </c>
      <c r="M77" t="s">
        <v>165</v>
      </c>
      <c r="N77" t="s">
        <v>166</v>
      </c>
      <c r="O77" t="s">
        <v>167</v>
      </c>
      <c r="P77" t="s">
        <v>200</v>
      </c>
      <c r="Q77" t="s">
        <v>168</v>
      </c>
      <c r="R77" t="s">
        <v>165</v>
      </c>
      <c r="S77" t="s">
        <v>119</v>
      </c>
      <c r="T77" t="s">
        <v>164</v>
      </c>
      <c r="U77" t="s">
        <v>749</v>
      </c>
      <c r="V77" t="s">
        <v>474</v>
      </c>
      <c r="W77" t="s">
        <v>512</v>
      </c>
      <c r="X77" s="51" t="str">
        <f t="shared" si="2"/>
        <v>3</v>
      </c>
      <c r="Y77" s="51" t="str">
        <f>IF(T77="","",IF(AND(T77&lt;&gt;'Tabelas auxiliares'!$B$236,T77&lt;&gt;'Tabelas auxiliares'!$B$237,T77&lt;&gt;'Tabelas auxiliares'!$C$236,T77&lt;&gt;'Tabelas auxiliares'!$C$237,T77&lt;&gt;'Tabelas auxiliares'!$D$236),"FOLHA DE PESSOAL",IF(X77='Tabelas auxiliares'!$A$237,"CUSTEIO",IF(X77='Tabelas auxiliares'!$A$236,"INVESTIMENTO","ERRO - VERIFICAR"))))</f>
        <v>CUSTEIO</v>
      </c>
      <c r="Z77" s="64">
        <f t="shared" si="3"/>
        <v>7000</v>
      </c>
      <c r="AA77" s="44">
        <v>7000</v>
      </c>
      <c r="AD77" s="72"/>
      <c r="AE77" s="72"/>
      <c r="AF77" s="72"/>
      <c r="AG77" s="72"/>
      <c r="AH77" s="72"/>
      <c r="AI77" s="72"/>
      <c r="AJ77" s="72"/>
      <c r="AK77" s="72"/>
      <c r="AL77" s="72"/>
      <c r="AM77" s="72"/>
      <c r="AN77" s="72"/>
      <c r="AO77" s="72"/>
    </row>
    <row r="78" spans="1:41" x14ac:dyDescent="0.25">
      <c r="A78" t="s">
        <v>540</v>
      </c>
      <c r="B78" t="s">
        <v>352</v>
      </c>
      <c r="C78" t="s">
        <v>541</v>
      </c>
      <c r="D78" t="s">
        <v>17</v>
      </c>
      <c r="E78" t="s">
        <v>117</v>
      </c>
      <c r="F78" s="51" t="str">
        <f>IFERROR(VLOOKUP(D78,'Tabelas auxiliares'!$A$3:$B$61,2,FALSE),"")</f>
        <v>GABINETE REITORIA</v>
      </c>
      <c r="G78" s="51" t="str">
        <f>IFERROR(VLOOKUP($B78,'Tabelas auxiliares'!$A$65:$C$102,2,FALSE),"")</f>
        <v>Diárias e passagens nacionais</v>
      </c>
      <c r="H78" s="51" t="str">
        <f>IFERROR(VLOOKUP($B78,'Tabelas auxiliares'!$A$65:$C$102,3,FALSE),"")</f>
        <v>PASSAGENS NACIONAIS / DIÁRIAS NACIONAIS / REEMBOLSO DE PASSAGENS TERRESTRES</v>
      </c>
      <c r="I78" t="s">
        <v>734</v>
      </c>
      <c r="J78" t="s">
        <v>976</v>
      </c>
      <c r="K78" t="s">
        <v>1053</v>
      </c>
      <c r="L78" t="s">
        <v>1054</v>
      </c>
      <c r="M78" t="s">
        <v>165</v>
      </c>
      <c r="N78" t="s">
        <v>166</v>
      </c>
      <c r="O78" t="s">
        <v>167</v>
      </c>
      <c r="P78" t="s">
        <v>200</v>
      </c>
      <c r="Q78" t="s">
        <v>168</v>
      </c>
      <c r="R78" t="s">
        <v>165</v>
      </c>
      <c r="S78" t="s">
        <v>119</v>
      </c>
      <c r="T78" t="s">
        <v>164</v>
      </c>
      <c r="U78" t="s">
        <v>749</v>
      </c>
      <c r="V78" t="s">
        <v>473</v>
      </c>
      <c r="W78" t="s">
        <v>455</v>
      </c>
      <c r="X78" s="51" t="str">
        <f t="shared" si="2"/>
        <v>3</v>
      </c>
      <c r="Y78" s="51" t="str">
        <f>IF(T78="","",IF(AND(T78&lt;&gt;'Tabelas auxiliares'!$B$236,T78&lt;&gt;'Tabelas auxiliares'!$B$237,T78&lt;&gt;'Tabelas auxiliares'!$C$236,T78&lt;&gt;'Tabelas auxiliares'!$C$237,T78&lt;&gt;'Tabelas auxiliares'!$D$236),"FOLHA DE PESSOAL",IF(X78='Tabelas auxiliares'!$A$237,"CUSTEIO",IF(X78='Tabelas auxiliares'!$A$236,"INVESTIMENTO","ERRO - VERIFICAR"))))</f>
        <v>CUSTEIO</v>
      </c>
      <c r="Z78" s="64">
        <f t="shared" si="3"/>
        <v>25000</v>
      </c>
      <c r="AA78" s="44">
        <v>24409.59</v>
      </c>
      <c r="AC78" s="44">
        <v>590.41</v>
      </c>
      <c r="AD78" s="72"/>
      <c r="AE78" s="72"/>
      <c r="AF78" s="72"/>
      <c r="AG78" s="72"/>
      <c r="AH78" s="72"/>
      <c r="AI78" s="72"/>
      <c r="AJ78" s="72"/>
      <c r="AK78" s="72"/>
      <c r="AL78" s="72"/>
      <c r="AM78" s="72"/>
      <c r="AN78" s="72"/>
      <c r="AO78" s="72"/>
    </row>
    <row r="79" spans="1:41" x14ac:dyDescent="0.25">
      <c r="A79" t="s">
        <v>540</v>
      </c>
      <c r="B79" t="s">
        <v>352</v>
      </c>
      <c r="C79" t="s">
        <v>541</v>
      </c>
      <c r="D79" t="s">
        <v>55</v>
      </c>
      <c r="E79" t="s">
        <v>117</v>
      </c>
      <c r="F79" s="51" t="str">
        <f>IFERROR(VLOOKUP(D79,'Tabelas auxiliares'!$A$3:$B$61,2,FALSE),"")</f>
        <v>PROEC - PRÓ-REITORIA DE EXTENSÃO E CULTURA</v>
      </c>
      <c r="G79" s="51" t="str">
        <f>IFERROR(VLOOKUP($B79,'Tabelas auxiliares'!$A$65:$C$102,2,FALSE),"")</f>
        <v>Diárias e passagens nacionais</v>
      </c>
      <c r="H79" s="51" t="str">
        <f>IFERROR(VLOOKUP($B79,'Tabelas auxiliares'!$A$65:$C$102,3,FALSE),"")</f>
        <v>PASSAGENS NACIONAIS / DIÁRIAS NACIONAIS / REEMBOLSO DE PASSAGENS TERRESTRES</v>
      </c>
      <c r="I79" t="s">
        <v>738</v>
      </c>
      <c r="J79" t="s">
        <v>1055</v>
      </c>
      <c r="K79" t="s">
        <v>1056</v>
      </c>
      <c r="L79" t="s">
        <v>1057</v>
      </c>
      <c r="M79" t="s">
        <v>165</v>
      </c>
      <c r="N79" t="s">
        <v>166</v>
      </c>
      <c r="O79" t="s">
        <v>167</v>
      </c>
      <c r="P79" t="s">
        <v>200</v>
      </c>
      <c r="Q79" t="s">
        <v>168</v>
      </c>
      <c r="R79" t="s">
        <v>165</v>
      </c>
      <c r="S79" t="s">
        <v>119</v>
      </c>
      <c r="T79" t="s">
        <v>164</v>
      </c>
      <c r="U79" t="s">
        <v>749</v>
      </c>
      <c r="V79" t="s">
        <v>473</v>
      </c>
      <c r="W79" t="s">
        <v>455</v>
      </c>
      <c r="X79" s="51" t="str">
        <f t="shared" si="2"/>
        <v>3</v>
      </c>
      <c r="Y79" s="51" t="str">
        <f>IF(T79="","",IF(AND(T79&lt;&gt;'Tabelas auxiliares'!$B$236,T79&lt;&gt;'Tabelas auxiliares'!$B$237,T79&lt;&gt;'Tabelas auxiliares'!$C$236,T79&lt;&gt;'Tabelas auxiliares'!$C$237,T79&lt;&gt;'Tabelas auxiliares'!$D$236),"FOLHA DE PESSOAL",IF(X79='Tabelas auxiliares'!$A$237,"CUSTEIO",IF(X79='Tabelas auxiliares'!$A$236,"INVESTIMENTO","ERRO - VERIFICAR"))))</f>
        <v>CUSTEIO</v>
      </c>
      <c r="Z79" s="64">
        <f t="shared" si="3"/>
        <v>5000</v>
      </c>
      <c r="AA79" s="44">
        <v>5000</v>
      </c>
      <c r="AD79" s="72"/>
      <c r="AE79" s="72"/>
      <c r="AF79" s="72"/>
      <c r="AG79" s="72"/>
      <c r="AH79" s="72"/>
      <c r="AI79" s="72"/>
      <c r="AJ79" s="72"/>
      <c r="AK79" s="72"/>
      <c r="AL79" s="72"/>
      <c r="AM79" s="72"/>
      <c r="AN79" s="72"/>
      <c r="AO79" s="72"/>
    </row>
    <row r="80" spans="1:41" x14ac:dyDescent="0.25">
      <c r="A80" t="s">
        <v>540</v>
      </c>
      <c r="B80" t="s">
        <v>352</v>
      </c>
      <c r="C80" t="s">
        <v>541</v>
      </c>
      <c r="D80" t="s">
        <v>55</v>
      </c>
      <c r="E80" t="s">
        <v>117</v>
      </c>
      <c r="F80" s="51" t="str">
        <f>IFERROR(VLOOKUP(D80,'Tabelas auxiliares'!$A$3:$B$61,2,FALSE),"")</f>
        <v>PROEC - PRÓ-REITORIA DE EXTENSÃO E CULTURA</v>
      </c>
      <c r="G80" s="51" t="str">
        <f>IFERROR(VLOOKUP($B80,'Tabelas auxiliares'!$A$65:$C$102,2,FALSE),"")</f>
        <v>Diárias e passagens nacionais</v>
      </c>
      <c r="H80" s="51" t="str">
        <f>IFERROR(VLOOKUP($B80,'Tabelas auxiliares'!$A$65:$C$102,3,FALSE),"")</f>
        <v>PASSAGENS NACIONAIS / DIÁRIAS NACIONAIS / REEMBOLSO DE PASSAGENS TERRESTRES</v>
      </c>
      <c r="I80" t="s">
        <v>738</v>
      </c>
      <c r="J80" t="s">
        <v>1055</v>
      </c>
      <c r="K80" t="s">
        <v>1058</v>
      </c>
      <c r="L80" t="s">
        <v>1059</v>
      </c>
      <c r="M80" t="s">
        <v>165</v>
      </c>
      <c r="N80" t="s">
        <v>166</v>
      </c>
      <c r="O80" t="s">
        <v>167</v>
      </c>
      <c r="P80" t="s">
        <v>200</v>
      </c>
      <c r="Q80" t="s">
        <v>168</v>
      </c>
      <c r="R80" t="s">
        <v>165</v>
      </c>
      <c r="S80" t="s">
        <v>119</v>
      </c>
      <c r="T80" t="s">
        <v>164</v>
      </c>
      <c r="U80" t="s">
        <v>749</v>
      </c>
      <c r="V80" t="s">
        <v>474</v>
      </c>
      <c r="W80" t="s">
        <v>512</v>
      </c>
      <c r="X80" s="51" t="str">
        <f t="shared" si="2"/>
        <v>3</v>
      </c>
      <c r="Y80" s="51" t="str">
        <f>IF(T80="","",IF(AND(T80&lt;&gt;'Tabelas auxiliares'!$B$236,T80&lt;&gt;'Tabelas auxiliares'!$B$237,T80&lt;&gt;'Tabelas auxiliares'!$C$236,T80&lt;&gt;'Tabelas auxiliares'!$C$237,T80&lt;&gt;'Tabelas auxiliares'!$D$236),"FOLHA DE PESSOAL",IF(X80='Tabelas auxiliares'!$A$237,"CUSTEIO",IF(X80='Tabelas auxiliares'!$A$236,"INVESTIMENTO","ERRO - VERIFICAR"))))</f>
        <v>CUSTEIO</v>
      </c>
      <c r="Z80" s="64">
        <f t="shared" si="3"/>
        <v>2000</v>
      </c>
      <c r="AA80" s="44">
        <v>2000</v>
      </c>
      <c r="AD80" s="72"/>
      <c r="AE80" s="72"/>
      <c r="AF80" s="72"/>
      <c r="AG80" s="72"/>
      <c r="AH80" s="72"/>
      <c r="AI80" s="72"/>
      <c r="AJ80" s="72"/>
      <c r="AK80" s="72"/>
      <c r="AL80" s="72"/>
      <c r="AM80" s="72"/>
      <c r="AN80" s="72"/>
      <c r="AO80" s="72"/>
    </row>
    <row r="81" spans="1:41" x14ac:dyDescent="0.25">
      <c r="A81" t="s">
        <v>540</v>
      </c>
      <c r="B81" t="s">
        <v>352</v>
      </c>
      <c r="C81" t="s">
        <v>541</v>
      </c>
      <c r="D81" t="s">
        <v>63</v>
      </c>
      <c r="E81" t="s">
        <v>117</v>
      </c>
      <c r="F81" s="51" t="str">
        <f>IFERROR(VLOOKUP(D81,'Tabelas auxiliares'!$A$3:$B$61,2,FALSE),"")</f>
        <v>PROAD - PASSAGENS * D.U.C</v>
      </c>
      <c r="G81" s="51" t="str">
        <f>IFERROR(VLOOKUP($B81,'Tabelas auxiliares'!$A$65:$C$102,2,FALSE),"")</f>
        <v>Diárias e passagens nacionais</v>
      </c>
      <c r="H81" s="51" t="str">
        <f>IFERROR(VLOOKUP($B81,'Tabelas auxiliares'!$A$65:$C$102,3,FALSE),"")</f>
        <v>PASSAGENS NACIONAIS / DIÁRIAS NACIONAIS / REEMBOLSO DE PASSAGENS TERRESTRES</v>
      </c>
      <c r="I81" t="s">
        <v>823</v>
      </c>
      <c r="J81" t="s">
        <v>664</v>
      </c>
      <c r="K81" t="s">
        <v>1060</v>
      </c>
      <c r="L81" t="s">
        <v>236</v>
      </c>
      <c r="M81" t="s">
        <v>235</v>
      </c>
      <c r="N81" t="s">
        <v>166</v>
      </c>
      <c r="O81" t="s">
        <v>167</v>
      </c>
      <c r="P81" t="s">
        <v>200</v>
      </c>
      <c r="Q81" t="s">
        <v>168</v>
      </c>
      <c r="R81" t="s">
        <v>165</v>
      </c>
      <c r="S81" t="s">
        <v>119</v>
      </c>
      <c r="T81" t="s">
        <v>164</v>
      </c>
      <c r="U81" t="s">
        <v>749</v>
      </c>
      <c r="V81" t="s">
        <v>476</v>
      </c>
      <c r="W81" t="s">
        <v>460</v>
      </c>
      <c r="X81" s="51" t="str">
        <f t="shared" si="2"/>
        <v>3</v>
      </c>
      <c r="Y81" s="51" t="str">
        <f>IF(T81="","",IF(AND(T81&lt;&gt;'Tabelas auxiliares'!$B$236,T81&lt;&gt;'Tabelas auxiliares'!$B$237,T81&lt;&gt;'Tabelas auxiliares'!$C$236,T81&lt;&gt;'Tabelas auxiliares'!$C$237,T81&lt;&gt;'Tabelas auxiliares'!$D$236),"FOLHA DE PESSOAL",IF(X81='Tabelas auxiliares'!$A$237,"CUSTEIO",IF(X81='Tabelas auxiliares'!$A$236,"INVESTIMENTO","ERRO - VERIFICAR"))))</f>
        <v>CUSTEIO</v>
      </c>
      <c r="Z81" s="64">
        <f t="shared" si="3"/>
        <v>28000</v>
      </c>
      <c r="AA81" s="44">
        <v>28000</v>
      </c>
      <c r="AD81" s="72"/>
      <c r="AE81" s="72"/>
      <c r="AF81" s="72"/>
      <c r="AG81" s="72"/>
      <c r="AH81" s="72"/>
      <c r="AI81" s="72"/>
      <c r="AJ81" s="72"/>
      <c r="AK81" s="72"/>
      <c r="AL81" s="72"/>
      <c r="AM81" s="72"/>
      <c r="AN81" s="72"/>
      <c r="AO81" s="72"/>
    </row>
    <row r="82" spans="1:41" x14ac:dyDescent="0.25">
      <c r="A82" t="s">
        <v>540</v>
      </c>
      <c r="B82" t="s">
        <v>352</v>
      </c>
      <c r="C82" t="s">
        <v>541</v>
      </c>
      <c r="D82" t="s">
        <v>65</v>
      </c>
      <c r="E82" t="s">
        <v>117</v>
      </c>
      <c r="F82" s="51" t="str">
        <f>IFERROR(VLOOKUP(D82,'Tabelas auxiliares'!$A$3:$B$61,2,FALSE),"")</f>
        <v>PROPLADI - PRÓ-REITORIA DE PLAN. E DESENV. INSTITUCIONAL</v>
      </c>
      <c r="G82" s="51" t="str">
        <f>IFERROR(VLOOKUP($B82,'Tabelas auxiliares'!$A$65:$C$102,2,FALSE),"")</f>
        <v>Diárias e passagens nacionais</v>
      </c>
      <c r="H82" s="51" t="str">
        <f>IFERROR(VLOOKUP($B82,'Tabelas auxiliares'!$A$65:$C$102,3,FALSE),"")</f>
        <v>PASSAGENS NACIONAIS / DIÁRIAS NACIONAIS / REEMBOLSO DE PASSAGENS TERRESTRES</v>
      </c>
      <c r="I82" t="s">
        <v>744</v>
      </c>
      <c r="J82" t="s">
        <v>1061</v>
      </c>
      <c r="K82" t="s">
        <v>1062</v>
      </c>
      <c r="L82" t="s">
        <v>1063</v>
      </c>
      <c r="M82" t="s">
        <v>165</v>
      </c>
      <c r="N82" t="s">
        <v>166</v>
      </c>
      <c r="O82" t="s">
        <v>167</v>
      </c>
      <c r="P82" t="s">
        <v>200</v>
      </c>
      <c r="Q82" t="s">
        <v>168</v>
      </c>
      <c r="R82" t="s">
        <v>165</v>
      </c>
      <c r="S82" t="s">
        <v>119</v>
      </c>
      <c r="T82" t="s">
        <v>164</v>
      </c>
      <c r="U82" t="s">
        <v>749</v>
      </c>
      <c r="V82" t="s">
        <v>473</v>
      </c>
      <c r="W82" t="s">
        <v>455</v>
      </c>
      <c r="X82" s="51" t="str">
        <f t="shared" si="2"/>
        <v>3</v>
      </c>
      <c r="Y82" s="51" t="str">
        <f>IF(T82="","",IF(AND(T82&lt;&gt;'Tabelas auxiliares'!$B$236,T82&lt;&gt;'Tabelas auxiliares'!$B$237,T82&lt;&gt;'Tabelas auxiliares'!$C$236,T82&lt;&gt;'Tabelas auxiliares'!$C$237,T82&lt;&gt;'Tabelas auxiliares'!$D$236),"FOLHA DE PESSOAL",IF(X82='Tabelas auxiliares'!$A$237,"CUSTEIO",IF(X82='Tabelas auxiliares'!$A$236,"INVESTIMENTO","ERRO - VERIFICAR"))))</f>
        <v>CUSTEIO</v>
      </c>
      <c r="Z82" s="64">
        <f t="shared" si="3"/>
        <v>3000</v>
      </c>
      <c r="AA82" s="44">
        <v>3000</v>
      </c>
      <c r="AD82" s="72"/>
      <c r="AE82" s="72"/>
      <c r="AF82" s="72"/>
      <c r="AG82" s="72"/>
      <c r="AH82" s="72"/>
      <c r="AI82" s="72"/>
      <c r="AJ82" s="72"/>
      <c r="AK82" s="72"/>
      <c r="AL82" s="72"/>
      <c r="AM82" s="72"/>
      <c r="AN82" s="72"/>
      <c r="AO82" s="72"/>
    </row>
    <row r="83" spans="1:41" x14ac:dyDescent="0.25">
      <c r="A83" t="s">
        <v>540</v>
      </c>
      <c r="B83" t="s">
        <v>352</v>
      </c>
      <c r="C83" t="s">
        <v>541</v>
      </c>
      <c r="D83" t="s">
        <v>71</v>
      </c>
      <c r="E83" t="s">
        <v>117</v>
      </c>
      <c r="F83" s="51" t="str">
        <f>IFERROR(VLOOKUP(D83,'Tabelas auxiliares'!$A$3:$B$61,2,FALSE),"")</f>
        <v>ARI - ASSESSORIA DE RELAÇÕES INTERNACIONAIS</v>
      </c>
      <c r="G83" s="51" t="str">
        <f>IFERROR(VLOOKUP($B83,'Tabelas auxiliares'!$A$65:$C$102,2,FALSE),"")</f>
        <v>Diárias e passagens nacionais</v>
      </c>
      <c r="H83" s="51" t="str">
        <f>IFERROR(VLOOKUP($B83,'Tabelas auxiliares'!$A$65:$C$102,3,FALSE),"")</f>
        <v>PASSAGENS NACIONAIS / DIÁRIAS NACIONAIS / REEMBOLSO DE PASSAGENS TERRESTRES</v>
      </c>
      <c r="I83" t="s">
        <v>734</v>
      </c>
      <c r="J83" t="s">
        <v>980</v>
      </c>
      <c r="K83" t="s">
        <v>1064</v>
      </c>
      <c r="L83" t="s">
        <v>1065</v>
      </c>
      <c r="M83" t="s">
        <v>165</v>
      </c>
      <c r="N83" t="s">
        <v>166</v>
      </c>
      <c r="O83" t="s">
        <v>167</v>
      </c>
      <c r="P83" t="s">
        <v>200</v>
      </c>
      <c r="Q83" t="s">
        <v>168</v>
      </c>
      <c r="R83" t="s">
        <v>165</v>
      </c>
      <c r="S83" t="s">
        <v>119</v>
      </c>
      <c r="T83" t="s">
        <v>164</v>
      </c>
      <c r="U83" t="s">
        <v>749</v>
      </c>
      <c r="V83" t="s">
        <v>473</v>
      </c>
      <c r="W83" t="s">
        <v>455</v>
      </c>
      <c r="X83" s="51" t="str">
        <f t="shared" si="2"/>
        <v>3</v>
      </c>
      <c r="Y83" s="51" t="str">
        <f>IF(T83="","",IF(AND(T83&lt;&gt;'Tabelas auxiliares'!$B$236,T83&lt;&gt;'Tabelas auxiliares'!$B$237,T83&lt;&gt;'Tabelas auxiliares'!$C$236,T83&lt;&gt;'Tabelas auxiliares'!$C$237,T83&lt;&gt;'Tabelas auxiliares'!$D$236),"FOLHA DE PESSOAL",IF(X83='Tabelas auxiliares'!$A$237,"CUSTEIO",IF(X83='Tabelas auxiliares'!$A$236,"INVESTIMENTO","ERRO - VERIFICAR"))))</f>
        <v>CUSTEIO</v>
      </c>
      <c r="Z83" s="64">
        <f t="shared" si="3"/>
        <v>3000</v>
      </c>
      <c r="AA83" s="44">
        <v>3000</v>
      </c>
      <c r="AD83" s="72"/>
      <c r="AE83" s="72"/>
      <c r="AF83" s="72"/>
      <c r="AG83" s="72"/>
      <c r="AH83" s="72"/>
      <c r="AI83" s="72"/>
      <c r="AJ83" s="72"/>
      <c r="AK83" s="72"/>
      <c r="AL83" s="72"/>
      <c r="AM83" s="72"/>
      <c r="AN83" s="72"/>
      <c r="AO83" s="72"/>
    </row>
    <row r="84" spans="1:41" x14ac:dyDescent="0.25">
      <c r="A84" t="s">
        <v>540</v>
      </c>
      <c r="B84" t="s">
        <v>352</v>
      </c>
      <c r="C84" t="s">
        <v>541</v>
      </c>
      <c r="D84" t="s">
        <v>73</v>
      </c>
      <c r="E84" t="s">
        <v>117</v>
      </c>
      <c r="F84" s="51" t="str">
        <f>IFERROR(VLOOKUP(D84,'Tabelas auxiliares'!$A$3:$B$61,2,FALSE),"")</f>
        <v>PROPG - PRÓ-REITORIA DE PÓS-GRADUAÇÃO</v>
      </c>
      <c r="G84" s="51" t="str">
        <f>IFERROR(VLOOKUP($B84,'Tabelas auxiliares'!$A$65:$C$102,2,FALSE),"")</f>
        <v>Diárias e passagens nacionais</v>
      </c>
      <c r="H84" s="51" t="str">
        <f>IFERROR(VLOOKUP($B84,'Tabelas auxiliares'!$A$65:$C$102,3,FALSE),"")</f>
        <v>PASSAGENS NACIONAIS / DIÁRIAS NACIONAIS / REEMBOLSO DE PASSAGENS TERRESTRES</v>
      </c>
      <c r="I84" t="s">
        <v>744</v>
      </c>
      <c r="J84" t="s">
        <v>1066</v>
      </c>
      <c r="K84" t="s">
        <v>1067</v>
      </c>
      <c r="L84" t="s">
        <v>1068</v>
      </c>
      <c r="M84" t="s">
        <v>165</v>
      </c>
      <c r="N84" t="s">
        <v>166</v>
      </c>
      <c r="O84" t="s">
        <v>167</v>
      </c>
      <c r="P84" t="s">
        <v>200</v>
      </c>
      <c r="Q84" t="s">
        <v>168</v>
      </c>
      <c r="R84" t="s">
        <v>165</v>
      </c>
      <c r="S84" t="s">
        <v>119</v>
      </c>
      <c r="T84" t="s">
        <v>164</v>
      </c>
      <c r="U84" t="s">
        <v>749</v>
      </c>
      <c r="V84" t="s">
        <v>473</v>
      </c>
      <c r="W84" t="s">
        <v>455</v>
      </c>
      <c r="X84" s="51" t="str">
        <f t="shared" si="2"/>
        <v>3</v>
      </c>
      <c r="Y84" s="51" t="str">
        <f>IF(T84="","",IF(AND(T84&lt;&gt;'Tabelas auxiliares'!$B$236,T84&lt;&gt;'Tabelas auxiliares'!$B$237,T84&lt;&gt;'Tabelas auxiliares'!$C$236,T84&lt;&gt;'Tabelas auxiliares'!$C$237,T84&lt;&gt;'Tabelas auxiliares'!$D$236),"FOLHA DE PESSOAL",IF(X84='Tabelas auxiliares'!$A$237,"CUSTEIO",IF(X84='Tabelas auxiliares'!$A$236,"INVESTIMENTO","ERRO - VERIFICAR"))))</f>
        <v>CUSTEIO</v>
      </c>
      <c r="Z84" s="64">
        <f t="shared" si="3"/>
        <v>8000</v>
      </c>
      <c r="AA84" s="44">
        <v>8000</v>
      </c>
      <c r="AD84" s="72"/>
      <c r="AE84" s="72"/>
      <c r="AF84" s="72"/>
      <c r="AG84" s="72"/>
      <c r="AH84" s="72"/>
      <c r="AI84" s="72"/>
      <c r="AJ84" s="72"/>
      <c r="AK84" s="72"/>
      <c r="AL84" s="72"/>
      <c r="AM84" s="72"/>
      <c r="AN84" s="72"/>
      <c r="AO84" s="72"/>
    </row>
    <row r="85" spans="1:41" x14ac:dyDescent="0.25">
      <c r="A85" t="s">
        <v>540</v>
      </c>
      <c r="B85" t="s">
        <v>352</v>
      </c>
      <c r="C85" t="s">
        <v>541</v>
      </c>
      <c r="D85" t="s">
        <v>73</v>
      </c>
      <c r="E85" t="s">
        <v>117</v>
      </c>
      <c r="F85" s="51" t="str">
        <f>IFERROR(VLOOKUP(D85,'Tabelas auxiliares'!$A$3:$B$61,2,FALSE),"")</f>
        <v>PROPG - PRÓ-REITORIA DE PÓS-GRADUAÇÃO</v>
      </c>
      <c r="G85" s="51" t="str">
        <f>IFERROR(VLOOKUP($B85,'Tabelas auxiliares'!$A$65:$C$102,2,FALSE),"")</f>
        <v>Diárias e passagens nacionais</v>
      </c>
      <c r="H85" s="51" t="str">
        <f>IFERROR(VLOOKUP($B85,'Tabelas auxiliares'!$A$65:$C$102,3,FALSE),"")</f>
        <v>PASSAGENS NACIONAIS / DIÁRIAS NACIONAIS / REEMBOLSO DE PASSAGENS TERRESTRES</v>
      </c>
      <c r="I85" t="s">
        <v>744</v>
      </c>
      <c r="J85" t="s">
        <v>1066</v>
      </c>
      <c r="K85" t="s">
        <v>1069</v>
      </c>
      <c r="L85" t="s">
        <v>1068</v>
      </c>
      <c r="M85" t="s">
        <v>165</v>
      </c>
      <c r="N85" t="s">
        <v>166</v>
      </c>
      <c r="O85" t="s">
        <v>167</v>
      </c>
      <c r="P85" t="s">
        <v>200</v>
      </c>
      <c r="Q85" t="s">
        <v>168</v>
      </c>
      <c r="R85" t="s">
        <v>165</v>
      </c>
      <c r="S85" t="s">
        <v>119</v>
      </c>
      <c r="T85" t="s">
        <v>164</v>
      </c>
      <c r="U85" t="s">
        <v>749</v>
      </c>
      <c r="V85" t="s">
        <v>474</v>
      </c>
      <c r="W85" t="s">
        <v>512</v>
      </c>
      <c r="X85" s="51" t="str">
        <f t="shared" si="2"/>
        <v>3</v>
      </c>
      <c r="Y85" s="51" t="str">
        <f>IF(T85="","",IF(AND(T85&lt;&gt;'Tabelas auxiliares'!$B$236,T85&lt;&gt;'Tabelas auxiliares'!$B$237,T85&lt;&gt;'Tabelas auxiliares'!$C$236,T85&lt;&gt;'Tabelas auxiliares'!$C$237,T85&lt;&gt;'Tabelas auxiliares'!$D$236),"FOLHA DE PESSOAL",IF(X85='Tabelas auxiliares'!$A$237,"CUSTEIO",IF(X85='Tabelas auxiliares'!$A$236,"INVESTIMENTO","ERRO - VERIFICAR"))))</f>
        <v>CUSTEIO</v>
      </c>
      <c r="Z85" s="64">
        <f t="shared" si="3"/>
        <v>3000</v>
      </c>
      <c r="AA85" s="44">
        <v>3000</v>
      </c>
      <c r="AD85" s="72"/>
      <c r="AE85" s="72"/>
      <c r="AF85" s="72"/>
      <c r="AG85" s="72"/>
      <c r="AH85" s="72"/>
      <c r="AI85" s="72"/>
      <c r="AJ85" s="72"/>
      <c r="AK85" s="72"/>
      <c r="AL85" s="72"/>
      <c r="AM85" s="72"/>
      <c r="AN85" s="72"/>
      <c r="AO85" s="72"/>
    </row>
    <row r="86" spans="1:41" x14ac:dyDescent="0.25">
      <c r="A86" t="s">
        <v>540</v>
      </c>
      <c r="B86" t="s">
        <v>352</v>
      </c>
      <c r="C86" t="s">
        <v>541</v>
      </c>
      <c r="D86" t="s">
        <v>208</v>
      </c>
      <c r="E86" t="s">
        <v>117</v>
      </c>
      <c r="F86" s="51" t="str">
        <f>IFERROR(VLOOKUP(D86,'Tabelas auxiliares'!$A$3:$B$61,2,FALSE),"")</f>
        <v>SPO - OBRAS SANTO ANDRÉ</v>
      </c>
      <c r="G86" s="51" t="str">
        <f>IFERROR(VLOOKUP($B86,'Tabelas auxiliares'!$A$65:$C$102,2,FALSE),"")</f>
        <v>Diárias e passagens nacionais</v>
      </c>
      <c r="H86" s="51" t="str">
        <f>IFERROR(VLOOKUP($B86,'Tabelas auxiliares'!$A$65:$C$102,3,FALSE),"")</f>
        <v>PASSAGENS NACIONAIS / DIÁRIAS NACIONAIS / REEMBOLSO DE PASSAGENS TERRESTRES</v>
      </c>
      <c r="I86" t="s">
        <v>809</v>
      </c>
      <c r="J86" t="s">
        <v>1070</v>
      </c>
      <c r="K86" t="s">
        <v>1071</v>
      </c>
      <c r="L86" t="s">
        <v>1072</v>
      </c>
      <c r="M86" t="s">
        <v>165</v>
      </c>
      <c r="N86" t="s">
        <v>166</v>
      </c>
      <c r="O86" t="s">
        <v>167</v>
      </c>
      <c r="P86" t="s">
        <v>200</v>
      </c>
      <c r="Q86" t="s">
        <v>168</v>
      </c>
      <c r="R86" t="s">
        <v>165</v>
      </c>
      <c r="S86" t="s">
        <v>119</v>
      </c>
      <c r="T86" t="s">
        <v>164</v>
      </c>
      <c r="U86" t="s">
        <v>749</v>
      </c>
      <c r="V86" t="s">
        <v>473</v>
      </c>
      <c r="W86" t="s">
        <v>455</v>
      </c>
      <c r="X86" s="51" t="str">
        <f t="shared" si="2"/>
        <v>3</v>
      </c>
      <c r="Y86" s="51" t="str">
        <f>IF(T86="","",IF(AND(T86&lt;&gt;'Tabelas auxiliares'!$B$236,T86&lt;&gt;'Tabelas auxiliares'!$B$237,T86&lt;&gt;'Tabelas auxiliares'!$C$236,T86&lt;&gt;'Tabelas auxiliares'!$C$237,T86&lt;&gt;'Tabelas auxiliares'!$D$236),"FOLHA DE PESSOAL",IF(X86='Tabelas auxiliares'!$A$237,"CUSTEIO",IF(X86='Tabelas auxiliares'!$A$236,"INVESTIMENTO","ERRO - VERIFICAR"))))</f>
        <v>CUSTEIO</v>
      </c>
      <c r="Z86" s="64">
        <f t="shared" si="3"/>
        <v>3000</v>
      </c>
      <c r="AA86" s="44">
        <v>3000</v>
      </c>
      <c r="AD86" s="72"/>
      <c r="AE86" s="72"/>
      <c r="AF86" s="72"/>
      <c r="AG86" s="72"/>
      <c r="AH86" s="72"/>
      <c r="AI86" s="72"/>
      <c r="AJ86" s="72"/>
      <c r="AK86" s="72"/>
      <c r="AL86" s="72"/>
      <c r="AM86" s="72"/>
      <c r="AN86" s="72"/>
      <c r="AO86" s="72"/>
    </row>
    <row r="87" spans="1:41" x14ac:dyDescent="0.25">
      <c r="A87" t="s">
        <v>540</v>
      </c>
      <c r="B87" t="s">
        <v>352</v>
      </c>
      <c r="C87" t="s">
        <v>541</v>
      </c>
      <c r="D87" t="s">
        <v>83</v>
      </c>
      <c r="E87" t="s">
        <v>117</v>
      </c>
      <c r="F87" s="51" t="str">
        <f>IFERROR(VLOOKUP(D87,'Tabelas auxiliares'!$A$3:$B$61,2,FALSE),"")</f>
        <v>NETEL - NÚCLEO EDUCACIONAL DE TECNOLOGIAS E LÍNGUAS</v>
      </c>
      <c r="G87" s="51" t="str">
        <f>IFERROR(VLOOKUP($B87,'Tabelas auxiliares'!$A$65:$C$102,2,FALSE),"")</f>
        <v>Diárias e passagens nacionais</v>
      </c>
      <c r="H87" s="51" t="str">
        <f>IFERROR(VLOOKUP($B87,'Tabelas auxiliares'!$A$65:$C$102,3,FALSE),"")</f>
        <v>PASSAGENS NACIONAIS / DIÁRIAS NACIONAIS / REEMBOLSO DE PASSAGENS TERRESTRES</v>
      </c>
      <c r="I87" t="s">
        <v>744</v>
      </c>
      <c r="J87" t="s">
        <v>984</v>
      </c>
      <c r="K87" t="s">
        <v>1073</v>
      </c>
      <c r="L87" t="s">
        <v>986</v>
      </c>
      <c r="M87" t="s">
        <v>165</v>
      </c>
      <c r="N87" t="s">
        <v>166</v>
      </c>
      <c r="O87" t="s">
        <v>167</v>
      </c>
      <c r="P87" t="s">
        <v>200</v>
      </c>
      <c r="Q87" t="s">
        <v>168</v>
      </c>
      <c r="R87" t="s">
        <v>165</v>
      </c>
      <c r="S87" t="s">
        <v>119</v>
      </c>
      <c r="T87" t="s">
        <v>164</v>
      </c>
      <c r="U87" t="s">
        <v>749</v>
      </c>
      <c r="V87" t="s">
        <v>473</v>
      </c>
      <c r="W87" t="s">
        <v>455</v>
      </c>
      <c r="X87" s="51" t="str">
        <f t="shared" si="2"/>
        <v>3</v>
      </c>
      <c r="Y87" s="51" t="str">
        <f>IF(T87="","",IF(AND(T87&lt;&gt;'Tabelas auxiliares'!$B$236,T87&lt;&gt;'Tabelas auxiliares'!$B$237,T87&lt;&gt;'Tabelas auxiliares'!$C$236,T87&lt;&gt;'Tabelas auxiliares'!$C$237,T87&lt;&gt;'Tabelas auxiliares'!$D$236),"FOLHA DE PESSOAL",IF(X87='Tabelas auxiliares'!$A$237,"CUSTEIO",IF(X87='Tabelas auxiliares'!$A$236,"INVESTIMENTO","ERRO - VERIFICAR"))))</f>
        <v>CUSTEIO</v>
      </c>
      <c r="Z87" s="64">
        <f t="shared" si="3"/>
        <v>5000</v>
      </c>
      <c r="AA87" s="44">
        <v>5000</v>
      </c>
      <c r="AD87" s="72"/>
      <c r="AE87" s="72"/>
      <c r="AF87" s="72"/>
      <c r="AG87" s="72"/>
      <c r="AH87" s="72"/>
      <c r="AI87" s="72"/>
      <c r="AJ87" s="72"/>
      <c r="AK87" s="72"/>
      <c r="AL87" s="72"/>
      <c r="AM87" s="72"/>
      <c r="AN87" s="72"/>
      <c r="AO87" s="72"/>
    </row>
    <row r="88" spans="1:41" x14ac:dyDescent="0.25">
      <c r="A88" t="s">
        <v>540</v>
      </c>
      <c r="B88" t="s">
        <v>352</v>
      </c>
      <c r="C88" t="s">
        <v>541</v>
      </c>
      <c r="D88" t="s">
        <v>83</v>
      </c>
      <c r="E88" t="s">
        <v>117</v>
      </c>
      <c r="F88" s="51" t="str">
        <f>IFERROR(VLOOKUP(D88,'Tabelas auxiliares'!$A$3:$B$61,2,FALSE),"")</f>
        <v>NETEL - NÚCLEO EDUCACIONAL DE TECNOLOGIAS E LÍNGUAS</v>
      </c>
      <c r="G88" s="51" t="str">
        <f>IFERROR(VLOOKUP($B88,'Tabelas auxiliares'!$A$65:$C$102,2,FALSE),"")</f>
        <v>Diárias e passagens nacionais</v>
      </c>
      <c r="H88" s="51" t="str">
        <f>IFERROR(VLOOKUP($B88,'Tabelas auxiliares'!$A$65:$C$102,3,FALSE),"")</f>
        <v>PASSAGENS NACIONAIS / DIÁRIAS NACIONAIS / REEMBOLSO DE PASSAGENS TERRESTRES</v>
      </c>
      <c r="I88" t="s">
        <v>744</v>
      </c>
      <c r="J88" t="s">
        <v>984</v>
      </c>
      <c r="K88" t="s">
        <v>1074</v>
      </c>
      <c r="L88" t="s">
        <v>986</v>
      </c>
      <c r="M88" t="s">
        <v>165</v>
      </c>
      <c r="N88" t="s">
        <v>166</v>
      </c>
      <c r="O88" t="s">
        <v>167</v>
      </c>
      <c r="P88" t="s">
        <v>200</v>
      </c>
      <c r="Q88" t="s">
        <v>168</v>
      </c>
      <c r="R88" t="s">
        <v>165</v>
      </c>
      <c r="S88" t="s">
        <v>119</v>
      </c>
      <c r="T88" t="s">
        <v>164</v>
      </c>
      <c r="U88" t="s">
        <v>749</v>
      </c>
      <c r="V88" t="s">
        <v>474</v>
      </c>
      <c r="W88" t="s">
        <v>512</v>
      </c>
      <c r="X88" s="51" t="str">
        <f t="shared" si="2"/>
        <v>3</v>
      </c>
      <c r="Y88" s="51" t="str">
        <f>IF(T88="","",IF(AND(T88&lt;&gt;'Tabelas auxiliares'!$B$236,T88&lt;&gt;'Tabelas auxiliares'!$B$237,T88&lt;&gt;'Tabelas auxiliares'!$C$236,T88&lt;&gt;'Tabelas auxiliares'!$C$237,T88&lt;&gt;'Tabelas auxiliares'!$D$236),"FOLHA DE PESSOAL",IF(X88='Tabelas auxiliares'!$A$237,"CUSTEIO",IF(X88='Tabelas auxiliares'!$A$236,"INVESTIMENTO","ERRO - VERIFICAR"))))</f>
        <v>CUSTEIO</v>
      </c>
      <c r="Z88" s="64">
        <f t="shared" si="3"/>
        <v>2000</v>
      </c>
      <c r="AA88" s="44">
        <v>2000</v>
      </c>
      <c r="AD88" s="72"/>
      <c r="AE88" s="72"/>
      <c r="AF88" s="72"/>
      <c r="AG88" s="72"/>
      <c r="AH88" s="72"/>
      <c r="AI88" s="72"/>
      <c r="AJ88" s="72"/>
      <c r="AK88" s="72"/>
      <c r="AL88" s="72"/>
      <c r="AM88" s="72"/>
      <c r="AN88" s="72"/>
      <c r="AO88" s="72"/>
    </row>
    <row r="89" spans="1:41" x14ac:dyDescent="0.25">
      <c r="A89" t="s">
        <v>540</v>
      </c>
      <c r="B89" t="s">
        <v>352</v>
      </c>
      <c r="C89" t="s">
        <v>541</v>
      </c>
      <c r="D89" t="s">
        <v>88</v>
      </c>
      <c r="E89" t="s">
        <v>117</v>
      </c>
      <c r="F89" s="51" t="str">
        <f>IFERROR(VLOOKUP(D89,'Tabelas auxiliares'!$A$3:$B$61,2,FALSE),"")</f>
        <v>SUGEPE - SUPERINTENDÊNCIA DE GESTÃO DE PESSOAS</v>
      </c>
      <c r="G89" s="51" t="str">
        <f>IFERROR(VLOOKUP($B89,'Tabelas auxiliares'!$A$65:$C$102,2,FALSE),"")</f>
        <v>Diárias e passagens nacionais</v>
      </c>
      <c r="H89" s="51" t="str">
        <f>IFERROR(VLOOKUP($B89,'Tabelas auxiliares'!$A$65:$C$102,3,FALSE),"")</f>
        <v>PASSAGENS NACIONAIS / DIÁRIAS NACIONAIS / REEMBOLSO DE PASSAGENS TERRESTRES</v>
      </c>
      <c r="I89" t="s">
        <v>983</v>
      </c>
      <c r="J89" t="s">
        <v>1075</v>
      </c>
      <c r="K89" t="s">
        <v>1076</v>
      </c>
      <c r="L89" t="s">
        <v>704</v>
      </c>
      <c r="M89" t="s">
        <v>165</v>
      </c>
      <c r="N89" t="s">
        <v>166</v>
      </c>
      <c r="O89" t="s">
        <v>167</v>
      </c>
      <c r="P89" t="s">
        <v>200</v>
      </c>
      <c r="Q89" t="s">
        <v>168</v>
      </c>
      <c r="R89" t="s">
        <v>165</v>
      </c>
      <c r="S89" t="s">
        <v>119</v>
      </c>
      <c r="T89" t="s">
        <v>164</v>
      </c>
      <c r="U89" t="s">
        <v>749</v>
      </c>
      <c r="V89" t="s">
        <v>473</v>
      </c>
      <c r="W89" t="s">
        <v>455</v>
      </c>
      <c r="X89" s="51" t="str">
        <f t="shared" si="2"/>
        <v>3</v>
      </c>
      <c r="Y89" s="51" t="str">
        <f>IF(T89="","",IF(AND(T89&lt;&gt;'Tabelas auxiliares'!$B$236,T89&lt;&gt;'Tabelas auxiliares'!$B$237,T89&lt;&gt;'Tabelas auxiliares'!$C$236,T89&lt;&gt;'Tabelas auxiliares'!$C$237,T89&lt;&gt;'Tabelas auxiliares'!$D$236),"FOLHA DE PESSOAL",IF(X89='Tabelas auxiliares'!$A$237,"CUSTEIO",IF(X89='Tabelas auxiliares'!$A$236,"INVESTIMENTO","ERRO - VERIFICAR"))))</f>
        <v>CUSTEIO</v>
      </c>
      <c r="Z89" s="64">
        <f t="shared" si="3"/>
        <v>4000</v>
      </c>
      <c r="AA89" s="44">
        <v>4000</v>
      </c>
      <c r="AD89" s="72"/>
      <c r="AE89" s="72"/>
      <c r="AF89" s="72"/>
      <c r="AG89" s="72"/>
      <c r="AH89" s="72"/>
      <c r="AI89" s="72"/>
      <c r="AJ89" s="72"/>
      <c r="AK89" s="72"/>
      <c r="AL89" s="72"/>
      <c r="AM89" s="72"/>
      <c r="AN89" s="72"/>
      <c r="AO89" s="72"/>
    </row>
    <row r="90" spans="1:41" x14ac:dyDescent="0.25">
      <c r="A90" t="s">
        <v>540</v>
      </c>
      <c r="B90" t="s">
        <v>352</v>
      </c>
      <c r="C90" t="s">
        <v>541</v>
      </c>
      <c r="D90" t="s">
        <v>88</v>
      </c>
      <c r="E90" t="s">
        <v>117</v>
      </c>
      <c r="F90" s="51" t="str">
        <f>IFERROR(VLOOKUP(D90,'Tabelas auxiliares'!$A$3:$B$61,2,FALSE),"")</f>
        <v>SUGEPE - SUPERINTENDÊNCIA DE GESTÃO DE PESSOAS</v>
      </c>
      <c r="G90" s="51" t="str">
        <f>IFERROR(VLOOKUP($B90,'Tabelas auxiliares'!$A$65:$C$102,2,FALSE),"")</f>
        <v>Diárias e passagens nacionais</v>
      </c>
      <c r="H90" s="51" t="str">
        <f>IFERROR(VLOOKUP($B90,'Tabelas auxiliares'!$A$65:$C$102,3,FALSE),"")</f>
        <v>PASSAGENS NACIONAIS / DIÁRIAS NACIONAIS / REEMBOLSO DE PASSAGENS TERRESTRES</v>
      </c>
      <c r="I90" t="s">
        <v>983</v>
      </c>
      <c r="J90" t="s">
        <v>1075</v>
      </c>
      <c r="K90" t="s">
        <v>1077</v>
      </c>
      <c r="L90" t="s">
        <v>704</v>
      </c>
      <c r="M90" t="s">
        <v>165</v>
      </c>
      <c r="N90" t="s">
        <v>166</v>
      </c>
      <c r="O90" t="s">
        <v>167</v>
      </c>
      <c r="P90" t="s">
        <v>200</v>
      </c>
      <c r="Q90" t="s">
        <v>168</v>
      </c>
      <c r="R90" t="s">
        <v>165</v>
      </c>
      <c r="S90" t="s">
        <v>119</v>
      </c>
      <c r="T90" t="s">
        <v>164</v>
      </c>
      <c r="U90" t="s">
        <v>749</v>
      </c>
      <c r="V90" t="s">
        <v>474</v>
      </c>
      <c r="W90" t="s">
        <v>512</v>
      </c>
      <c r="X90" s="51" t="str">
        <f t="shared" si="2"/>
        <v>3</v>
      </c>
      <c r="Y90" s="51" t="str">
        <f>IF(T90="","",IF(AND(T90&lt;&gt;'Tabelas auxiliares'!$B$236,T90&lt;&gt;'Tabelas auxiliares'!$B$237,T90&lt;&gt;'Tabelas auxiliares'!$C$236,T90&lt;&gt;'Tabelas auxiliares'!$C$237,T90&lt;&gt;'Tabelas auxiliares'!$D$236),"FOLHA DE PESSOAL",IF(X90='Tabelas auxiliares'!$A$237,"CUSTEIO",IF(X90='Tabelas auxiliares'!$A$236,"INVESTIMENTO","ERRO - VERIFICAR"))))</f>
        <v>CUSTEIO</v>
      </c>
      <c r="Z90" s="64">
        <f t="shared" si="3"/>
        <v>4000</v>
      </c>
      <c r="AA90" s="44">
        <v>4000</v>
      </c>
      <c r="AD90" s="72"/>
      <c r="AE90" s="72"/>
      <c r="AF90" s="72"/>
      <c r="AG90" s="72"/>
      <c r="AH90" s="72"/>
      <c r="AI90" s="72"/>
      <c r="AJ90" s="72"/>
      <c r="AK90" s="72"/>
      <c r="AL90" s="72"/>
      <c r="AM90" s="72"/>
      <c r="AN90" s="72"/>
      <c r="AO90" s="72"/>
    </row>
    <row r="91" spans="1:41" x14ac:dyDescent="0.25">
      <c r="F91" s="51" t="str">
        <f>IFERROR(VLOOKUP(D91,'Tabelas auxiliares'!$A$3:$B$61,2,FALSE),"")</f>
        <v/>
      </c>
      <c r="G91" s="51" t="str">
        <f>IFERROR(VLOOKUP($B91,'Tabelas auxiliares'!$A$65:$C$102,2,FALSE),"")</f>
        <v/>
      </c>
      <c r="H91" s="51" t="str">
        <f>IFERROR(VLOOKUP($B91,'Tabelas auxiliares'!$A$65:$C$102,3,FALSE),"")</f>
        <v/>
      </c>
      <c r="X91" s="51" t="str">
        <f t="shared" si="2"/>
        <v/>
      </c>
      <c r="Y91" s="51" t="str">
        <f>IF(T91="","",IF(AND(T91&lt;&gt;'Tabelas auxiliares'!$B$236,T91&lt;&gt;'Tabelas auxiliares'!$B$237,T91&lt;&gt;'Tabelas auxiliares'!$C$236,T91&lt;&gt;'Tabelas auxiliares'!$C$237,T91&lt;&gt;'Tabelas auxiliares'!$D$236),"FOLHA DE PESSOAL",IF(X91='Tabelas auxiliares'!$A$237,"CUSTEIO",IF(X91='Tabelas auxiliares'!$A$236,"INVESTIMENTO","ERRO - VERIFICAR"))))</f>
        <v/>
      </c>
      <c r="Z91" s="64" t="str">
        <f t="shared" si="3"/>
        <v/>
      </c>
      <c r="AC91" s="44"/>
      <c r="AD91" s="72"/>
      <c r="AE91" s="72"/>
      <c r="AF91" s="72"/>
      <c r="AG91" s="72"/>
      <c r="AH91" s="72"/>
      <c r="AI91" s="72"/>
      <c r="AJ91" s="72"/>
      <c r="AK91" s="72"/>
      <c r="AL91" s="72"/>
      <c r="AM91" s="72"/>
      <c r="AN91" s="72"/>
      <c r="AO91" s="72"/>
    </row>
    <row r="92" spans="1:41" x14ac:dyDescent="0.25">
      <c r="F92" s="51" t="str">
        <f>IFERROR(VLOOKUP(D92,'Tabelas auxiliares'!$A$3:$B$61,2,FALSE),"")</f>
        <v/>
      </c>
      <c r="G92" s="51" t="str">
        <f>IFERROR(VLOOKUP($B92,'Tabelas auxiliares'!$A$65:$C$102,2,FALSE),"")</f>
        <v/>
      </c>
      <c r="H92" s="51" t="str">
        <f>IFERROR(VLOOKUP($B92,'Tabelas auxiliares'!$A$65:$C$102,3,FALSE),"")</f>
        <v/>
      </c>
      <c r="X92" s="51" t="str">
        <f t="shared" si="2"/>
        <v/>
      </c>
      <c r="Y92" s="51" t="str">
        <f>IF(T92="","",IF(AND(T92&lt;&gt;'Tabelas auxiliares'!$B$236,T92&lt;&gt;'Tabelas auxiliares'!$B$237,T92&lt;&gt;'Tabelas auxiliares'!$C$236,T92&lt;&gt;'Tabelas auxiliares'!$C$237,T92&lt;&gt;'Tabelas auxiliares'!$D$236),"FOLHA DE PESSOAL",IF(X92='Tabelas auxiliares'!$A$237,"CUSTEIO",IF(X92='Tabelas auxiliares'!$A$236,"INVESTIMENTO","ERRO - VERIFICAR"))))</f>
        <v/>
      </c>
      <c r="Z92" s="64" t="str">
        <f t="shared" si="3"/>
        <v/>
      </c>
      <c r="AC92" s="44"/>
      <c r="AD92" s="72"/>
      <c r="AE92" s="72"/>
      <c r="AF92" s="72"/>
      <c r="AG92" s="72"/>
      <c r="AH92" s="72"/>
      <c r="AI92" s="72"/>
      <c r="AJ92" s="72"/>
      <c r="AK92" s="72"/>
      <c r="AL92" s="72"/>
      <c r="AM92" s="72"/>
      <c r="AN92" s="72"/>
      <c r="AO92" s="72"/>
    </row>
    <row r="93" spans="1:41" x14ac:dyDescent="0.25">
      <c r="F93" s="51" t="str">
        <f>IFERROR(VLOOKUP(D93,'Tabelas auxiliares'!$A$3:$B$61,2,FALSE),"")</f>
        <v/>
      </c>
      <c r="G93" s="51" t="str">
        <f>IFERROR(VLOOKUP($B93,'Tabelas auxiliares'!$A$65:$C$102,2,FALSE),"")</f>
        <v/>
      </c>
      <c r="H93" s="51" t="str">
        <f>IFERROR(VLOOKUP($B93,'Tabelas auxiliares'!$A$65:$C$102,3,FALSE),"")</f>
        <v/>
      </c>
      <c r="X93" s="51" t="str">
        <f t="shared" si="2"/>
        <v/>
      </c>
      <c r="Y93" s="51" t="str">
        <f>IF(T93="","",IF(AND(T93&lt;&gt;'Tabelas auxiliares'!$B$236,T93&lt;&gt;'Tabelas auxiliares'!$B$237,T93&lt;&gt;'Tabelas auxiliares'!$C$236,T93&lt;&gt;'Tabelas auxiliares'!$C$237,T93&lt;&gt;'Tabelas auxiliares'!$D$236),"FOLHA DE PESSOAL",IF(X93='Tabelas auxiliares'!$A$237,"CUSTEIO",IF(X93='Tabelas auxiliares'!$A$236,"INVESTIMENTO","ERRO - VERIFICAR"))))</f>
        <v/>
      </c>
      <c r="Z93" s="64" t="str">
        <f t="shared" si="3"/>
        <v/>
      </c>
      <c r="AC93" s="44"/>
      <c r="AD93" s="72"/>
      <c r="AE93" s="72"/>
      <c r="AF93" s="72"/>
      <c r="AG93" s="72"/>
      <c r="AH93" s="72"/>
      <c r="AI93" s="72"/>
      <c r="AJ93" s="72"/>
      <c r="AK93" s="72"/>
      <c r="AL93" s="72"/>
      <c r="AM93" s="72"/>
      <c r="AN93" s="72"/>
      <c r="AO93" s="72"/>
    </row>
    <row r="94" spans="1:41" x14ac:dyDescent="0.25">
      <c r="F94" s="51" t="str">
        <f>IFERROR(VLOOKUP(D94,'Tabelas auxiliares'!$A$3:$B$61,2,FALSE),"")</f>
        <v/>
      </c>
      <c r="G94" s="51" t="str">
        <f>IFERROR(VLOOKUP($B94,'Tabelas auxiliares'!$A$65:$C$102,2,FALSE),"")</f>
        <v/>
      </c>
      <c r="H94" s="51" t="str">
        <f>IFERROR(VLOOKUP($B94,'Tabelas auxiliares'!$A$65:$C$102,3,FALSE),"")</f>
        <v/>
      </c>
      <c r="X94" s="51" t="str">
        <f t="shared" si="2"/>
        <v/>
      </c>
      <c r="Y94" s="51" t="str">
        <f>IF(T94="","",IF(AND(T94&lt;&gt;'Tabelas auxiliares'!$B$236,T94&lt;&gt;'Tabelas auxiliares'!$B$237,T94&lt;&gt;'Tabelas auxiliares'!$C$236,T94&lt;&gt;'Tabelas auxiliares'!$C$237,T94&lt;&gt;'Tabelas auxiliares'!$D$236),"FOLHA DE PESSOAL",IF(X94='Tabelas auxiliares'!$A$237,"CUSTEIO",IF(X94='Tabelas auxiliares'!$A$236,"INVESTIMENTO","ERRO - VERIFICAR"))))</f>
        <v/>
      </c>
      <c r="Z94" s="64" t="str">
        <f t="shared" si="3"/>
        <v/>
      </c>
      <c r="AC94" s="44"/>
      <c r="AD94" s="72"/>
      <c r="AE94" s="72"/>
      <c r="AF94" s="72"/>
      <c r="AG94" s="72"/>
      <c r="AH94" s="72"/>
      <c r="AI94" s="72"/>
      <c r="AJ94" s="72"/>
      <c r="AK94" s="72"/>
      <c r="AL94" s="72"/>
      <c r="AM94" s="72"/>
      <c r="AN94" s="72"/>
      <c r="AO94" s="72"/>
    </row>
    <row r="95" spans="1:41" x14ac:dyDescent="0.25">
      <c r="F95" s="51" t="str">
        <f>IFERROR(VLOOKUP(D95,'Tabelas auxiliares'!$A$3:$B$61,2,FALSE),"")</f>
        <v/>
      </c>
      <c r="G95" s="51" t="str">
        <f>IFERROR(VLOOKUP($B95,'Tabelas auxiliares'!$A$65:$C$102,2,FALSE),"")</f>
        <v/>
      </c>
      <c r="H95" s="51" t="str">
        <f>IFERROR(VLOOKUP($B95,'Tabelas auxiliares'!$A$65:$C$102,3,FALSE),"")</f>
        <v/>
      </c>
      <c r="X95" s="51" t="str">
        <f t="shared" si="2"/>
        <v/>
      </c>
      <c r="Y95" s="51" t="str">
        <f>IF(T95="","",IF(AND(T95&lt;&gt;'Tabelas auxiliares'!$B$236,T95&lt;&gt;'Tabelas auxiliares'!$B$237,T95&lt;&gt;'Tabelas auxiliares'!$C$236,T95&lt;&gt;'Tabelas auxiliares'!$C$237,T95&lt;&gt;'Tabelas auxiliares'!$D$236),"FOLHA DE PESSOAL",IF(X95='Tabelas auxiliares'!$A$237,"CUSTEIO",IF(X95='Tabelas auxiliares'!$A$236,"INVESTIMENTO","ERRO - VERIFICAR"))))</f>
        <v/>
      </c>
      <c r="Z95" s="64" t="str">
        <f t="shared" si="3"/>
        <v/>
      </c>
      <c r="AC95" s="44"/>
      <c r="AD95" s="72"/>
      <c r="AE95" s="72"/>
      <c r="AF95" s="72"/>
      <c r="AG95" s="72"/>
      <c r="AH95" s="72"/>
      <c r="AI95" s="72"/>
      <c r="AJ95" s="72"/>
      <c r="AK95" s="72"/>
      <c r="AL95" s="72"/>
      <c r="AM95" s="72"/>
      <c r="AN95" s="72"/>
      <c r="AO95" s="72"/>
    </row>
    <row r="96" spans="1:41" x14ac:dyDescent="0.25">
      <c r="F96" s="51" t="str">
        <f>IFERROR(VLOOKUP(D96,'Tabelas auxiliares'!$A$3:$B$61,2,FALSE),"")</f>
        <v/>
      </c>
      <c r="G96" s="51" t="str">
        <f>IFERROR(VLOOKUP($B96,'Tabelas auxiliares'!$A$65:$C$102,2,FALSE),"")</f>
        <v/>
      </c>
      <c r="H96" s="51" t="str">
        <f>IFERROR(VLOOKUP($B96,'Tabelas auxiliares'!$A$65:$C$102,3,FALSE),"")</f>
        <v/>
      </c>
      <c r="X96" s="51" t="str">
        <f t="shared" si="2"/>
        <v/>
      </c>
      <c r="Y96" s="51" t="str">
        <f>IF(T96="","",IF(AND(T96&lt;&gt;'Tabelas auxiliares'!$B$236,T96&lt;&gt;'Tabelas auxiliares'!$B$237,T96&lt;&gt;'Tabelas auxiliares'!$C$236,T96&lt;&gt;'Tabelas auxiliares'!$C$237,T96&lt;&gt;'Tabelas auxiliares'!$D$236),"FOLHA DE PESSOAL",IF(X96='Tabelas auxiliares'!$A$237,"CUSTEIO",IF(X96='Tabelas auxiliares'!$A$236,"INVESTIMENTO","ERRO - VERIFICAR"))))</f>
        <v/>
      </c>
      <c r="Z96" s="64" t="str">
        <f t="shared" si="3"/>
        <v/>
      </c>
      <c r="AC96" s="44"/>
      <c r="AD96" s="72"/>
      <c r="AE96" s="72"/>
      <c r="AF96" s="72"/>
      <c r="AG96" s="72"/>
      <c r="AH96" s="72"/>
      <c r="AI96" s="72"/>
      <c r="AJ96" s="72"/>
      <c r="AK96" s="72"/>
      <c r="AL96" s="72"/>
      <c r="AM96" s="72"/>
      <c r="AN96" s="72"/>
      <c r="AO96" s="72"/>
    </row>
    <row r="97" spans="6:41" x14ac:dyDescent="0.25">
      <c r="F97" s="51" t="str">
        <f>IFERROR(VLOOKUP(D97,'Tabelas auxiliares'!$A$3:$B$61,2,FALSE),"")</f>
        <v/>
      </c>
      <c r="G97" s="51" t="str">
        <f>IFERROR(VLOOKUP($B97,'Tabelas auxiliares'!$A$65:$C$102,2,FALSE),"")</f>
        <v/>
      </c>
      <c r="H97" s="51" t="str">
        <f>IFERROR(VLOOKUP($B97,'Tabelas auxiliares'!$A$65:$C$102,3,FALSE),"")</f>
        <v/>
      </c>
      <c r="X97" s="51" t="str">
        <f t="shared" si="2"/>
        <v/>
      </c>
      <c r="Y97" s="51" t="str">
        <f>IF(T97="","",IF(AND(T97&lt;&gt;'Tabelas auxiliares'!$B$236,T97&lt;&gt;'Tabelas auxiliares'!$B$237,T97&lt;&gt;'Tabelas auxiliares'!$C$236,T97&lt;&gt;'Tabelas auxiliares'!$C$237,T97&lt;&gt;'Tabelas auxiliares'!$D$236),"FOLHA DE PESSOAL",IF(X97='Tabelas auxiliares'!$A$237,"CUSTEIO",IF(X97='Tabelas auxiliares'!$A$236,"INVESTIMENTO","ERRO - VERIFICAR"))))</f>
        <v/>
      </c>
      <c r="Z97" s="64" t="str">
        <f t="shared" si="3"/>
        <v/>
      </c>
      <c r="AC97" s="44"/>
      <c r="AD97" s="72"/>
      <c r="AE97" s="72"/>
      <c r="AF97" s="72"/>
      <c r="AG97" s="72"/>
      <c r="AH97" s="72"/>
      <c r="AI97" s="72"/>
      <c r="AJ97" s="72"/>
      <c r="AK97" s="72"/>
      <c r="AL97" s="72"/>
      <c r="AM97" s="72"/>
      <c r="AN97" s="72"/>
      <c r="AO97" s="72"/>
    </row>
    <row r="98" spans="6:41" x14ac:dyDescent="0.25">
      <c r="F98" s="51" t="str">
        <f>IFERROR(VLOOKUP(D98,'Tabelas auxiliares'!$A$3:$B$61,2,FALSE),"")</f>
        <v/>
      </c>
      <c r="G98" s="51" t="str">
        <f>IFERROR(VLOOKUP($B98,'Tabelas auxiliares'!$A$65:$C$102,2,FALSE),"")</f>
        <v/>
      </c>
      <c r="H98" s="51" t="str">
        <f>IFERROR(VLOOKUP($B98,'Tabelas auxiliares'!$A$65:$C$102,3,FALSE),"")</f>
        <v/>
      </c>
      <c r="X98" s="51" t="str">
        <f t="shared" si="2"/>
        <v/>
      </c>
      <c r="Y98" s="51" t="str">
        <f>IF(T98="","",IF(AND(T98&lt;&gt;'Tabelas auxiliares'!$B$236,T98&lt;&gt;'Tabelas auxiliares'!$B$237,T98&lt;&gt;'Tabelas auxiliares'!$C$236,T98&lt;&gt;'Tabelas auxiliares'!$C$237,T98&lt;&gt;'Tabelas auxiliares'!$D$236),"FOLHA DE PESSOAL",IF(X98='Tabelas auxiliares'!$A$237,"CUSTEIO",IF(X98='Tabelas auxiliares'!$A$236,"INVESTIMENTO","ERRO - VERIFICAR"))))</f>
        <v/>
      </c>
      <c r="Z98" s="64" t="str">
        <f t="shared" si="3"/>
        <v/>
      </c>
      <c r="AC98" s="44"/>
      <c r="AD98" s="72"/>
      <c r="AE98" s="72"/>
      <c r="AF98" s="72"/>
      <c r="AG98" s="72"/>
      <c r="AH98" s="72"/>
      <c r="AI98" s="72"/>
      <c r="AJ98" s="72"/>
      <c r="AK98" s="72"/>
      <c r="AL98" s="72"/>
      <c r="AM98" s="72"/>
      <c r="AN98" s="72"/>
      <c r="AO98" s="72"/>
    </row>
    <row r="99" spans="6:41" x14ac:dyDescent="0.25">
      <c r="F99" s="51" t="str">
        <f>IFERROR(VLOOKUP(D99,'Tabelas auxiliares'!$A$3:$B$61,2,FALSE),"")</f>
        <v/>
      </c>
      <c r="G99" s="51" t="str">
        <f>IFERROR(VLOOKUP($B99,'Tabelas auxiliares'!$A$65:$C$102,2,FALSE),"")</f>
        <v/>
      </c>
      <c r="H99" s="51" t="str">
        <f>IFERROR(VLOOKUP($B99,'Tabelas auxiliares'!$A$65:$C$102,3,FALSE),"")</f>
        <v/>
      </c>
      <c r="X99" s="51" t="str">
        <f t="shared" si="2"/>
        <v/>
      </c>
      <c r="Y99" s="51" t="str">
        <f>IF(T99="","",IF(AND(T99&lt;&gt;'Tabelas auxiliares'!$B$236,T99&lt;&gt;'Tabelas auxiliares'!$B$237,T99&lt;&gt;'Tabelas auxiliares'!$C$236,T99&lt;&gt;'Tabelas auxiliares'!$C$237,T99&lt;&gt;'Tabelas auxiliares'!$D$236),"FOLHA DE PESSOAL",IF(X99='Tabelas auxiliares'!$A$237,"CUSTEIO",IF(X99='Tabelas auxiliares'!$A$236,"INVESTIMENTO","ERRO - VERIFICAR"))))</f>
        <v/>
      </c>
      <c r="Z99" s="64" t="str">
        <f t="shared" si="3"/>
        <v/>
      </c>
      <c r="AC99" s="44"/>
      <c r="AD99" s="72"/>
      <c r="AE99" s="72"/>
      <c r="AF99" s="72"/>
      <c r="AG99" s="72"/>
      <c r="AH99" s="72"/>
      <c r="AI99" s="72"/>
      <c r="AJ99" s="72"/>
      <c r="AK99" s="72"/>
      <c r="AL99" s="72"/>
      <c r="AM99" s="72"/>
      <c r="AN99" s="72"/>
      <c r="AO99" s="72"/>
    </row>
    <row r="100" spans="6:41" x14ac:dyDescent="0.25">
      <c r="F100" s="51" t="str">
        <f>IFERROR(VLOOKUP(D100,'Tabelas auxiliares'!$A$3:$B$61,2,FALSE),"")</f>
        <v/>
      </c>
      <c r="G100" s="51" t="str">
        <f>IFERROR(VLOOKUP($B100,'Tabelas auxiliares'!$A$65:$C$102,2,FALSE),"")</f>
        <v/>
      </c>
      <c r="H100" s="51" t="str">
        <f>IFERROR(VLOOKUP($B100,'Tabelas auxiliares'!$A$65:$C$102,3,FALSE),"")</f>
        <v/>
      </c>
      <c r="X100" s="51" t="str">
        <f t="shared" si="2"/>
        <v/>
      </c>
      <c r="Y100" s="51" t="str">
        <f>IF(T100="","",IF(AND(T100&lt;&gt;'Tabelas auxiliares'!$B$236,T100&lt;&gt;'Tabelas auxiliares'!$B$237,T100&lt;&gt;'Tabelas auxiliares'!$C$236,T100&lt;&gt;'Tabelas auxiliares'!$C$237,T100&lt;&gt;'Tabelas auxiliares'!$D$236),"FOLHA DE PESSOAL",IF(X100='Tabelas auxiliares'!$A$237,"CUSTEIO",IF(X100='Tabelas auxiliares'!$A$236,"INVESTIMENTO","ERRO - VERIFICAR"))))</f>
        <v/>
      </c>
      <c r="Z100" s="64" t="str">
        <f t="shared" si="3"/>
        <v/>
      </c>
      <c r="AC100" s="44"/>
      <c r="AD100" s="72"/>
      <c r="AE100" s="72"/>
      <c r="AF100" s="72"/>
      <c r="AG100" s="72"/>
      <c r="AH100" s="72"/>
      <c r="AI100" s="72"/>
      <c r="AJ100" s="72"/>
      <c r="AK100" s="72"/>
      <c r="AL100" s="72"/>
      <c r="AM100" s="72"/>
      <c r="AN100" s="72"/>
      <c r="AO100" s="72"/>
    </row>
    <row r="101" spans="6:41" x14ac:dyDescent="0.25">
      <c r="F101" s="51" t="str">
        <f>IFERROR(VLOOKUP(D101,'Tabelas auxiliares'!$A$3:$B$61,2,FALSE),"")</f>
        <v/>
      </c>
      <c r="G101" s="51" t="str">
        <f>IFERROR(VLOOKUP($B101,'Tabelas auxiliares'!$A$65:$C$102,2,FALSE),"")</f>
        <v/>
      </c>
      <c r="H101" s="51" t="str">
        <f>IFERROR(VLOOKUP($B101,'Tabelas auxiliares'!$A$65:$C$102,3,FALSE),"")</f>
        <v/>
      </c>
      <c r="X101" s="51" t="str">
        <f t="shared" si="2"/>
        <v/>
      </c>
      <c r="Y101" s="51" t="str">
        <f>IF(T101="","",IF(AND(T101&lt;&gt;'Tabelas auxiliares'!$B$236,T101&lt;&gt;'Tabelas auxiliares'!$B$237,T101&lt;&gt;'Tabelas auxiliares'!$C$236,T101&lt;&gt;'Tabelas auxiliares'!$C$237,T101&lt;&gt;'Tabelas auxiliares'!$D$236),"FOLHA DE PESSOAL",IF(X101='Tabelas auxiliares'!$A$237,"CUSTEIO",IF(X101='Tabelas auxiliares'!$A$236,"INVESTIMENTO","ERRO - VERIFICAR"))))</f>
        <v/>
      </c>
      <c r="Z101" s="64" t="str">
        <f t="shared" si="3"/>
        <v/>
      </c>
      <c r="AC101" s="44"/>
      <c r="AD101" s="72"/>
      <c r="AE101" s="72"/>
      <c r="AF101" s="72"/>
      <c r="AG101" s="72"/>
      <c r="AH101" s="72"/>
      <c r="AI101" s="72"/>
      <c r="AJ101" s="72"/>
      <c r="AK101" s="72"/>
      <c r="AL101" s="72"/>
      <c r="AM101" s="72"/>
      <c r="AN101" s="72"/>
      <c r="AO101" s="72"/>
    </row>
    <row r="102" spans="6:41" x14ac:dyDescent="0.25">
      <c r="F102" s="51" t="str">
        <f>IFERROR(VLOOKUP(D102,'Tabelas auxiliares'!$A$3:$B$61,2,FALSE),"")</f>
        <v/>
      </c>
      <c r="G102" s="51" t="str">
        <f>IFERROR(VLOOKUP($B102,'Tabelas auxiliares'!$A$65:$C$102,2,FALSE),"")</f>
        <v/>
      </c>
      <c r="H102" s="51" t="str">
        <f>IFERROR(VLOOKUP($B102,'Tabelas auxiliares'!$A$65:$C$102,3,FALSE),"")</f>
        <v/>
      </c>
      <c r="X102" s="51" t="str">
        <f t="shared" si="2"/>
        <v/>
      </c>
      <c r="Y102" s="51" t="str">
        <f>IF(T102="","",IF(AND(T102&lt;&gt;'Tabelas auxiliares'!$B$236,T102&lt;&gt;'Tabelas auxiliares'!$B$237,T102&lt;&gt;'Tabelas auxiliares'!$C$236,T102&lt;&gt;'Tabelas auxiliares'!$C$237,T102&lt;&gt;'Tabelas auxiliares'!$D$236),"FOLHA DE PESSOAL",IF(X102='Tabelas auxiliares'!$A$237,"CUSTEIO",IF(X102='Tabelas auxiliares'!$A$236,"INVESTIMENTO","ERRO - VERIFICAR"))))</f>
        <v/>
      </c>
      <c r="Z102" s="64" t="str">
        <f t="shared" si="3"/>
        <v/>
      </c>
      <c r="AC102" s="44"/>
      <c r="AD102" s="72"/>
      <c r="AE102" s="72"/>
      <c r="AF102" s="72"/>
      <c r="AG102" s="72"/>
      <c r="AH102" s="72"/>
      <c r="AI102" s="72"/>
      <c r="AJ102" s="72"/>
      <c r="AK102" s="72"/>
      <c r="AL102" s="72"/>
      <c r="AM102" s="72"/>
      <c r="AN102" s="72"/>
      <c r="AO102" s="72"/>
    </row>
    <row r="103" spans="6:41" x14ac:dyDescent="0.25">
      <c r="F103" s="51" t="str">
        <f>IFERROR(VLOOKUP(D103,'Tabelas auxiliares'!$A$3:$B$61,2,FALSE),"")</f>
        <v/>
      </c>
      <c r="G103" s="51" t="str">
        <f>IFERROR(VLOOKUP($B103,'Tabelas auxiliares'!$A$65:$C$102,2,FALSE),"")</f>
        <v/>
      </c>
      <c r="H103" s="51" t="str">
        <f>IFERROR(VLOOKUP($B103,'Tabelas auxiliares'!$A$65:$C$102,3,FALSE),"")</f>
        <v/>
      </c>
      <c r="X103" s="51" t="str">
        <f t="shared" si="2"/>
        <v/>
      </c>
      <c r="Y103" s="51" t="str">
        <f>IF(T103="","",IF(AND(T103&lt;&gt;'Tabelas auxiliares'!$B$236,T103&lt;&gt;'Tabelas auxiliares'!$B$237,T103&lt;&gt;'Tabelas auxiliares'!$C$236,T103&lt;&gt;'Tabelas auxiliares'!$C$237,T103&lt;&gt;'Tabelas auxiliares'!$D$236),"FOLHA DE PESSOAL",IF(X103='Tabelas auxiliares'!$A$237,"CUSTEIO",IF(X103='Tabelas auxiliares'!$A$236,"INVESTIMENTO","ERRO - VERIFICAR"))))</f>
        <v/>
      </c>
      <c r="Z103" s="64" t="str">
        <f t="shared" si="3"/>
        <v/>
      </c>
      <c r="AC103" s="44"/>
      <c r="AD103" s="72"/>
      <c r="AE103" s="72"/>
      <c r="AF103" s="72"/>
      <c r="AG103" s="72"/>
      <c r="AH103" s="72"/>
      <c r="AI103" s="72"/>
      <c r="AJ103" s="72"/>
      <c r="AK103" s="72"/>
      <c r="AL103" s="72"/>
      <c r="AM103" s="72"/>
      <c r="AN103" s="72"/>
      <c r="AO103" s="72"/>
    </row>
    <row r="104" spans="6:41" x14ac:dyDescent="0.25">
      <c r="F104" s="51" t="str">
        <f>IFERROR(VLOOKUP(D104,'Tabelas auxiliares'!$A$3:$B$61,2,FALSE),"")</f>
        <v/>
      </c>
      <c r="G104" s="51" t="str">
        <f>IFERROR(VLOOKUP($B104,'Tabelas auxiliares'!$A$65:$C$102,2,FALSE),"")</f>
        <v/>
      </c>
      <c r="H104" s="51" t="str">
        <f>IFERROR(VLOOKUP($B104,'Tabelas auxiliares'!$A$65:$C$102,3,FALSE),"")</f>
        <v/>
      </c>
      <c r="X104" s="51" t="str">
        <f t="shared" si="2"/>
        <v/>
      </c>
      <c r="Y104" s="51" t="str">
        <f>IF(T104="","",IF(AND(T104&lt;&gt;'Tabelas auxiliares'!$B$236,T104&lt;&gt;'Tabelas auxiliares'!$B$237,T104&lt;&gt;'Tabelas auxiliares'!$C$236,T104&lt;&gt;'Tabelas auxiliares'!$C$237,T104&lt;&gt;'Tabelas auxiliares'!$D$236),"FOLHA DE PESSOAL",IF(X104='Tabelas auxiliares'!$A$237,"CUSTEIO",IF(X104='Tabelas auxiliares'!$A$236,"INVESTIMENTO","ERRO - VERIFICAR"))))</f>
        <v/>
      </c>
      <c r="Z104" s="64" t="str">
        <f t="shared" si="3"/>
        <v/>
      </c>
      <c r="AC104" s="44"/>
      <c r="AD104" s="72"/>
      <c r="AE104" s="72"/>
      <c r="AF104" s="72"/>
      <c r="AG104" s="72"/>
      <c r="AH104" s="72"/>
      <c r="AI104" s="72"/>
      <c r="AJ104" s="72"/>
      <c r="AK104" s="72"/>
      <c r="AL104" s="72"/>
      <c r="AM104" s="72"/>
      <c r="AN104" s="72"/>
      <c r="AO104" s="72"/>
    </row>
    <row r="105" spans="6:41" x14ac:dyDescent="0.25">
      <c r="F105" s="51" t="str">
        <f>IFERROR(VLOOKUP(D105,'Tabelas auxiliares'!$A$3:$B$61,2,FALSE),"")</f>
        <v/>
      </c>
      <c r="G105" s="51" t="str">
        <f>IFERROR(VLOOKUP($B105,'Tabelas auxiliares'!$A$65:$C$102,2,FALSE),"")</f>
        <v/>
      </c>
      <c r="H105" s="51" t="str">
        <f>IFERROR(VLOOKUP($B105,'Tabelas auxiliares'!$A$65:$C$102,3,FALSE),"")</f>
        <v/>
      </c>
      <c r="X105" s="51" t="str">
        <f t="shared" si="2"/>
        <v/>
      </c>
      <c r="Y105" s="51" t="str">
        <f>IF(T105="","",IF(AND(T105&lt;&gt;'Tabelas auxiliares'!$B$236,T105&lt;&gt;'Tabelas auxiliares'!$B$237,T105&lt;&gt;'Tabelas auxiliares'!$C$236,T105&lt;&gt;'Tabelas auxiliares'!$C$237,T105&lt;&gt;'Tabelas auxiliares'!$D$236),"FOLHA DE PESSOAL",IF(X105='Tabelas auxiliares'!$A$237,"CUSTEIO",IF(X105='Tabelas auxiliares'!$A$236,"INVESTIMENTO","ERRO - VERIFICAR"))))</f>
        <v/>
      </c>
      <c r="Z105" s="64" t="str">
        <f t="shared" si="3"/>
        <v/>
      </c>
      <c r="AC105" s="44"/>
      <c r="AD105" s="72"/>
      <c r="AE105" s="72"/>
      <c r="AF105" s="72"/>
      <c r="AG105" s="72"/>
      <c r="AH105" s="72"/>
      <c r="AI105" s="72"/>
      <c r="AJ105" s="72"/>
      <c r="AK105" s="72"/>
      <c r="AL105" s="72"/>
      <c r="AM105" s="72"/>
      <c r="AN105" s="72"/>
      <c r="AO105" s="72"/>
    </row>
    <row r="106" spans="6:41" x14ac:dyDescent="0.25">
      <c r="F106" s="51" t="str">
        <f>IFERROR(VLOOKUP(D106,'Tabelas auxiliares'!$A$3:$B$61,2,FALSE),"")</f>
        <v/>
      </c>
      <c r="G106" s="51" t="str">
        <f>IFERROR(VLOOKUP($B106,'Tabelas auxiliares'!$A$65:$C$102,2,FALSE),"")</f>
        <v/>
      </c>
      <c r="H106" s="51" t="str">
        <f>IFERROR(VLOOKUP($B106,'Tabelas auxiliares'!$A$65:$C$102,3,FALSE),"")</f>
        <v/>
      </c>
      <c r="X106" s="51" t="str">
        <f t="shared" si="2"/>
        <v/>
      </c>
      <c r="Y106" s="51" t="str">
        <f>IF(T106="","",IF(AND(T106&lt;&gt;'Tabelas auxiliares'!$B$236,T106&lt;&gt;'Tabelas auxiliares'!$B$237,T106&lt;&gt;'Tabelas auxiliares'!$C$236,T106&lt;&gt;'Tabelas auxiliares'!$C$237,T106&lt;&gt;'Tabelas auxiliares'!$D$236),"FOLHA DE PESSOAL",IF(X106='Tabelas auxiliares'!$A$237,"CUSTEIO",IF(X106='Tabelas auxiliares'!$A$236,"INVESTIMENTO","ERRO - VERIFICAR"))))</f>
        <v/>
      </c>
      <c r="Z106" s="64" t="str">
        <f t="shared" si="3"/>
        <v/>
      </c>
      <c r="AC106" s="44"/>
      <c r="AD106" s="72"/>
      <c r="AE106" s="72"/>
      <c r="AF106" s="72"/>
      <c r="AG106" s="72"/>
      <c r="AH106" s="72"/>
      <c r="AI106" s="72"/>
      <c r="AJ106" s="72"/>
      <c r="AK106" s="72"/>
      <c r="AL106" s="72"/>
      <c r="AM106" s="72"/>
      <c r="AN106" s="72"/>
      <c r="AO106" s="72"/>
    </row>
    <row r="107" spans="6:41" x14ac:dyDescent="0.25">
      <c r="F107" s="51" t="str">
        <f>IFERROR(VLOOKUP(D107,'Tabelas auxiliares'!$A$3:$B$61,2,FALSE),"")</f>
        <v/>
      </c>
      <c r="G107" s="51" t="str">
        <f>IFERROR(VLOOKUP($B107,'Tabelas auxiliares'!$A$65:$C$102,2,FALSE),"")</f>
        <v/>
      </c>
      <c r="H107" s="51" t="str">
        <f>IFERROR(VLOOKUP($B107,'Tabelas auxiliares'!$A$65:$C$102,3,FALSE),"")</f>
        <v/>
      </c>
      <c r="X107" s="51" t="str">
        <f t="shared" si="2"/>
        <v/>
      </c>
      <c r="Y107" s="51" t="str">
        <f>IF(T107="","",IF(AND(T107&lt;&gt;'Tabelas auxiliares'!$B$236,T107&lt;&gt;'Tabelas auxiliares'!$B$237,T107&lt;&gt;'Tabelas auxiliares'!$C$236,T107&lt;&gt;'Tabelas auxiliares'!$C$237,T107&lt;&gt;'Tabelas auxiliares'!$D$236),"FOLHA DE PESSOAL",IF(X107='Tabelas auxiliares'!$A$237,"CUSTEIO",IF(X107='Tabelas auxiliares'!$A$236,"INVESTIMENTO","ERRO - VERIFICAR"))))</f>
        <v/>
      </c>
      <c r="Z107" s="64" t="str">
        <f t="shared" si="3"/>
        <v/>
      </c>
      <c r="AC107" s="44"/>
      <c r="AD107" s="72"/>
      <c r="AE107" s="72"/>
      <c r="AF107" s="72"/>
      <c r="AG107" s="72"/>
      <c r="AH107" s="72"/>
      <c r="AI107" s="72"/>
      <c r="AJ107" s="72"/>
      <c r="AK107" s="72"/>
      <c r="AL107" s="72"/>
      <c r="AM107" s="72"/>
      <c r="AN107" s="72"/>
      <c r="AO107" s="72"/>
    </row>
    <row r="108" spans="6:41" x14ac:dyDescent="0.25">
      <c r="F108" s="51" t="str">
        <f>IFERROR(VLOOKUP(D108,'Tabelas auxiliares'!$A$3:$B$61,2,FALSE),"")</f>
        <v/>
      </c>
      <c r="G108" s="51" t="str">
        <f>IFERROR(VLOOKUP($B108,'Tabelas auxiliares'!$A$65:$C$102,2,FALSE),"")</f>
        <v/>
      </c>
      <c r="H108" s="51" t="str">
        <f>IFERROR(VLOOKUP($B108,'Tabelas auxiliares'!$A$65:$C$102,3,FALSE),"")</f>
        <v/>
      </c>
      <c r="X108" s="51" t="str">
        <f t="shared" si="2"/>
        <v/>
      </c>
      <c r="Y108" s="51" t="str">
        <f>IF(T108="","",IF(AND(T108&lt;&gt;'Tabelas auxiliares'!$B$236,T108&lt;&gt;'Tabelas auxiliares'!$B$237,T108&lt;&gt;'Tabelas auxiliares'!$C$236,T108&lt;&gt;'Tabelas auxiliares'!$C$237,T108&lt;&gt;'Tabelas auxiliares'!$D$236),"FOLHA DE PESSOAL",IF(X108='Tabelas auxiliares'!$A$237,"CUSTEIO",IF(X108='Tabelas auxiliares'!$A$236,"INVESTIMENTO","ERRO - VERIFICAR"))))</f>
        <v/>
      </c>
      <c r="Z108" s="64" t="str">
        <f t="shared" si="3"/>
        <v/>
      </c>
      <c r="AC108" s="44"/>
      <c r="AD108" s="72"/>
      <c r="AE108" s="72"/>
      <c r="AF108" s="72"/>
      <c r="AG108" s="72"/>
      <c r="AH108" s="72"/>
      <c r="AI108" s="72"/>
      <c r="AJ108" s="72"/>
      <c r="AK108" s="72"/>
      <c r="AL108" s="72"/>
      <c r="AM108" s="72"/>
      <c r="AN108" s="72"/>
      <c r="AO108" s="72"/>
    </row>
    <row r="109" spans="6:41" x14ac:dyDescent="0.25">
      <c r="F109" s="51" t="str">
        <f>IFERROR(VLOOKUP(D109,'Tabelas auxiliares'!$A$3:$B$61,2,FALSE),"")</f>
        <v/>
      </c>
      <c r="G109" s="51" t="str">
        <f>IFERROR(VLOOKUP($B109,'Tabelas auxiliares'!$A$65:$C$102,2,FALSE),"")</f>
        <v/>
      </c>
      <c r="H109" s="51" t="str">
        <f>IFERROR(VLOOKUP($B109,'Tabelas auxiliares'!$A$65:$C$102,3,FALSE),"")</f>
        <v/>
      </c>
      <c r="X109" s="51" t="str">
        <f t="shared" si="2"/>
        <v/>
      </c>
      <c r="Y109" s="51" t="str">
        <f>IF(T109="","",IF(AND(T109&lt;&gt;'Tabelas auxiliares'!$B$236,T109&lt;&gt;'Tabelas auxiliares'!$B$237,T109&lt;&gt;'Tabelas auxiliares'!$C$236,T109&lt;&gt;'Tabelas auxiliares'!$C$237,T109&lt;&gt;'Tabelas auxiliares'!$D$236),"FOLHA DE PESSOAL",IF(X109='Tabelas auxiliares'!$A$237,"CUSTEIO",IF(X109='Tabelas auxiliares'!$A$236,"INVESTIMENTO","ERRO - VERIFICAR"))))</f>
        <v/>
      </c>
      <c r="Z109" s="64" t="str">
        <f t="shared" si="3"/>
        <v/>
      </c>
      <c r="AB109" s="44"/>
      <c r="AD109" s="72"/>
      <c r="AE109" s="72"/>
      <c r="AF109" s="72"/>
      <c r="AG109" s="72"/>
      <c r="AH109" s="72"/>
      <c r="AI109" s="72"/>
      <c r="AJ109" s="72"/>
      <c r="AK109" s="72"/>
      <c r="AL109" s="72"/>
      <c r="AM109" s="72"/>
      <c r="AN109" s="72"/>
      <c r="AO109" s="72"/>
    </row>
    <row r="110" spans="6:41" x14ac:dyDescent="0.25">
      <c r="F110" s="51" t="str">
        <f>IFERROR(VLOOKUP(D110,'Tabelas auxiliares'!$A$3:$B$61,2,FALSE),"")</f>
        <v/>
      </c>
      <c r="G110" s="51" t="str">
        <f>IFERROR(VLOOKUP($B110,'Tabelas auxiliares'!$A$65:$C$102,2,FALSE),"")</f>
        <v/>
      </c>
      <c r="H110" s="51" t="str">
        <f>IFERROR(VLOOKUP($B110,'Tabelas auxiliares'!$A$65:$C$102,3,FALSE),"")</f>
        <v/>
      </c>
      <c r="X110" s="51" t="str">
        <f t="shared" si="2"/>
        <v/>
      </c>
      <c r="Y110" s="51" t="str">
        <f>IF(T110="","",IF(AND(T110&lt;&gt;'Tabelas auxiliares'!$B$236,T110&lt;&gt;'Tabelas auxiliares'!$B$237,T110&lt;&gt;'Tabelas auxiliares'!$C$236,T110&lt;&gt;'Tabelas auxiliares'!$C$237,T110&lt;&gt;'Tabelas auxiliares'!$D$236),"FOLHA DE PESSOAL",IF(X110='Tabelas auxiliares'!$A$237,"CUSTEIO",IF(X110='Tabelas auxiliares'!$A$236,"INVESTIMENTO","ERRO - VERIFICAR"))))</f>
        <v/>
      </c>
      <c r="Z110" s="64" t="str">
        <f t="shared" si="3"/>
        <v/>
      </c>
      <c r="AB110" s="44"/>
      <c r="AD110" s="72"/>
      <c r="AE110" s="72"/>
      <c r="AF110" s="72"/>
      <c r="AG110" s="72"/>
      <c r="AH110" s="72"/>
      <c r="AI110" s="72"/>
      <c r="AJ110" s="72"/>
      <c r="AK110" s="72"/>
      <c r="AL110" s="72"/>
      <c r="AM110" s="72"/>
      <c r="AN110" s="72"/>
      <c r="AO110" s="72"/>
    </row>
    <row r="111" spans="6:41" x14ac:dyDescent="0.25">
      <c r="F111" s="51" t="str">
        <f>IFERROR(VLOOKUP(D111,'Tabelas auxiliares'!$A$3:$B$61,2,FALSE),"")</f>
        <v/>
      </c>
      <c r="G111" s="51" t="str">
        <f>IFERROR(VLOOKUP($B111,'Tabelas auxiliares'!$A$65:$C$102,2,FALSE),"")</f>
        <v/>
      </c>
      <c r="H111" s="51" t="str">
        <f>IFERROR(VLOOKUP($B111,'Tabelas auxiliares'!$A$65:$C$102,3,FALSE),"")</f>
        <v/>
      </c>
      <c r="X111" s="51" t="str">
        <f t="shared" si="2"/>
        <v/>
      </c>
      <c r="Y111" s="51" t="str">
        <f>IF(T111="","",IF(AND(T111&lt;&gt;'Tabelas auxiliares'!$B$236,T111&lt;&gt;'Tabelas auxiliares'!$B$237,T111&lt;&gt;'Tabelas auxiliares'!$C$236,T111&lt;&gt;'Tabelas auxiliares'!$C$237,T111&lt;&gt;'Tabelas auxiliares'!$D$236),"FOLHA DE PESSOAL",IF(X111='Tabelas auxiliares'!$A$237,"CUSTEIO",IF(X111='Tabelas auxiliares'!$A$236,"INVESTIMENTO","ERRO - VERIFICAR"))))</f>
        <v/>
      </c>
      <c r="Z111" s="64" t="str">
        <f t="shared" si="3"/>
        <v/>
      </c>
      <c r="AC111" s="44"/>
      <c r="AD111" s="72"/>
      <c r="AE111" s="72"/>
      <c r="AF111" s="72"/>
      <c r="AG111" s="72"/>
      <c r="AH111" s="72"/>
      <c r="AI111" s="72"/>
      <c r="AJ111" s="72"/>
      <c r="AK111" s="72"/>
      <c r="AL111" s="72"/>
      <c r="AM111" s="72"/>
      <c r="AN111" s="72"/>
      <c r="AO111" s="72"/>
    </row>
    <row r="112" spans="6:41" x14ac:dyDescent="0.25">
      <c r="F112" s="51" t="str">
        <f>IFERROR(VLOOKUP(D112,'Tabelas auxiliares'!$A$3:$B$61,2,FALSE),"")</f>
        <v/>
      </c>
      <c r="G112" s="51" t="str">
        <f>IFERROR(VLOOKUP($B112,'Tabelas auxiliares'!$A$65:$C$102,2,FALSE),"")</f>
        <v/>
      </c>
      <c r="H112" s="51" t="str">
        <f>IFERROR(VLOOKUP($B112,'Tabelas auxiliares'!$A$65:$C$102,3,FALSE),"")</f>
        <v/>
      </c>
      <c r="X112" s="51" t="str">
        <f t="shared" si="2"/>
        <v/>
      </c>
      <c r="Y112" s="51" t="str">
        <f>IF(T112="","",IF(AND(T112&lt;&gt;'Tabelas auxiliares'!$B$236,T112&lt;&gt;'Tabelas auxiliares'!$B$237,T112&lt;&gt;'Tabelas auxiliares'!$C$236,T112&lt;&gt;'Tabelas auxiliares'!$C$237,T112&lt;&gt;'Tabelas auxiliares'!$D$236),"FOLHA DE PESSOAL",IF(X112='Tabelas auxiliares'!$A$237,"CUSTEIO",IF(X112='Tabelas auxiliares'!$A$236,"INVESTIMENTO","ERRO - VERIFICAR"))))</f>
        <v/>
      </c>
      <c r="Z112" s="64" t="str">
        <f t="shared" si="3"/>
        <v/>
      </c>
      <c r="AB112" s="44"/>
      <c r="AD112" s="72"/>
      <c r="AE112" s="72"/>
      <c r="AF112" s="72"/>
      <c r="AG112" s="72"/>
      <c r="AH112" s="72"/>
      <c r="AI112" s="72"/>
      <c r="AJ112" s="72"/>
      <c r="AK112" s="72"/>
      <c r="AL112" s="72"/>
      <c r="AM112" s="72"/>
      <c r="AN112" s="72"/>
      <c r="AO112" s="72"/>
    </row>
    <row r="113" spans="6:41" x14ac:dyDescent="0.25">
      <c r="F113" s="51" t="str">
        <f>IFERROR(VLOOKUP(D113,'Tabelas auxiliares'!$A$3:$B$61,2,FALSE),"")</f>
        <v/>
      </c>
      <c r="G113" s="51" t="str">
        <f>IFERROR(VLOOKUP($B113,'Tabelas auxiliares'!$A$65:$C$102,2,FALSE),"")</f>
        <v/>
      </c>
      <c r="H113" s="51" t="str">
        <f>IFERROR(VLOOKUP($B113,'Tabelas auxiliares'!$A$65:$C$102,3,FALSE),"")</f>
        <v/>
      </c>
      <c r="X113" s="51" t="str">
        <f t="shared" si="2"/>
        <v/>
      </c>
      <c r="Y113" s="51" t="str">
        <f>IF(T113="","",IF(AND(T113&lt;&gt;'Tabelas auxiliares'!$B$236,T113&lt;&gt;'Tabelas auxiliares'!$B$237,T113&lt;&gt;'Tabelas auxiliares'!$C$236,T113&lt;&gt;'Tabelas auxiliares'!$C$237,T113&lt;&gt;'Tabelas auxiliares'!$D$236),"FOLHA DE PESSOAL",IF(X113='Tabelas auxiliares'!$A$237,"CUSTEIO",IF(X113='Tabelas auxiliares'!$A$236,"INVESTIMENTO","ERRO - VERIFICAR"))))</f>
        <v/>
      </c>
      <c r="Z113" s="64" t="str">
        <f t="shared" si="3"/>
        <v/>
      </c>
      <c r="AB113" s="44"/>
      <c r="AD113" s="72"/>
      <c r="AE113" s="72"/>
      <c r="AF113" s="72"/>
      <c r="AG113" s="72"/>
      <c r="AH113" s="72"/>
      <c r="AI113" s="72"/>
      <c r="AJ113" s="72"/>
      <c r="AK113" s="72"/>
      <c r="AL113" s="72"/>
      <c r="AM113" s="72"/>
      <c r="AN113" s="72"/>
      <c r="AO113" s="72"/>
    </row>
    <row r="114" spans="6:41" x14ac:dyDescent="0.25">
      <c r="F114" s="51" t="str">
        <f>IFERROR(VLOOKUP(D114,'Tabelas auxiliares'!$A$3:$B$61,2,FALSE),"")</f>
        <v/>
      </c>
      <c r="G114" s="51" t="str">
        <f>IFERROR(VLOOKUP($B114,'Tabelas auxiliares'!$A$65:$C$102,2,FALSE),"")</f>
        <v/>
      </c>
      <c r="H114" s="51" t="str">
        <f>IFERROR(VLOOKUP($B114,'Tabelas auxiliares'!$A$65:$C$102,3,FALSE),"")</f>
        <v/>
      </c>
      <c r="X114" s="51" t="str">
        <f t="shared" si="2"/>
        <v/>
      </c>
      <c r="Y114" s="51" t="str">
        <f>IF(T114="","",IF(AND(T114&lt;&gt;'Tabelas auxiliares'!$B$236,T114&lt;&gt;'Tabelas auxiliares'!$B$237,T114&lt;&gt;'Tabelas auxiliares'!$C$236,T114&lt;&gt;'Tabelas auxiliares'!$C$237,T114&lt;&gt;'Tabelas auxiliares'!$D$236),"FOLHA DE PESSOAL",IF(X114='Tabelas auxiliares'!$A$237,"CUSTEIO",IF(X114='Tabelas auxiliares'!$A$236,"INVESTIMENTO","ERRO - VERIFICAR"))))</f>
        <v/>
      </c>
      <c r="Z114" s="64" t="str">
        <f t="shared" si="3"/>
        <v/>
      </c>
      <c r="AB114" s="44"/>
      <c r="AD114" s="72"/>
      <c r="AE114" s="72"/>
      <c r="AF114" s="72"/>
      <c r="AG114" s="72"/>
      <c r="AH114" s="72"/>
      <c r="AI114" s="72"/>
      <c r="AJ114" s="72"/>
      <c r="AK114" s="72"/>
      <c r="AL114" s="72"/>
      <c r="AM114" s="72"/>
      <c r="AN114" s="72"/>
      <c r="AO114" s="72"/>
    </row>
    <row r="115" spans="6:41" x14ac:dyDescent="0.25">
      <c r="F115" s="51" t="str">
        <f>IFERROR(VLOOKUP(D115,'Tabelas auxiliares'!$A$3:$B$61,2,FALSE),"")</f>
        <v/>
      </c>
      <c r="G115" s="51" t="str">
        <f>IFERROR(VLOOKUP($B115,'Tabelas auxiliares'!$A$65:$C$102,2,FALSE),"")</f>
        <v/>
      </c>
      <c r="H115" s="51" t="str">
        <f>IFERROR(VLOOKUP($B115,'Tabelas auxiliares'!$A$65:$C$102,3,FALSE),"")</f>
        <v/>
      </c>
      <c r="X115" s="51" t="str">
        <f t="shared" si="2"/>
        <v/>
      </c>
      <c r="Y115" s="51" t="str">
        <f>IF(T115="","",IF(AND(T115&lt;&gt;'Tabelas auxiliares'!$B$236,T115&lt;&gt;'Tabelas auxiliares'!$B$237,T115&lt;&gt;'Tabelas auxiliares'!$C$236,T115&lt;&gt;'Tabelas auxiliares'!$C$237,T115&lt;&gt;'Tabelas auxiliares'!$D$236),"FOLHA DE PESSOAL",IF(X115='Tabelas auxiliares'!$A$237,"CUSTEIO",IF(X115='Tabelas auxiliares'!$A$236,"INVESTIMENTO","ERRO - VERIFICAR"))))</f>
        <v/>
      </c>
      <c r="Z115" s="64" t="str">
        <f t="shared" si="3"/>
        <v/>
      </c>
      <c r="AB115" s="44"/>
      <c r="AD115" s="72"/>
      <c r="AE115" s="72"/>
      <c r="AF115" s="72"/>
      <c r="AG115" s="72"/>
      <c r="AH115" s="72"/>
      <c r="AI115" s="72"/>
      <c r="AJ115" s="72"/>
      <c r="AK115" s="72"/>
      <c r="AL115" s="72"/>
      <c r="AM115" s="72"/>
      <c r="AN115" s="72"/>
      <c r="AO115" s="72"/>
    </row>
    <row r="116" spans="6:41" x14ac:dyDescent="0.25">
      <c r="F116" s="51" t="str">
        <f>IFERROR(VLOOKUP(D116,'Tabelas auxiliares'!$A$3:$B$61,2,FALSE),"")</f>
        <v/>
      </c>
      <c r="G116" s="51" t="str">
        <f>IFERROR(VLOOKUP($B116,'Tabelas auxiliares'!$A$65:$C$102,2,FALSE),"")</f>
        <v/>
      </c>
      <c r="H116" s="51" t="str">
        <f>IFERROR(VLOOKUP($B116,'Tabelas auxiliares'!$A$65:$C$102,3,FALSE),"")</f>
        <v/>
      </c>
      <c r="X116" s="51" t="str">
        <f t="shared" si="2"/>
        <v/>
      </c>
      <c r="Y116" s="51" t="str">
        <f>IF(T116="","",IF(AND(T116&lt;&gt;'Tabelas auxiliares'!$B$236,T116&lt;&gt;'Tabelas auxiliares'!$B$237,T116&lt;&gt;'Tabelas auxiliares'!$C$236,T116&lt;&gt;'Tabelas auxiliares'!$C$237,T116&lt;&gt;'Tabelas auxiliares'!$D$236),"FOLHA DE PESSOAL",IF(X116='Tabelas auxiliares'!$A$237,"CUSTEIO",IF(X116='Tabelas auxiliares'!$A$236,"INVESTIMENTO","ERRO - VERIFICAR"))))</f>
        <v/>
      </c>
      <c r="Z116" s="64" t="str">
        <f t="shared" si="3"/>
        <v/>
      </c>
      <c r="AC116" s="44"/>
      <c r="AD116" s="72"/>
      <c r="AE116" s="72"/>
      <c r="AF116" s="72"/>
      <c r="AG116" s="72"/>
      <c r="AH116" s="72"/>
      <c r="AI116" s="72"/>
      <c r="AJ116" s="72"/>
      <c r="AK116" s="72"/>
      <c r="AL116" s="72"/>
      <c r="AM116" s="72"/>
      <c r="AN116" s="72"/>
      <c r="AO116" s="72"/>
    </row>
    <row r="117" spans="6:41" x14ac:dyDescent="0.25">
      <c r="F117" s="51" t="str">
        <f>IFERROR(VLOOKUP(D117,'Tabelas auxiliares'!$A$3:$B$61,2,FALSE),"")</f>
        <v/>
      </c>
      <c r="G117" s="51" t="str">
        <f>IFERROR(VLOOKUP($B117,'Tabelas auxiliares'!$A$65:$C$102,2,FALSE),"")</f>
        <v/>
      </c>
      <c r="H117" s="51" t="str">
        <f>IFERROR(VLOOKUP($B117,'Tabelas auxiliares'!$A$65:$C$102,3,FALSE),"")</f>
        <v/>
      </c>
      <c r="X117" s="51" t="str">
        <f t="shared" si="2"/>
        <v/>
      </c>
      <c r="Y117" s="51" t="str">
        <f>IF(T117="","",IF(AND(T117&lt;&gt;'Tabelas auxiliares'!$B$236,T117&lt;&gt;'Tabelas auxiliares'!$B$237,T117&lt;&gt;'Tabelas auxiliares'!$C$236,T117&lt;&gt;'Tabelas auxiliares'!$C$237,T117&lt;&gt;'Tabelas auxiliares'!$D$236),"FOLHA DE PESSOAL",IF(X117='Tabelas auxiliares'!$A$237,"CUSTEIO",IF(X117='Tabelas auxiliares'!$A$236,"INVESTIMENTO","ERRO - VERIFICAR"))))</f>
        <v/>
      </c>
      <c r="Z117" s="64" t="str">
        <f t="shared" si="3"/>
        <v/>
      </c>
      <c r="AC117" s="44"/>
      <c r="AD117" s="72"/>
      <c r="AE117" s="72"/>
      <c r="AF117" s="72"/>
      <c r="AG117" s="72"/>
      <c r="AH117" s="72"/>
      <c r="AI117" s="72"/>
      <c r="AJ117" s="72"/>
      <c r="AK117" s="72"/>
      <c r="AL117" s="72"/>
      <c r="AM117" s="72"/>
      <c r="AN117" s="72"/>
      <c r="AO117" s="72"/>
    </row>
    <row r="118" spans="6:41" x14ac:dyDescent="0.25">
      <c r="F118" s="51" t="str">
        <f>IFERROR(VLOOKUP(D118,'Tabelas auxiliares'!$A$3:$B$61,2,FALSE),"")</f>
        <v/>
      </c>
      <c r="G118" s="51" t="str">
        <f>IFERROR(VLOOKUP($B118,'Tabelas auxiliares'!$A$65:$C$102,2,FALSE),"")</f>
        <v/>
      </c>
      <c r="H118" s="51" t="str">
        <f>IFERROR(VLOOKUP($B118,'Tabelas auxiliares'!$A$65:$C$102,3,FALSE),"")</f>
        <v/>
      </c>
      <c r="X118" s="51" t="str">
        <f t="shared" si="2"/>
        <v/>
      </c>
      <c r="Y118" s="51" t="str">
        <f>IF(T118="","",IF(AND(T118&lt;&gt;'Tabelas auxiliares'!$B$236,T118&lt;&gt;'Tabelas auxiliares'!$B$237,T118&lt;&gt;'Tabelas auxiliares'!$C$236,T118&lt;&gt;'Tabelas auxiliares'!$C$237,T118&lt;&gt;'Tabelas auxiliares'!$D$236),"FOLHA DE PESSOAL",IF(X118='Tabelas auxiliares'!$A$237,"CUSTEIO",IF(X118='Tabelas auxiliares'!$A$236,"INVESTIMENTO","ERRO - VERIFICAR"))))</f>
        <v/>
      </c>
      <c r="Z118" s="64" t="str">
        <f t="shared" si="3"/>
        <v/>
      </c>
      <c r="AC118" s="44"/>
      <c r="AD118" s="72"/>
      <c r="AE118" s="72"/>
      <c r="AF118" s="72"/>
      <c r="AG118" s="72"/>
      <c r="AH118" s="72"/>
      <c r="AI118" s="72"/>
      <c r="AJ118" s="72"/>
      <c r="AK118" s="72"/>
      <c r="AL118" s="72"/>
      <c r="AM118" s="72"/>
      <c r="AN118" s="72"/>
      <c r="AO118" s="72"/>
    </row>
    <row r="119" spans="6:41" x14ac:dyDescent="0.25">
      <c r="F119" s="51" t="str">
        <f>IFERROR(VLOOKUP(D119,'Tabelas auxiliares'!$A$3:$B$61,2,FALSE),"")</f>
        <v/>
      </c>
      <c r="G119" s="51" t="str">
        <f>IFERROR(VLOOKUP($B119,'Tabelas auxiliares'!$A$65:$C$102,2,FALSE),"")</f>
        <v/>
      </c>
      <c r="H119" s="51" t="str">
        <f>IFERROR(VLOOKUP($B119,'Tabelas auxiliares'!$A$65:$C$102,3,FALSE),"")</f>
        <v/>
      </c>
      <c r="X119" s="51" t="str">
        <f t="shared" si="2"/>
        <v/>
      </c>
      <c r="Y119" s="51" t="str">
        <f>IF(T119="","",IF(AND(T119&lt;&gt;'Tabelas auxiliares'!$B$236,T119&lt;&gt;'Tabelas auxiliares'!$B$237,T119&lt;&gt;'Tabelas auxiliares'!$C$236,T119&lt;&gt;'Tabelas auxiliares'!$C$237,T119&lt;&gt;'Tabelas auxiliares'!$D$236),"FOLHA DE PESSOAL",IF(X119='Tabelas auxiliares'!$A$237,"CUSTEIO",IF(X119='Tabelas auxiliares'!$A$236,"INVESTIMENTO","ERRO - VERIFICAR"))))</f>
        <v/>
      </c>
      <c r="Z119" s="64" t="str">
        <f t="shared" si="3"/>
        <v/>
      </c>
      <c r="AC119" s="44"/>
      <c r="AD119" s="72"/>
      <c r="AE119" s="72"/>
      <c r="AF119" s="72"/>
      <c r="AG119" s="72"/>
      <c r="AH119" s="72"/>
      <c r="AI119" s="72"/>
      <c r="AJ119" s="72"/>
      <c r="AK119" s="72"/>
      <c r="AL119" s="72"/>
      <c r="AM119" s="72"/>
      <c r="AN119" s="72"/>
      <c r="AO119" s="72"/>
    </row>
    <row r="120" spans="6:41" x14ac:dyDescent="0.25">
      <c r="F120" s="51" t="str">
        <f>IFERROR(VLOOKUP(D120,'Tabelas auxiliares'!$A$3:$B$61,2,FALSE),"")</f>
        <v/>
      </c>
      <c r="G120" s="51" t="str">
        <f>IFERROR(VLOOKUP($B120,'Tabelas auxiliares'!$A$65:$C$102,2,FALSE),"")</f>
        <v/>
      </c>
      <c r="H120" s="51" t="str">
        <f>IFERROR(VLOOKUP($B120,'Tabelas auxiliares'!$A$65:$C$102,3,FALSE),"")</f>
        <v/>
      </c>
      <c r="X120" s="51" t="str">
        <f t="shared" si="2"/>
        <v/>
      </c>
      <c r="Y120" s="51" t="str">
        <f>IF(T120="","",IF(AND(T120&lt;&gt;'Tabelas auxiliares'!$B$236,T120&lt;&gt;'Tabelas auxiliares'!$B$237,T120&lt;&gt;'Tabelas auxiliares'!$C$236,T120&lt;&gt;'Tabelas auxiliares'!$C$237,T120&lt;&gt;'Tabelas auxiliares'!$D$236),"FOLHA DE PESSOAL",IF(X120='Tabelas auxiliares'!$A$237,"CUSTEIO",IF(X120='Tabelas auxiliares'!$A$236,"INVESTIMENTO","ERRO - VERIFICAR"))))</f>
        <v/>
      </c>
      <c r="Z120" s="64" t="str">
        <f t="shared" si="3"/>
        <v/>
      </c>
      <c r="AC120" s="44"/>
      <c r="AD120" s="72"/>
      <c r="AE120" s="72"/>
      <c r="AF120" s="72"/>
      <c r="AG120" s="72"/>
      <c r="AH120" s="72"/>
      <c r="AI120" s="72"/>
      <c r="AJ120" s="72"/>
      <c r="AK120" s="72"/>
      <c r="AL120" s="72"/>
      <c r="AM120" s="72"/>
      <c r="AN120" s="72"/>
      <c r="AO120" s="72"/>
    </row>
    <row r="121" spans="6:41" x14ac:dyDescent="0.25">
      <c r="F121" s="51" t="str">
        <f>IFERROR(VLOOKUP(D121,'Tabelas auxiliares'!$A$3:$B$61,2,FALSE),"")</f>
        <v/>
      </c>
      <c r="G121" s="51" t="str">
        <f>IFERROR(VLOOKUP($B121,'Tabelas auxiliares'!$A$65:$C$102,2,FALSE),"")</f>
        <v/>
      </c>
      <c r="H121" s="51" t="str">
        <f>IFERROR(VLOOKUP($B121,'Tabelas auxiliares'!$A$65:$C$102,3,FALSE),"")</f>
        <v/>
      </c>
      <c r="X121" s="51" t="str">
        <f t="shared" si="2"/>
        <v/>
      </c>
      <c r="Y121" s="51" t="str">
        <f>IF(T121="","",IF(AND(T121&lt;&gt;'Tabelas auxiliares'!$B$236,T121&lt;&gt;'Tabelas auxiliares'!$B$237,T121&lt;&gt;'Tabelas auxiliares'!$C$236,T121&lt;&gt;'Tabelas auxiliares'!$C$237,T121&lt;&gt;'Tabelas auxiliares'!$D$236),"FOLHA DE PESSOAL",IF(X121='Tabelas auxiliares'!$A$237,"CUSTEIO",IF(X121='Tabelas auxiliares'!$A$236,"INVESTIMENTO","ERRO - VERIFICAR"))))</f>
        <v/>
      </c>
      <c r="Z121" s="64" t="str">
        <f t="shared" si="3"/>
        <v/>
      </c>
      <c r="AC121" s="44"/>
      <c r="AD121" s="72"/>
      <c r="AE121" s="72"/>
      <c r="AF121" s="72"/>
      <c r="AG121" s="72"/>
      <c r="AH121" s="72"/>
      <c r="AI121" s="72"/>
      <c r="AJ121" s="72"/>
      <c r="AK121" s="72"/>
      <c r="AL121" s="72"/>
      <c r="AM121" s="72"/>
      <c r="AN121" s="72"/>
      <c r="AO121" s="72"/>
    </row>
    <row r="122" spans="6:41" x14ac:dyDescent="0.25">
      <c r="F122" s="51" t="str">
        <f>IFERROR(VLOOKUP(D122,'Tabelas auxiliares'!$A$3:$B$61,2,FALSE),"")</f>
        <v/>
      </c>
      <c r="G122" s="51" t="str">
        <f>IFERROR(VLOOKUP($B122,'Tabelas auxiliares'!$A$65:$C$102,2,FALSE),"")</f>
        <v/>
      </c>
      <c r="H122" s="51" t="str">
        <f>IFERROR(VLOOKUP($B122,'Tabelas auxiliares'!$A$65:$C$102,3,FALSE),"")</f>
        <v/>
      </c>
      <c r="X122" s="51" t="str">
        <f t="shared" si="2"/>
        <v/>
      </c>
      <c r="Y122" s="51" t="str">
        <f>IF(T122="","",IF(AND(T122&lt;&gt;'Tabelas auxiliares'!$B$236,T122&lt;&gt;'Tabelas auxiliares'!$B$237,T122&lt;&gt;'Tabelas auxiliares'!$C$236,T122&lt;&gt;'Tabelas auxiliares'!$C$237,T122&lt;&gt;'Tabelas auxiliares'!$D$236),"FOLHA DE PESSOAL",IF(X122='Tabelas auxiliares'!$A$237,"CUSTEIO",IF(X122='Tabelas auxiliares'!$A$236,"INVESTIMENTO","ERRO - VERIFICAR"))))</f>
        <v/>
      </c>
      <c r="Z122" s="64" t="str">
        <f t="shared" si="3"/>
        <v/>
      </c>
      <c r="AC122" s="44"/>
      <c r="AD122" s="72"/>
      <c r="AE122" s="72"/>
      <c r="AF122" s="72"/>
      <c r="AG122" s="72"/>
      <c r="AH122" s="72"/>
      <c r="AI122" s="72"/>
      <c r="AJ122" s="72"/>
      <c r="AK122" s="72"/>
      <c r="AL122" s="72"/>
      <c r="AM122" s="72"/>
      <c r="AN122" s="72"/>
      <c r="AO122" s="72"/>
    </row>
    <row r="123" spans="6:41" x14ac:dyDescent="0.25">
      <c r="F123" s="51" t="str">
        <f>IFERROR(VLOOKUP(D123,'Tabelas auxiliares'!$A$3:$B$61,2,FALSE),"")</f>
        <v/>
      </c>
      <c r="G123" s="51" t="str">
        <f>IFERROR(VLOOKUP($B123,'Tabelas auxiliares'!$A$65:$C$102,2,FALSE),"")</f>
        <v/>
      </c>
      <c r="H123" s="51" t="str">
        <f>IFERROR(VLOOKUP($B123,'Tabelas auxiliares'!$A$65:$C$102,3,FALSE),"")</f>
        <v/>
      </c>
      <c r="X123" s="51" t="str">
        <f t="shared" si="2"/>
        <v/>
      </c>
      <c r="Y123" s="51" t="str">
        <f>IF(T123="","",IF(AND(T123&lt;&gt;'Tabelas auxiliares'!$B$236,T123&lt;&gt;'Tabelas auxiliares'!$B$237,T123&lt;&gt;'Tabelas auxiliares'!$C$236,T123&lt;&gt;'Tabelas auxiliares'!$C$237,T123&lt;&gt;'Tabelas auxiliares'!$D$236),"FOLHA DE PESSOAL",IF(X123='Tabelas auxiliares'!$A$237,"CUSTEIO",IF(X123='Tabelas auxiliares'!$A$236,"INVESTIMENTO","ERRO - VERIFICAR"))))</f>
        <v/>
      </c>
      <c r="Z123" s="64" t="str">
        <f t="shared" si="3"/>
        <v/>
      </c>
      <c r="AC123" s="44"/>
      <c r="AD123" s="72"/>
      <c r="AE123" s="72"/>
      <c r="AF123" s="72"/>
      <c r="AG123" s="72"/>
      <c r="AH123" s="72"/>
      <c r="AI123" s="72"/>
      <c r="AJ123" s="72"/>
      <c r="AK123" s="72"/>
      <c r="AL123" s="72"/>
      <c r="AM123" s="72"/>
      <c r="AN123" s="72"/>
      <c r="AO123" s="72"/>
    </row>
    <row r="124" spans="6:41" x14ac:dyDescent="0.25">
      <c r="F124" s="51" t="str">
        <f>IFERROR(VLOOKUP(D124,'Tabelas auxiliares'!$A$3:$B$61,2,FALSE),"")</f>
        <v/>
      </c>
      <c r="G124" s="51" t="str">
        <f>IFERROR(VLOOKUP($B124,'Tabelas auxiliares'!$A$65:$C$102,2,FALSE),"")</f>
        <v/>
      </c>
      <c r="H124" s="51" t="str">
        <f>IFERROR(VLOOKUP($B124,'Tabelas auxiliares'!$A$65:$C$102,3,FALSE),"")</f>
        <v/>
      </c>
      <c r="X124" s="51" t="str">
        <f t="shared" si="2"/>
        <v/>
      </c>
      <c r="Y124" s="51" t="str">
        <f>IF(T124="","",IF(AND(T124&lt;&gt;'Tabelas auxiliares'!$B$236,T124&lt;&gt;'Tabelas auxiliares'!$B$237,T124&lt;&gt;'Tabelas auxiliares'!$C$236,T124&lt;&gt;'Tabelas auxiliares'!$C$237,T124&lt;&gt;'Tabelas auxiliares'!$D$236),"FOLHA DE PESSOAL",IF(X124='Tabelas auxiliares'!$A$237,"CUSTEIO",IF(X124='Tabelas auxiliares'!$A$236,"INVESTIMENTO","ERRO - VERIFICAR"))))</f>
        <v/>
      </c>
      <c r="Z124" s="64" t="str">
        <f t="shared" si="3"/>
        <v/>
      </c>
      <c r="AC124" s="44"/>
      <c r="AD124" s="72"/>
      <c r="AE124" s="72"/>
      <c r="AF124" s="72"/>
      <c r="AG124" s="72"/>
      <c r="AH124" s="72"/>
      <c r="AI124" s="72"/>
      <c r="AJ124" s="72"/>
      <c r="AK124" s="72"/>
      <c r="AL124" s="72"/>
      <c r="AM124" s="72"/>
      <c r="AN124" s="72"/>
      <c r="AO124" s="72"/>
    </row>
    <row r="125" spans="6:41" x14ac:dyDescent="0.25">
      <c r="F125" s="51" t="str">
        <f>IFERROR(VLOOKUP(D125,'Tabelas auxiliares'!$A$3:$B$61,2,FALSE),"")</f>
        <v/>
      </c>
      <c r="G125" s="51" t="str">
        <f>IFERROR(VLOOKUP($B125,'Tabelas auxiliares'!$A$65:$C$102,2,FALSE),"")</f>
        <v/>
      </c>
      <c r="H125" s="51" t="str">
        <f>IFERROR(VLOOKUP($B125,'Tabelas auxiliares'!$A$65:$C$102,3,FALSE),"")</f>
        <v/>
      </c>
      <c r="X125" s="51" t="str">
        <f t="shared" si="2"/>
        <v/>
      </c>
      <c r="Y125" s="51" t="str">
        <f>IF(T125="","",IF(AND(T125&lt;&gt;'Tabelas auxiliares'!$B$236,T125&lt;&gt;'Tabelas auxiliares'!$B$237,T125&lt;&gt;'Tabelas auxiliares'!$C$236,T125&lt;&gt;'Tabelas auxiliares'!$C$237,T125&lt;&gt;'Tabelas auxiliares'!$D$236),"FOLHA DE PESSOAL",IF(X125='Tabelas auxiliares'!$A$237,"CUSTEIO",IF(X125='Tabelas auxiliares'!$A$236,"INVESTIMENTO","ERRO - VERIFICAR"))))</f>
        <v/>
      </c>
      <c r="Z125" s="64" t="str">
        <f t="shared" si="3"/>
        <v/>
      </c>
      <c r="AC125" s="44"/>
      <c r="AD125" s="72"/>
      <c r="AE125" s="72"/>
      <c r="AF125" s="72"/>
      <c r="AG125" s="72"/>
      <c r="AH125" s="72"/>
      <c r="AI125" s="72"/>
      <c r="AJ125" s="72"/>
      <c r="AK125" s="72"/>
      <c r="AL125" s="72"/>
      <c r="AM125" s="72"/>
      <c r="AN125" s="72"/>
      <c r="AO125" s="72"/>
    </row>
    <row r="126" spans="6:41" x14ac:dyDescent="0.25">
      <c r="F126" s="51" t="str">
        <f>IFERROR(VLOOKUP(D126,'Tabelas auxiliares'!$A$3:$B$61,2,FALSE),"")</f>
        <v/>
      </c>
      <c r="G126" s="51" t="str">
        <f>IFERROR(VLOOKUP($B126,'Tabelas auxiliares'!$A$65:$C$102,2,FALSE),"")</f>
        <v/>
      </c>
      <c r="H126" s="51" t="str">
        <f>IFERROR(VLOOKUP($B126,'Tabelas auxiliares'!$A$65:$C$102,3,FALSE),"")</f>
        <v/>
      </c>
      <c r="X126" s="51" t="str">
        <f t="shared" si="2"/>
        <v/>
      </c>
      <c r="Y126" s="51" t="str">
        <f>IF(T126="","",IF(AND(T126&lt;&gt;'Tabelas auxiliares'!$B$236,T126&lt;&gt;'Tabelas auxiliares'!$B$237,T126&lt;&gt;'Tabelas auxiliares'!$C$236,T126&lt;&gt;'Tabelas auxiliares'!$C$237,T126&lt;&gt;'Tabelas auxiliares'!$D$236),"FOLHA DE PESSOAL",IF(X126='Tabelas auxiliares'!$A$237,"CUSTEIO",IF(X126='Tabelas auxiliares'!$A$236,"INVESTIMENTO","ERRO - VERIFICAR"))))</f>
        <v/>
      </c>
      <c r="Z126" s="64" t="str">
        <f t="shared" si="3"/>
        <v/>
      </c>
      <c r="AC126" s="44"/>
      <c r="AD126" s="72"/>
      <c r="AE126" s="72"/>
      <c r="AF126" s="72"/>
      <c r="AG126" s="72"/>
      <c r="AH126" s="72"/>
      <c r="AI126" s="72"/>
      <c r="AJ126" s="72"/>
      <c r="AK126" s="72"/>
      <c r="AL126" s="72"/>
      <c r="AM126" s="72"/>
      <c r="AN126" s="72"/>
      <c r="AO126" s="72"/>
    </row>
    <row r="127" spans="6:41" x14ac:dyDescent="0.25">
      <c r="F127" s="51" t="str">
        <f>IFERROR(VLOOKUP(D127,'Tabelas auxiliares'!$A$3:$B$61,2,FALSE),"")</f>
        <v/>
      </c>
      <c r="G127" s="51" t="str">
        <f>IFERROR(VLOOKUP($B127,'Tabelas auxiliares'!$A$65:$C$102,2,FALSE),"")</f>
        <v/>
      </c>
      <c r="H127" s="51" t="str">
        <f>IFERROR(VLOOKUP($B127,'Tabelas auxiliares'!$A$65:$C$102,3,FALSE),"")</f>
        <v/>
      </c>
      <c r="X127" s="51" t="str">
        <f t="shared" si="2"/>
        <v/>
      </c>
      <c r="Y127" s="51" t="str">
        <f>IF(T127="","",IF(AND(T127&lt;&gt;'Tabelas auxiliares'!$B$236,T127&lt;&gt;'Tabelas auxiliares'!$B$237,T127&lt;&gt;'Tabelas auxiliares'!$C$236,T127&lt;&gt;'Tabelas auxiliares'!$C$237,T127&lt;&gt;'Tabelas auxiliares'!$D$236),"FOLHA DE PESSOAL",IF(X127='Tabelas auxiliares'!$A$237,"CUSTEIO",IF(X127='Tabelas auxiliares'!$A$236,"INVESTIMENTO","ERRO - VERIFICAR"))))</f>
        <v/>
      </c>
      <c r="Z127" s="64" t="str">
        <f t="shared" si="3"/>
        <v/>
      </c>
      <c r="AC127" s="44"/>
      <c r="AD127" s="72"/>
      <c r="AE127" s="72"/>
      <c r="AF127" s="72"/>
      <c r="AG127" s="72"/>
      <c r="AH127" s="72"/>
      <c r="AI127" s="72"/>
      <c r="AJ127" s="72"/>
      <c r="AK127" s="72"/>
      <c r="AL127" s="72"/>
      <c r="AM127" s="72"/>
      <c r="AN127" s="72"/>
      <c r="AO127" s="72"/>
    </row>
    <row r="128" spans="6:41" x14ac:dyDescent="0.25">
      <c r="F128" s="51" t="str">
        <f>IFERROR(VLOOKUP(D128,'Tabelas auxiliares'!$A$3:$B$61,2,FALSE),"")</f>
        <v/>
      </c>
      <c r="G128" s="51" t="str">
        <f>IFERROR(VLOOKUP($B128,'Tabelas auxiliares'!$A$65:$C$102,2,FALSE),"")</f>
        <v/>
      </c>
      <c r="H128" s="51" t="str">
        <f>IFERROR(VLOOKUP($B128,'Tabelas auxiliares'!$A$65:$C$102,3,FALSE),"")</f>
        <v/>
      </c>
      <c r="X128" s="51" t="str">
        <f t="shared" si="2"/>
        <v/>
      </c>
      <c r="Y128" s="51" t="str">
        <f>IF(T128="","",IF(AND(T128&lt;&gt;'Tabelas auxiliares'!$B$236,T128&lt;&gt;'Tabelas auxiliares'!$B$237,T128&lt;&gt;'Tabelas auxiliares'!$C$236,T128&lt;&gt;'Tabelas auxiliares'!$C$237,T128&lt;&gt;'Tabelas auxiliares'!$D$236),"FOLHA DE PESSOAL",IF(X128='Tabelas auxiliares'!$A$237,"CUSTEIO",IF(X128='Tabelas auxiliares'!$A$236,"INVESTIMENTO","ERRO - VERIFICAR"))))</f>
        <v/>
      </c>
      <c r="Z128" s="64" t="str">
        <f t="shared" si="3"/>
        <v/>
      </c>
      <c r="AC128" s="44"/>
      <c r="AD128" s="72"/>
      <c r="AE128" s="72"/>
      <c r="AF128" s="72"/>
      <c r="AG128" s="72"/>
      <c r="AH128" s="72"/>
      <c r="AI128" s="72"/>
      <c r="AJ128" s="72"/>
      <c r="AK128" s="72"/>
      <c r="AL128" s="72"/>
      <c r="AM128" s="72"/>
      <c r="AN128" s="72"/>
      <c r="AO128" s="72"/>
    </row>
    <row r="129" spans="6:41" x14ac:dyDescent="0.25">
      <c r="F129" s="51" t="str">
        <f>IFERROR(VLOOKUP(D129,'Tabelas auxiliares'!$A$3:$B$61,2,FALSE),"")</f>
        <v/>
      </c>
      <c r="G129" s="51" t="str">
        <f>IFERROR(VLOOKUP($B129,'Tabelas auxiliares'!$A$65:$C$102,2,FALSE),"")</f>
        <v/>
      </c>
      <c r="H129" s="51" t="str">
        <f>IFERROR(VLOOKUP($B129,'Tabelas auxiliares'!$A$65:$C$102,3,FALSE),"")</f>
        <v/>
      </c>
      <c r="X129" s="51" t="str">
        <f t="shared" si="2"/>
        <v/>
      </c>
      <c r="Y129" s="51" t="str">
        <f>IF(T129="","",IF(AND(T129&lt;&gt;'Tabelas auxiliares'!$B$236,T129&lt;&gt;'Tabelas auxiliares'!$B$237,T129&lt;&gt;'Tabelas auxiliares'!$C$236,T129&lt;&gt;'Tabelas auxiliares'!$C$237,T129&lt;&gt;'Tabelas auxiliares'!$D$236),"FOLHA DE PESSOAL",IF(X129='Tabelas auxiliares'!$A$237,"CUSTEIO",IF(X129='Tabelas auxiliares'!$A$236,"INVESTIMENTO","ERRO - VERIFICAR"))))</f>
        <v/>
      </c>
      <c r="Z129" s="64" t="str">
        <f t="shared" si="3"/>
        <v/>
      </c>
      <c r="AA129" s="44"/>
      <c r="AC129" s="44"/>
      <c r="AD129" s="72"/>
      <c r="AE129" s="72"/>
      <c r="AF129" s="72"/>
      <c r="AG129" s="72"/>
      <c r="AH129" s="72"/>
      <c r="AI129" s="72"/>
      <c r="AJ129" s="72"/>
      <c r="AK129" s="72"/>
      <c r="AL129" s="72"/>
      <c r="AM129" s="72"/>
      <c r="AN129" s="72"/>
      <c r="AO129" s="72"/>
    </row>
    <row r="130" spans="6:41" x14ac:dyDescent="0.25">
      <c r="F130" s="51" t="str">
        <f>IFERROR(VLOOKUP(D130,'Tabelas auxiliares'!$A$3:$B$61,2,FALSE),"")</f>
        <v/>
      </c>
      <c r="G130" s="51" t="str">
        <f>IFERROR(VLOOKUP($B130,'Tabelas auxiliares'!$A$65:$C$102,2,FALSE),"")</f>
        <v/>
      </c>
      <c r="H130" s="51" t="str">
        <f>IFERROR(VLOOKUP($B130,'Tabelas auxiliares'!$A$65:$C$102,3,FALSE),"")</f>
        <v/>
      </c>
      <c r="X130" s="51" t="str">
        <f t="shared" si="2"/>
        <v/>
      </c>
      <c r="Y130" s="51" t="str">
        <f>IF(T130="","",IF(AND(T130&lt;&gt;'Tabelas auxiliares'!$B$236,T130&lt;&gt;'Tabelas auxiliares'!$B$237,T130&lt;&gt;'Tabelas auxiliares'!$C$236,T130&lt;&gt;'Tabelas auxiliares'!$C$237,T130&lt;&gt;'Tabelas auxiliares'!$D$236),"FOLHA DE PESSOAL",IF(X130='Tabelas auxiliares'!$A$237,"CUSTEIO",IF(X130='Tabelas auxiliares'!$A$236,"INVESTIMENTO","ERRO - VERIFICAR"))))</f>
        <v/>
      </c>
      <c r="Z130" s="64" t="str">
        <f t="shared" si="3"/>
        <v/>
      </c>
      <c r="AC130" s="44"/>
      <c r="AD130" s="72"/>
      <c r="AE130" s="72"/>
      <c r="AF130" s="72"/>
      <c r="AG130" s="72"/>
      <c r="AH130" s="72"/>
      <c r="AI130" s="72"/>
      <c r="AJ130" s="72"/>
      <c r="AK130" s="72"/>
      <c r="AL130" s="72"/>
      <c r="AM130" s="72"/>
      <c r="AN130" s="72"/>
      <c r="AO130" s="72"/>
    </row>
    <row r="131" spans="6:41" x14ac:dyDescent="0.25">
      <c r="F131" s="51" t="str">
        <f>IFERROR(VLOOKUP(D131,'Tabelas auxiliares'!$A$3:$B$61,2,FALSE),"")</f>
        <v/>
      </c>
      <c r="G131" s="51" t="str">
        <f>IFERROR(VLOOKUP($B131,'Tabelas auxiliares'!$A$65:$C$102,2,FALSE),"")</f>
        <v/>
      </c>
      <c r="H131" s="51" t="str">
        <f>IFERROR(VLOOKUP($B131,'Tabelas auxiliares'!$A$65:$C$102,3,FALSE),"")</f>
        <v/>
      </c>
      <c r="X131" s="51" t="str">
        <f t="shared" si="2"/>
        <v/>
      </c>
      <c r="Y131" s="51" t="str">
        <f>IF(T131="","",IF(AND(T131&lt;&gt;'Tabelas auxiliares'!$B$236,T131&lt;&gt;'Tabelas auxiliares'!$B$237,T131&lt;&gt;'Tabelas auxiliares'!$C$236,T131&lt;&gt;'Tabelas auxiliares'!$C$237,T131&lt;&gt;'Tabelas auxiliares'!$D$236),"FOLHA DE PESSOAL",IF(X131='Tabelas auxiliares'!$A$237,"CUSTEIO",IF(X131='Tabelas auxiliares'!$A$236,"INVESTIMENTO","ERRO - VERIFICAR"))))</f>
        <v/>
      </c>
      <c r="Z131" s="64" t="str">
        <f t="shared" si="3"/>
        <v/>
      </c>
      <c r="AC131" s="44"/>
      <c r="AD131" s="72"/>
      <c r="AE131" s="72"/>
      <c r="AF131" s="72"/>
      <c r="AG131" s="72"/>
      <c r="AH131" s="72"/>
      <c r="AI131" s="72"/>
      <c r="AJ131" s="72"/>
      <c r="AK131" s="72"/>
      <c r="AL131" s="72"/>
      <c r="AM131" s="72"/>
      <c r="AN131" s="72"/>
      <c r="AO131" s="72"/>
    </row>
    <row r="132" spans="6:41" x14ac:dyDescent="0.25">
      <c r="F132" s="51" t="str">
        <f>IFERROR(VLOOKUP(D132,'Tabelas auxiliares'!$A$3:$B$61,2,FALSE),"")</f>
        <v/>
      </c>
      <c r="G132" s="51" t="str">
        <f>IFERROR(VLOOKUP($B132,'Tabelas auxiliares'!$A$65:$C$102,2,FALSE),"")</f>
        <v/>
      </c>
      <c r="H132" s="51" t="str">
        <f>IFERROR(VLOOKUP($B132,'Tabelas auxiliares'!$A$65:$C$102,3,FALSE),"")</f>
        <v/>
      </c>
      <c r="X132" s="51" t="str">
        <f t="shared" ref="X132:X299" si="4">LEFT(V132,1)</f>
        <v/>
      </c>
      <c r="Y132" s="51" t="str">
        <f>IF(T132="","",IF(AND(T132&lt;&gt;'Tabelas auxiliares'!$B$236,T132&lt;&gt;'Tabelas auxiliares'!$B$237,T132&lt;&gt;'Tabelas auxiliares'!$C$236,T132&lt;&gt;'Tabelas auxiliares'!$C$237,T132&lt;&gt;'Tabelas auxiliares'!$D$236),"FOLHA DE PESSOAL",IF(X132='Tabelas auxiliares'!$A$237,"CUSTEIO",IF(X132='Tabelas auxiliares'!$A$236,"INVESTIMENTO","ERRO - VERIFICAR"))))</f>
        <v/>
      </c>
      <c r="Z132" s="64" t="str">
        <f t="shared" si="3"/>
        <v/>
      </c>
      <c r="AA132" s="44"/>
      <c r="AD132" s="72"/>
      <c r="AE132" s="72"/>
      <c r="AF132" s="72"/>
      <c r="AG132" s="72"/>
      <c r="AH132" s="72"/>
      <c r="AI132" s="72"/>
      <c r="AJ132" s="72"/>
      <c r="AK132" s="72"/>
      <c r="AL132" s="72"/>
      <c r="AM132" s="72"/>
      <c r="AN132" s="72"/>
      <c r="AO132" s="72"/>
    </row>
    <row r="133" spans="6:41" x14ac:dyDescent="0.25">
      <c r="F133" s="51" t="str">
        <f>IFERROR(VLOOKUP(D133,'Tabelas auxiliares'!$A$3:$B$61,2,FALSE),"")</f>
        <v/>
      </c>
      <c r="G133" s="51" t="str">
        <f>IFERROR(VLOOKUP($B133,'Tabelas auxiliares'!$A$65:$C$102,2,FALSE),"")</f>
        <v/>
      </c>
      <c r="H133" s="51" t="str">
        <f>IFERROR(VLOOKUP($B133,'Tabelas auxiliares'!$A$65:$C$102,3,FALSE),"")</f>
        <v/>
      </c>
      <c r="X133" s="51" t="str">
        <f t="shared" si="4"/>
        <v/>
      </c>
      <c r="Y133" s="51" t="str">
        <f>IF(T133="","",IF(AND(T133&lt;&gt;'Tabelas auxiliares'!$B$236,T133&lt;&gt;'Tabelas auxiliares'!$B$237,T133&lt;&gt;'Tabelas auxiliares'!$C$236,T133&lt;&gt;'Tabelas auxiliares'!$C$237,T133&lt;&gt;'Tabelas auxiliares'!$D$236),"FOLHA DE PESSOAL",IF(X133='Tabelas auxiliares'!$A$237,"CUSTEIO",IF(X133='Tabelas auxiliares'!$A$236,"INVESTIMENTO","ERRO - VERIFICAR"))))</f>
        <v/>
      </c>
      <c r="Z133" s="64" t="str">
        <f t="shared" ref="Z133:Z300" si="5">IF(AA133+AB133+AC133&lt;&gt;0,AA133+AB133+AC133,"")</f>
        <v/>
      </c>
      <c r="AA133" s="44"/>
      <c r="AB133" s="44"/>
      <c r="AC133" s="44"/>
      <c r="AD133" s="72"/>
      <c r="AE133" s="72"/>
      <c r="AF133" s="72"/>
      <c r="AG133" s="72"/>
      <c r="AH133" s="72"/>
      <c r="AI133" s="72"/>
      <c r="AJ133" s="72"/>
      <c r="AK133" s="72"/>
      <c r="AL133" s="72"/>
      <c r="AM133" s="72"/>
      <c r="AN133" s="72"/>
      <c r="AO133" s="72"/>
    </row>
    <row r="134" spans="6:41" x14ac:dyDescent="0.25">
      <c r="F134" s="51" t="str">
        <f>IFERROR(VLOOKUP(D134,'Tabelas auxiliares'!$A$3:$B$61,2,FALSE),"")</f>
        <v/>
      </c>
      <c r="G134" s="51" t="str">
        <f>IFERROR(VLOOKUP($B134,'Tabelas auxiliares'!$A$65:$C$102,2,FALSE),"")</f>
        <v/>
      </c>
      <c r="H134" s="51" t="str">
        <f>IFERROR(VLOOKUP($B134,'Tabelas auxiliares'!$A$65:$C$102,3,FALSE),"")</f>
        <v/>
      </c>
      <c r="X134" s="51" t="str">
        <f t="shared" si="4"/>
        <v/>
      </c>
      <c r="Y134" s="51" t="str">
        <f>IF(T134="","",IF(AND(T134&lt;&gt;'Tabelas auxiliares'!$B$236,T134&lt;&gt;'Tabelas auxiliares'!$B$237,T134&lt;&gt;'Tabelas auxiliares'!$C$236,T134&lt;&gt;'Tabelas auxiliares'!$C$237,T134&lt;&gt;'Tabelas auxiliares'!$D$236),"FOLHA DE PESSOAL",IF(X134='Tabelas auxiliares'!$A$237,"CUSTEIO",IF(X134='Tabelas auxiliares'!$A$236,"INVESTIMENTO","ERRO - VERIFICAR"))))</f>
        <v/>
      </c>
      <c r="Z134" s="64" t="str">
        <f t="shared" si="5"/>
        <v/>
      </c>
      <c r="AC134" s="44"/>
      <c r="AD134" s="72"/>
      <c r="AE134" s="72"/>
      <c r="AF134" s="72"/>
      <c r="AG134" s="72"/>
      <c r="AH134" s="72"/>
      <c r="AI134" s="72"/>
      <c r="AJ134" s="72"/>
      <c r="AK134" s="72"/>
      <c r="AL134" s="72"/>
      <c r="AM134" s="72"/>
      <c r="AN134" s="72"/>
      <c r="AO134" s="72"/>
    </row>
    <row r="135" spans="6:41" x14ac:dyDescent="0.25">
      <c r="F135" s="51" t="str">
        <f>IFERROR(VLOOKUP(D135,'Tabelas auxiliares'!$A$3:$B$61,2,FALSE),"")</f>
        <v/>
      </c>
      <c r="G135" s="51" t="str">
        <f>IFERROR(VLOOKUP($B135,'Tabelas auxiliares'!$A$65:$C$102,2,FALSE),"")</f>
        <v/>
      </c>
      <c r="H135" s="51" t="str">
        <f>IFERROR(VLOOKUP($B135,'Tabelas auxiliares'!$A$65:$C$102,3,FALSE),"")</f>
        <v/>
      </c>
      <c r="X135" s="51" t="str">
        <f t="shared" si="4"/>
        <v/>
      </c>
      <c r="Y135" s="51" t="str">
        <f>IF(T135="","",IF(AND(T135&lt;&gt;'Tabelas auxiliares'!$B$236,T135&lt;&gt;'Tabelas auxiliares'!$B$237,T135&lt;&gt;'Tabelas auxiliares'!$C$236,T135&lt;&gt;'Tabelas auxiliares'!$C$237,T135&lt;&gt;'Tabelas auxiliares'!$D$236),"FOLHA DE PESSOAL",IF(X135='Tabelas auxiliares'!$A$237,"CUSTEIO",IF(X135='Tabelas auxiliares'!$A$236,"INVESTIMENTO","ERRO - VERIFICAR"))))</f>
        <v/>
      </c>
      <c r="Z135" s="64" t="str">
        <f t="shared" si="5"/>
        <v/>
      </c>
      <c r="AC135" s="44"/>
      <c r="AD135" s="72"/>
      <c r="AE135" s="72"/>
      <c r="AF135" s="72"/>
      <c r="AG135" s="72"/>
      <c r="AH135" s="72"/>
      <c r="AI135" s="72"/>
      <c r="AJ135" s="72"/>
      <c r="AK135" s="72"/>
      <c r="AL135" s="72"/>
      <c r="AM135" s="72"/>
      <c r="AN135" s="72"/>
      <c r="AO135" s="72"/>
    </row>
    <row r="136" spans="6:41" x14ac:dyDescent="0.25">
      <c r="F136" s="51" t="str">
        <f>IFERROR(VLOOKUP(D136,'Tabelas auxiliares'!$A$3:$B$61,2,FALSE),"")</f>
        <v/>
      </c>
      <c r="G136" s="51" t="str">
        <f>IFERROR(VLOOKUP($B136,'Tabelas auxiliares'!$A$65:$C$102,2,FALSE),"")</f>
        <v/>
      </c>
      <c r="H136" s="51" t="str">
        <f>IFERROR(VLOOKUP($B136,'Tabelas auxiliares'!$A$65:$C$102,3,FALSE),"")</f>
        <v/>
      </c>
      <c r="X136" s="51" t="str">
        <f t="shared" si="4"/>
        <v/>
      </c>
      <c r="Y136" s="51" t="str">
        <f>IF(T136="","",IF(AND(T136&lt;&gt;'Tabelas auxiliares'!$B$236,T136&lt;&gt;'Tabelas auxiliares'!$B$237,T136&lt;&gt;'Tabelas auxiliares'!$C$236,T136&lt;&gt;'Tabelas auxiliares'!$C$237,T136&lt;&gt;'Tabelas auxiliares'!$D$236),"FOLHA DE PESSOAL",IF(X136='Tabelas auxiliares'!$A$237,"CUSTEIO",IF(X136='Tabelas auxiliares'!$A$236,"INVESTIMENTO","ERRO - VERIFICAR"))))</f>
        <v/>
      </c>
      <c r="Z136" s="64" t="str">
        <f t="shared" si="5"/>
        <v/>
      </c>
      <c r="AA136" s="44"/>
      <c r="AB136" s="44"/>
      <c r="AD136" s="72"/>
      <c r="AE136" s="72"/>
      <c r="AF136" s="72"/>
      <c r="AG136" s="72"/>
      <c r="AH136" s="72"/>
      <c r="AI136" s="72"/>
      <c r="AJ136" s="72"/>
      <c r="AK136" s="72"/>
      <c r="AL136" s="72"/>
      <c r="AM136" s="72"/>
      <c r="AN136" s="72"/>
      <c r="AO136" s="72"/>
    </row>
    <row r="137" spans="6:41" x14ac:dyDescent="0.25">
      <c r="F137" s="51" t="str">
        <f>IFERROR(VLOOKUP(D137,'Tabelas auxiliares'!$A$3:$B$61,2,FALSE),"")</f>
        <v/>
      </c>
      <c r="G137" s="51" t="str">
        <f>IFERROR(VLOOKUP($B137,'Tabelas auxiliares'!$A$65:$C$102,2,FALSE),"")</f>
        <v/>
      </c>
      <c r="H137" s="51" t="str">
        <f>IFERROR(VLOOKUP($B137,'Tabelas auxiliares'!$A$65:$C$102,3,FALSE),"")</f>
        <v/>
      </c>
      <c r="X137" s="51" t="str">
        <f t="shared" si="4"/>
        <v/>
      </c>
      <c r="Y137" s="51" t="str">
        <f>IF(T137="","",IF(AND(T137&lt;&gt;'Tabelas auxiliares'!$B$236,T137&lt;&gt;'Tabelas auxiliares'!$B$237,T137&lt;&gt;'Tabelas auxiliares'!$C$236,T137&lt;&gt;'Tabelas auxiliares'!$C$237,T137&lt;&gt;'Tabelas auxiliares'!$D$236),"FOLHA DE PESSOAL",IF(X137='Tabelas auxiliares'!$A$237,"CUSTEIO",IF(X137='Tabelas auxiliares'!$A$236,"INVESTIMENTO","ERRO - VERIFICAR"))))</f>
        <v/>
      </c>
      <c r="Z137" s="64" t="str">
        <f t="shared" si="5"/>
        <v/>
      </c>
      <c r="AA137" s="44"/>
      <c r="AB137" s="44"/>
      <c r="AC137" s="44"/>
      <c r="AD137" s="72"/>
      <c r="AE137" s="72"/>
      <c r="AF137" s="72"/>
      <c r="AG137" s="72"/>
      <c r="AH137" s="72"/>
      <c r="AI137" s="72"/>
      <c r="AJ137" s="72"/>
      <c r="AK137" s="72"/>
      <c r="AL137" s="72"/>
      <c r="AM137" s="72"/>
      <c r="AN137" s="72"/>
      <c r="AO137" s="72"/>
    </row>
    <row r="138" spans="6:41" x14ac:dyDescent="0.25">
      <c r="F138" s="51" t="str">
        <f>IFERROR(VLOOKUP(D138,'Tabelas auxiliares'!$A$3:$B$61,2,FALSE),"")</f>
        <v/>
      </c>
      <c r="G138" s="51" t="str">
        <f>IFERROR(VLOOKUP($B138,'Tabelas auxiliares'!$A$65:$C$102,2,FALSE),"")</f>
        <v/>
      </c>
      <c r="H138" s="51" t="str">
        <f>IFERROR(VLOOKUP($B138,'Tabelas auxiliares'!$A$65:$C$102,3,FALSE),"")</f>
        <v/>
      </c>
      <c r="X138" s="51" t="str">
        <f t="shared" si="4"/>
        <v/>
      </c>
      <c r="Y138" s="51" t="str">
        <f>IF(T138="","",IF(AND(T138&lt;&gt;'Tabelas auxiliares'!$B$236,T138&lt;&gt;'Tabelas auxiliares'!$B$237,T138&lt;&gt;'Tabelas auxiliares'!$C$236,T138&lt;&gt;'Tabelas auxiliares'!$C$237,T138&lt;&gt;'Tabelas auxiliares'!$D$236),"FOLHA DE PESSOAL",IF(X138='Tabelas auxiliares'!$A$237,"CUSTEIO",IF(X138='Tabelas auxiliares'!$A$236,"INVESTIMENTO","ERRO - VERIFICAR"))))</f>
        <v/>
      </c>
      <c r="Z138" s="64" t="str">
        <f t="shared" si="5"/>
        <v/>
      </c>
      <c r="AA138" s="44"/>
      <c r="AD138" s="72"/>
      <c r="AE138" s="72"/>
      <c r="AF138" s="72"/>
      <c r="AG138" s="72"/>
      <c r="AH138" s="72"/>
      <c r="AI138" s="72"/>
      <c r="AJ138" s="72"/>
      <c r="AK138" s="72"/>
      <c r="AL138" s="72"/>
      <c r="AM138" s="72"/>
      <c r="AN138" s="72"/>
      <c r="AO138" s="72"/>
    </row>
    <row r="139" spans="6:41" x14ac:dyDescent="0.25">
      <c r="F139" s="51" t="str">
        <f>IFERROR(VLOOKUP(D139,'Tabelas auxiliares'!$A$3:$B$61,2,FALSE),"")</f>
        <v/>
      </c>
      <c r="G139" s="51" t="str">
        <f>IFERROR(VLOOKUP($B139,'Tabelas auxiliares'!$A$65:$C$102,2,FALSE),"")</f>
        <v/>
      </c>
      <c r="H139" s="51" t="str">
        <f>IFERROR(VLOOKUP($B139,'Tabelas auxiliares'!$A$65:$C$102,3,FALSE),"")</f>
        <v/>
      </c>
      <c r="X139" s="51" t="str">
        <f t="shared" si="4"/>
        <v/>
      </c>
      <c r="Y139" s="51" t="str">
        <f>IF(T139="","",IF(AND(T139&lt;&gt;'Tabelas auxiliares'!$B$236,T139&lt;&gt;'Tabelas auxiliares'!$B$237,T139&lt;&gt;'Tabelas auxiliares'!$C$236,T139&lt;&gt;'Tabelas auxiliares'!$C$237,T139&lt;&gt;'Tabelas auxiliares'!$D$236),"FOLHA DE PESSOAL",IF(X139='Tabelas auxiliares'!$A$237,"CUSTEIO",IF(X139='Tabelas auxiliares'!$A$236,"INVESTIMENTO","ERRO - VERIFICAR"))))</f>
        <v/>
      </c>
      <c r="Z139" s="64" t="str">
        <f t="shared" si="5"/>
        <v/>
      </c>
      <c r="AC139" s="44"/>
      <c r="AD139" s="72"/>
      <c r="AE139" s="72"/>
      <c r="AF139" s="72"/>
      <c r="AG139" s="72"/>
      <c r="AH139" s="72"/>
      <c r="AI139" s="72"/>
      <c r="AJ139" s="72"/>
      <c r="AK139" s="72"/>
      <c r="AL139" s="72"/>
      <c r="AM139" s="72"/>
      <c r="AN139" s="72"/>
      <c r="AO139" s="72"/>
    </row>
    <row r="140" spans="6:41" x14ac:dyDescent="0.25">
      <c r="F140" s="51" t="str">
        <f>IFERROR(VLOOKUP(D140,'Tabelas auxiliares'!$A$3:$B$61,2,FALSE),"")</f>
        <v/>
      </c>
      <c r="G140" s="51" t="str">
        <f>IFERROR(VLOOKUP($B140,'Tabelas auxiliares'!$A$65:$C$102,2,FALSE),"")</f>
        <v/>
      </c>
      <c r="H140" s="51" t="str">
        <f>IFERROR(VLOOKUP($B140,'Tabelas auxiliares'!$A$65:$C$102,3,FALSE),"")</f>
        <v/>
      </c>
      <c r="X140" s="51" t="str">
        <f t="shared" si="4"/>
        <v/>
      </c>
      <c r="Y140" s="51" t="str">
        <f>IF(T140="","",IF(AND(T140&lt;&gt;'Tabelas auxiliares'!$B$236,T140&lt;&gt;'Tabelas auxiliares'!$B$237,T140&lt;&gt;'Tabelas auxiliares'!$C$236,T140&lt;&gt;'Tabelas auxiliares'!$C$237,T140&lt;&gt;'Tabelas auxiliares'!$D$236),"FOLHA DE PESSOAL",IF(X140='Tabelas auxiliares'!$A$237,"CUSTEIO",IF(X140='Tabelas auxiliares'!$A$236,"INVESTIMENTO","ERRO - VERIFICAR"))))</f>
        <v/>
      </c>
      <c r="Z140" s="64" t="str">
        <f t="shared" si="5"/>
        <v/>
      </c>
      <c r="AA140" s="44"/>
      <c r="AB140" s="44"/>
      <c r="AC140" s="44"/>
      <c r="AD140" s="72"/>
      <c r="AE140" s="72"/>
      <c r="AF140" s="72"/>
      <c r="AG140" s="72"/>
      <c r="AH140" s="72"/>
      <c r="AI140" s="72"/>
      <c r="AJ140" s="72"/>
      <c r="AK140" s="72"/>
      <c r="AL140" s="72"/>
      <c r="AM140" s="72"/>
      <c r="AN140" s="72"/>
      <c r="AO140" s="72"/>
    </row>
    <row r="141" spans="6:41" x14ac:dyDescent="0.25">
      <c r="F141" s="51" t="str">
        <f>IFERROR(VLOOKUP(D141,'Tabelas auxiliares'!$A$3:$B$61,2,FALSE),"")</f>
        <v/>
      </c>
      <c r="G141" s="51" t="str">
        <f>IFERROR(VLOOKUP($B141,'Tabelas auxiliares'!$A$65:$C$102,2,FALSE),"")</f>
        <v/>
      </c>
      <c r="H141" s="51" t="str">
        <f>IFERROR(VLOOKUP($B141,'Tabelas auxiliares'!$A$65:$C$102,3,FALSE),"")</f>
        <v/>
      </c>
      <c r="X141" s="51" t="str">
        <f t="shared" si="4"/>
        <v/>
      </c>
      <c r="Y141" s="51" t="str">
        <f>IF(T141="","",IF(AND(T141&lt;&gt;'Tabelas auxiliares'!$B$236,T141&lt;&gt;'Tabelas auxiliares'!$B$237,T141&lt;&gt;'Tabelas auxiliares'!$C$236,T141&lt;&gt;'Tabelas auxiliares'!$C$237,T141&lt;&gt;'Tabelas auxiliares'!$D$236),"FOLHA DE PESSOAL",IF(X141='Tabelas auxiliares'!$A$237,"CUSTEIO",IF(X141='Tabelas auxiliares'!$A$236,"INVESTIMENTO","ERRO - VERIFICAR"))))</f>
        <v/>
      </c>
      <c r="Z141" s="64" t="str">
        <f t="shared" si="5"/>
        <v/>
      </c>
      <c r="AC141" s="44"/>
      <c r="AD141" s="72"/>
      <c r="AE141" s="72"/>
      <c r="AF141" s="72"/>
      <c r="AG141" s="72"/>
      <c r="AH141" s="72"/>
      <c r="AI141" s="72"/>
      <c r="AJ141" s="72"/>
      <c r="AK141" s="72"/>
      <c r="AL141" s="72"/>
      <c r="AM141" s="72"/>
      <c r="AN141" s="72"/>
      <c r="AO141" s="72"/>
    </row>
    <row r="142" spans="6:41" x14ac:dyDescent="0.25">
      <c r="F142" s="51" t="str">
        <f>IFERROR(VLOOKUP(D142,'Tabelas auxiliares'!$A$3:$B$61,2,FALSE),"")</f>
        <v/>
      </c>
      <c r="G142" s="51" t="str">
        <f>IFERROR(VLOOKUP($B142,'Tabelas auxiliares'!$A$65:$C$102,2,FALSE),"")</f>
        <v/>
      </c>
      <c r="H142" s="51" t="str">
        <f>IFERROR(VLOOKUP($B142,'Tabelas auxiliares'!$A$65:$C$102,3,FALSE),"")</f>
        <v/>
      </c>
      <c r="X142" s="51" t="str">
        <f t="shared" si="4"/>
        <v/>
      </c>
      <c r="Y142" s="51" t="str">
        <f>IF(T142="","",IF(AND(T142&lt;&gt;'Tabelas auxiliares'!$B$236,T142&lt;&gt;'Tabelas auxiliares'!$B$237,T142&lt;&gt;'Tabelas auxiliares'!$C$236,T142&lt;&gt;'Tabelas auxiliares'!$C$237,T142&lt;&gt;'Tabelas auxiliares'!$D$236),"FOLHA DE PESSOAL",IF(X142='Tabelas auxiliares'!$A$237,"CUSTEIO",IF(X142='Tabelas auxiliares'!$A$236,"INVESTIMENTO","ERRO - VERIFICAR"))))</f>
        <v/>
      </c>
      <c r="Z142" s="64" t="str">
        <f t="shared" si="5"/>
        <v/>
      </c>
      <c r="AC142" s="44"/>
      <c r="AD142" s="72"/>
      <c r="AE142" s="72"/>
      <c r="AF142" s="72"/>
      <c r="AG142" s="72"/>
      <c r="AH142" s="72"/>
      <c r="AI142" s="72"/>
      <c r="AJ142" s="72"/>
      <c r="AK142" s="72"/>
      <c r="AL142" s="72"/>
      <c r="AM142" s="72"/>
      <c r="AN142" s="72"/>
      <c r="AO142" s="72"/>
    </row>
    <row r="143" spans="6:41" x14ac:dyDescent="0.25">
      <c r="F143" s="51" t="str">
        <f>IFERROR(VLOOKUP(D143,'Tabelas auxiliares'!$A$3:$B$61,2,FALSE),"")</f>
        <v/>
      </c>
      <c r="G143" s="51" t="str">
        <f>IFERROR(VLOOKUP($B143,'Tabelas auxiliares'!$A$65:$C$102,2,FALSE),"")</f>
        <v/>
      </c>
      <c r="H143" s="51" t="str">
        <f>IFERROR(VLOOKUP($B143,'Tabelas auxiliares'!$A$65:$C$102,3,FALSE),"")</f>
        <v/>
      </c>
      <c r="X143" s="51" t="str">
        <f t="shared" si="4"/>
        <v/>
      </c>
      <c r="Y143" s="51" t="str">
        <f>IF(T143="","",IF(AND(T143&lt;&gt;'Tabelas auxiliares'!$B$236,T143&lt;&gt;'Tabelas auxiliares'!$B$237,T143&lt;&gt;'Tabelas auxiliares'!$C$236,T143&lt;&gt;'Tabelas auxiliares'!$C$237,T143&lt;&gt;'Tabelas auxiliares'!$D$236),"FOLHA DE PESSOAL",IF(X143='Tabelas auxiliares'!$A$237,"CUSTEIO",IF(X143='Tabelas auxiliares'!$A$236,"INVESTIMENTO","ERRO - VERIFICAR"))))</f>
        <v/>
      </c>
      <c r="Z143" s="64" t="str">
        <f t="shared" si="5"/>
        <v/>
      </c>
      <c r="AC143" s="44"/>
      <c r="AD143" s="72"/>
      <c r="AE143" s="72"/>
      <c r="AF143" s="72"/>
      <c r="AG143" s="72"/>
      <c r="AH143" s="72"/>
      <c r="AI143" s="72"/>
      <c r="AJ143" s="72"/>
      <c r="AK143" s="72"/>
      <c r="AL143" s="72"/>
      <c r="AM143" s="72"/>
      <c r="AN143" s="72"/>
      <c r="AO143" s="72"/>
    </row>
    <row r="144" spans="6:41" x14ac:dyDescent="0.25">
      <c r="F144" s="51" t="str">
        <f>IFERROR(VLOOKUP(D144,'Tabelas auxiliares'!$A$3:$B$61,2,FALSE),"")</f>
        <v/>
      </c>
      <c r="G144" s="51" t="str">
        <f>IFERROR(VLOOKUP($B144,'Tabelas auxiliares'!$A$65:$C$102,2,FALSE),"")</f>
        <v/>
      </c>
      <c r="H144" s="51" t="str">
        <f>IFERROR(VLOOKUP($B144,'Tabelas auxiliares'!$A$65:$C$102,3,FALSE),"")</f>
        <v/>
      </c>
      <c r="X144" s="51" t="str">
        <f t="shared" si="4"/>
        <v/>
      </c>
      <c r="Y144" s="51" t="str">
        <f>IF(T144="","",IF(AND(T144&lt;&gt;'Tabelas auxiliares'!$B$236,T144&lt;&gt;'Tabelas auxiliares'!$B$237,T144&lt;&gt;'Tabelas auxiliares'!$C$236,T144&lt;&gt;'Tabelas auxiliares'!$C$237,T144&lt;&gt;'Tabelas auxiliares'!$D$236),"FOLHA DE PESSOAL",IF(X144='Tabelas auxiliares'!$A$237,"CUSTEIO",IF(X144='Tabelas auxiliares'!$A$236,"INVESTIMENTO","ERRO - VERIFICAR"))))</f>
        <v/>
      </c>
      <c r="Z144" s="64" t="str">
        <f t="shared" si="5"/>
        <v/>
      </c>
      <c r="AC144" s="44"/>
      <c r="AD144" s="72"/>
      <c r="AE144" s="72"/>
      <c r="AF144" s="72"/>
      <c r="AG144" s="72"/>
      <c r="AH144" s="72"/>
      <c r="AI144" s="72"/>
      <c r="AJ144" s="72"/>
      <c r="AK144" s="72"/>
      <c r="AL144" s="72"/>
      <c r="AM144" s="72"/>
      <c r="AN144" s="72"/>
      <c r="AO144" s="72"/>
    </row>
    <row r="145" spans="6:41" x14ac:dyDescent="0.25">
      <c r="F145" s="51" t="str">
        <f>IFERROR(VLOOKUP(D145,'Tabelas auxiliares'!$A$3:$B$61,2,FALSE),"")</f>
        <v/>
      </c>
      <c r="G145" s="51" t="str">
        <f>IFERROR(VLOOKUP($B145,'Tabelas auxiliares'!$A$65:$C$102,2,FALSE),"")</f>
        <v/>
      </c>
      <c r="H145" s="51" t="str">
        <f>IFERROR(VLOOKUP($B145,'Tabelas auxiliares'!$A$65:$C$102,3,FALSE),"")</f>
        <v/>
      </c>
      <c r="X145" s="51" t="str">
        <f t="shared" si="4"/>
        <v/>
      </c>
      <c r="Y145" s="51" t="str">
        <f>IF(T145="","",IF(AND(T145&lt;&gt;'Tabelas auxiliares'!$B$236,T145&lt;&gt;'Tabelas auxiliares'!$B$237,T145&lt;&gt;'Tabelas auxiliares'!$C$236,T145&lt;&gt;'Tabelas auxiliares'!$C$237,T145&lt;&gt;'Tabelas auxiliares'!$D$236),"FOLHA DE PESSOAL",IF(X145='Tabelas auxiliares'!$A$237,"CUSTEIO",IF(X145='Tabelas auxiliares'!$A$236,"INVESTIMENTO","ERRO - VERIFICAR"))))</f>
        <v/>
      </c>
      <c r="Z145" s="64" t="str">
        <f t="shared" si="5"/>
        <v/>
      </c>
      <c r="AC145" s="44"/>
      <c r="AD145" s="72"/>
      <c r="AE145" s="72"/>
      <c r="AF145" s="72"/>
      <c r="AG145" s="72"/>
      <c r="AH145" s="72"/>
      <c r="AI145" s="72"/>
      <c r="AJ145" s="72"/>
      <c r="AK145" s="72"/>
      <c r="AL145" s="72"/>
      <c r="AM145" s="72"/>
      <c r="AN145" s="72"/>
      <c r="AO145" s="72"/>
    </row>
    <row r="146" spans="6:41" x14ac:dyDescent="0.25">
      <c r="F146" s="51" t="str">
        <f>IFERROR(VLOOKUP(D146,'Tabelas auxiliares'!$A$3:$B$61,2,FALSE),"")</f>
        <v/>
      </c>
      <c r="G146" s="51" t="str">
        <f>IFERROR(VLOOKUP($B146,'Tabelas auxiliares'!$A$65:$C$102,2,FALSE),"")</f>
        <v/>
      </c>
      <c r="H146" s="51" t="str">
        <f>IFERROR(VLOOKUP($B146,'Tabelas auxiliares'!$A$65:$C$102,3,FALSE),"")</f>
        <v/>
      </c>
      <c r="X146" s="51" t="str">
        <f t="shared" si="4"/>
        <v/>
      </c>
      <c r="Y146" s="51" t="str">
        <f>IF(T146="","",IF(AND(T146&lt;&gt;'Tabelas auxiliares'!$B$236,T146&lt;&gt;'Tabelas auxiliares'!$B$237,T146&lt;&gt;'Tabelas auxiliares'!$C$236,T146&lt;&gt;'Tabelas auxiliares'!$C$237,T146&lt;&gt;'Tabelas auxiliares'!$D$236),"FOLHA DE PESSOAL",IF(X146='Tabelas auxiliares'!$A$237,"CUSTEIO",IF(X146='Tabelas auxiliares'!$A$236,"INVESTIMENTO","ERRO - VERIFICAR"))))</f>
        <v/>
      </c>
      <c r="Z146" s="64" t="str">
        <f t="shared" si="5"/>
        <v/>
      </c>
      <c r="AC146" s="44"/>
      <c r="AD146" s="72"/>
      <c r="AE146" s="72"/>
      <c r="AF146" s="72"/>
      <c r="AG146" s="72"/>
      <c r="AH146" s="72"/>
      <c r="AI146" s="72"/>
      <c r="AJ146" s="72"/>
      <c r="AK146" s="72"/>
      <c r="AL146" s="72"/>
      <c r="AM146" s="72"/>
      <c r="AN146" s="72"/>
      <c r="AO146" s="72"/>
    </row>
    <row r="147" spans="6:41" x14ac:dyDescent="0.25">
      <c r="F147" s="51" t="str">
        <f>IFERROR(VLOOKUP(D147,'Tabelas auxiliares'!$A$3:$B$61,2,FALSE),"")</f>
        <v/>
      </c>
      <c r="G147" s="51" t="str">
        <f>IFERROR(VLOOKUP($B147,'Tabelas auxiliares'!$A$65:$C$102,2,FALSE),"")</f>
        <v/>
      </c>
      <c r="H147" s="51" t="str">
        <f>IFERROR(VLOOKUP($B147,'Tabelas auxiliares'!$A$65:$C$102,3,FALSE),"")</f>
        <v/>
      </c>
      <c r="X147" s="51" t="str">
        <f t="shared" si="4"/>
        <v/>
      </c>
      <c r="Y147" s="51" t="str">
        <f>IF(T147="","",IF(AND(T147&lt;&gt;'Tabelas auxiliares'!$B$236,T147&lt;&gt;'Tabelas auxiliares'!$B$237,T147&lt;&gt;'Tabelas auxiliares'!$C$236,T147&lt;&gt;'Tabelas auxiliares'!$C$237,T147&lt;&gt;'Tabelas auxiliares'!$D$236),"FOLHA DE PESSOAL",IF(X147='Tabelas auxiliares'!$A$237,"CUSTEIO",IF(X147='Tabelas auxiliares'!$A$236,"INVESTIMENTO","ERRO - VERIFICAR"))))</f>
        <v/>
      </c>
      <c r="Z147" s="64" t="str">
        <f t="shared" si="5"/>
        <v/>
      </c>
      <c r="AC147" s="44"/>
      <c r="AD147" s="72"/>
      <c r="AE147" s="72"/>
      <c r="AF147" s="72"/>
      <c r="AG147" s="72"/>
      <c r="AH147" s="72"/>
      <c r="AI147" s="72"/>
      <c r="AJ147" s="72"/>
      <c r="AK147" s="72"/>
      <c r="AL147" s="72"/>
      <c r="AM147" s="72"/>
      <c r="AN147" s="72"/>
      <c r="AO147" s="72"/>
    </row>
    <row r="148" spans="6:41" x14ac:dyDescent="0.25">
      <c r="F148" s="51" t="str">
        <f>IFERROR(VLOOKUP(D148,'Tabelas auxiliares'!$A$3:$B$61,2,FALSE),"")</f>
        <v/>
      </c>
      <c r="G148" s="51" t="str">
        <f>IFERROR(VLOOKUP($B148,'Tabelas auxiliares'!$A$65:$C$102,2,FALSE),"")</f>
        <v/>
      </c>
      <c r="H148" s="51" t="str">
        <f>IFERROR(VLOOKUP($B148,'Tabelas auxiliares'!$A$65:$C$102,3,FALSE),"")</f>
        <v/>
      </c>
      <c r="X148" s="51" t="str">
        <f t="shared" si="4"/>
        <v/>
      </c>
      <c r="Y148" s="51" t="str">
        <f>IF(T148="","",IF(AND(T148&lt;&gt;'Tabelas auxiliares'!$B$236,T148&lt;&gt;'Tabelas auxiliares'!$B$237,T148&lt;&gt;'Tabelas auxiliares'!$C$236,T148&lt;&gt;'Tabelas auxiliares'!$C$237,T148&lt;&gt;'Tabelas auxiliares'!$D$236),"FOLHA DE PESSOAL",IF(X148='Tabelas auxiliares'!$A$237,"CUSTEIO",IF(X148='Tabelas auxiliares'!$A$236,"INVESTIMENTO","ERRO - VERIFICAR"))))</f>
        <v/>
      </c>
      <c r="Z148" s="64" t="str">
        <f t="shared" si="5"/>
        <v/>
      </c>
      <c r="AC148" s="44"/>
      <c r="AD148" s="72"/>
      <c r="AE148" s="72"/>
      <c r="AF148" s="72"/>
      <c r="AG148" s="72"/>
      <c r="AH148" s="72"/>
      <c r="AI148" s="72"/>
      <c r="AJ148" s="72"/>
      <c r="AK148" s="72"/>
      <c r="AL148" s="72"/>
      <c r="AM148" s="72"/>
      <c r="AN148" s="72"/>
      <c r="AO148" s="72"/>
    </row>
    <row r="149" spans="6:41" x14ac:dyDescent="0.25">
      <c r="F149" s="51" t="str">
        <f>IFERROR(VLOOKUP(D149,'Tabelas auxiliares'!$A$3:$B$61,2,FALSE),"")</f>
        <v/>
      </c>
      <c r="G149" s="51" t="str">
        <f>IFERROR(VLOOKUP($B149,'Tabelas auxiliares'!$A$65:$C$102,2,FALSE),"")</f>
        <v/>
      </c>
      <c r="H149" s="51" t="str">
        <f>IFERROR(VLOOKUP($B149,'Tabelas auxiliares'!$A$65:$C$102,3,FALSE),"")</f>
        <v/>
      </c>
      <c r="X149" s="51" t="str">
        <f t="shared" si="4"/>
        <v/>
      </c>
      <c r="Y149" s="51" t="str">
        <f>IF(T149="","",IF(AND(T149&lt;&gt;'Tabelas auxiliares'!$B$236,T149&lt;&gt;'Tabelas auxiliares'!$B$237,T149&lt;&gt;'Tabelas auxiliares'!$C$236,T149&lt;&gt;'Tabelas auxiliares'!$C$237,T149&lt;&gt;'Tabelas auxiliares'!$D$236),"FOLHA DE PESSOAL",IF(X149='Tabelas auxiliares'!$A$237,"CUSTEIO",IF(X149='Tabelas auxiliares'!$A$236,"INVESTIMENTO","ERRO - VERIFICAR"))))</f>
        <v/>
      </c>
      <c r="Z149" s="64" t="str">
        <f t="shared" si="5"/>
        <v/>
      </c>
      <c r="AC149" s="44"/>
      <c r="AD149" s="72"/>
      <c r="AE149" s="72"/>
      <c r="AF149" s="72"/>
      <c r="AG149" s="72"/>
      <c r="AH149" s="72"/>
      <c r="AI149" s="72"/>
      <c r="AJ149" s="72"/>
      <c r="AK149" s="72"/>
      <c r="AL149" s="72"/>
      <c r="AM149" s="72"/>
      <c r="AN149" s="72"/>
      <c r="AO149" s="72"/>
    </row>
    <row r="150" spans="6:41" x14ac:dyDescent="0.25">
      <c r="F150" s="51" t="str">
        <f>IFERROR(VLOOKUP(D150,'Tabelas auxiliares'!$A$3:$B$61,2,FALSE),"")</f>
        <v/>
      </c>
      <c r="G150" s="51" t="str">
        <f>IFERROR(VLOOKUP($B150,'Tabelas auxiliares'!$A$65:$C$102,2,FALSE),"")</f>
        <v/>
      </c>
      <c r="H150" s="51" t="str">
        <f>IFERROR(VLOOKUP($B150,'Tabelas auxiliares'!$A$65:$C$102,3,FALSE),"")</f>
        <v/>
      </c>
      <c r="X150" s="51" t="str">
        <f t="shared" si="4"/>
        <v/>
      </c>
      <c r="Y150" s="51" t="str">
        <f>IF(T150="","",IF(AND(T150&lt;&gt;'Tabelas auxiliares'!$B$236,T150&lt;&gt;'Tabelas auxiliares'!$B$237,T150&lt;&gt;'Tabelas auxiliares'!$C$236,T150&lt;&gt;'Tabelas auxiliares'!$C$237,T150&lt;&gt;'Tabelas auxiliares'!$D$236),"FOLHA DE PESSOAL",IF(X150='Tabelas auxiliares'!$A$237,"CUSTEIO",IF(X150='Tabelas auxiliares'!$A$236,"INVESTIMENTO","ERRO - VERIFICAR"))))</f>
        <v/>
      </c>
      <c r="Z150" s="64" t="str">
        <f t="shared" si="5"/>
        <v/>
      </c>
      <c r="AC150" s="44"/>
      <c r="AD150" s="72"/>
      <c r="AE150" s="72"/>
      <c r="AF150" s="72"/>
      <c r="AG150" s="72"/>
      <c r="AH150" s="72"/>
      <c r="AI150" s="72"/>
      <c r="AJ150" s="72"/>
      <c r="AK150" s="72"/>
      <c r="AL150" s="72"/>
      <c r="AM150" s="72"/>
      <c r="AN150" s="72"/>
      <c r="AO150" s="72"/>
    </row>
    <row r="151" spans="6:41" x14ac:dyDescent="0.25">
      <c r="F151" s="51" t="str">
        <f>IFERROR(VLOOKUP(D151,'Tabelas auxiliares'!$A$3:$B$61,2,FALSE),"")</f>
        <v/>
      </c>
      <c r="G151" s="51" t="str">
        <f>IFERROR(VLOOKUP($B151,'Tabelas auxiliares'!$A$65:$C$102,2,FALSE),"")</f>
        <v/>
      </c>
      <c r="H151" s="51" t="str">
        <f>IFERROR(VLOOKUP($B151,'Tabelas auxiliares'!$A$65:$C$102,3,FALSE),"")</f>
        <v/>
      </c>
      <c r="X151" s="51" t="str">
        <f t="shared" si="4"/>
        <v/>
      </c>
      <c r="Y151" s="51" t="str">
        <f>IF(T151="","",IF(AND(T151&lt;&gt;'Tabelas auxiliares'!$B$236,T151&lt;&gt;'Tabelas auxiliares'!$B$237,T151&lt;&gt;'Tabelas auxiliares'!$C$236,T151&lt;&gt;'Tabelas auxiliares'!$C$237,T151&lt;&gt;'Tabelas auxiliares'!$D$236),"FOLHA DE PESSOAL",IF(X151='Tabelas auxiliares'!$A$237,"CUSTEIO",IF(X151='Tabelas auxiliares'!$A$236,"INVESTIMENTO","ERRO - VERIFICAR"))))</f>
        <v/>
      </c>
      <c r="Z151" s="64" t="str">
        <f t="shared" si="5"/>
        <v/>
      </c>
      <c r="AC151" s="44"/>
      <c r="AD151" s="72"/>
      <c r="AE151" s="72"/>
      <c r="AF151" s="72"/>
      <c r="AG151" s="72"/>
      <c r="AH151" s="72"/>
      <c r="AI151" s="72"/>
      <c r="AJ151" s="72"/>
      <c r="AK151" s="72"/>
      <c r="AL151" s="72"/>
      <c r="AM151" s="72"/>
      <c r="AN151" s="72"/>
      <c r="AO151" s="72"/>
    </row>
    <row r="152" spans="6:41" x14ac:dyDescent="0.25">
      <c r="F152" s="51" t="str">
        <f>IFERROR(VLOOKUP(D152,'Tabelas auxiliares'!$A$3:$B$61,2,FALSE),"")</f>
        <v/>
      </c>
      <c r="G152" s="51" t="str">
        <f>IFERROR(VLOOKUP($B152,'Tabelas auxiliares'!$A$65:$C$102,2,FALSE),"")</f>
        <v/>
      </c>
      <c r="H152" s="51" t="str">
        <f>IFERROR(VLOOKUP($B152,'Tabelas auxiliares'!$A$65:$C$102,3,FALSE),"")</f>
        <v/>
      </c>
      <c r="X152" s="51" t="str">
        <f t="shared" si="4"/>
        <v/>
      </c>
      <c r="Y152" s="51" t="str">
        <f>IF(T152="","",IF(AND(T152&lt;&gt;'Tabelas auxiliares'!$B$236,T152&lt;&gt;'Tabelas auxiliares'!$B$237,T152&lt;&gt;'Tabelas auxiliares'!$C$236,T152&lt;&gt;'Tabelas auxiliares'!$C$237,T152&lt;&gt;'Tabelas auxiliares'!$D$236),"FOLHA DE PESSOAL",IF(X152='Tabelas auxiliares'!$A$237,"CUSTEIO",IF(X152='Tabelas auxiliares'!$A$236,"INVESTIMENTO","ERRO - VERIFICAR"))))</f>
        <v/>
      </c>
      <c r="Z152" s="64" t="str">
        <f t="shared" si="5"/>
        <v/>
      </c>
      <c r="AC152" s="44"/>
      <c r="AD152" s="72"/>
      <c r="AE152" s="72"/>
      <c r="AF152" s="72"/>
      <c r="AG152" s="72"/>
      <c r="AH152" s="72"/>
      <c r="AI152" s="72"/>
      <c r="AJ152" s="72"/>
      <c r="AK152" s="72"/>
      <c r="AL152" s="72"/>
      <c r="AM152" s="72"/>
      <c r="AN152" s="72"/>
      <c r="AO152" s="72"/>
    </row>
    <row r="153" spans="6:41" x14ac:dyDescent="0.25">
      <c r="F153" s="51" t="str">
        <f>IFERROR(VLOOKUP(D153,'Tabelas auxiliares'!$A$3:$B$61,2,FALSE),"")</f>
        <v/>
      </c>
      <c r="G153" s="51" t="str">
        <f>IFERROR(VLOOKUP($B153,'Tabelas auxiliares'!$A$65:$C$102,2,FALSE),"")</f>
        <v/>
      </c>
      <c r="H153" s="51" t="str">
        <f>IFERROR(VLOOKUP($B153,'Tabelas auxiliares'!$A$65:$C$102,3,FALSE),"")</f>
        <v/>
      </c>
      <c r="X153" s="51" t="str">
        <f t="shared" si="4"/>
        <v/>
      </c>
      <c r="Y153" s="51" t="str">
        <f>IF(T153="","",IF(AND(T153&lt;&gt;'Tabelas auxiliares'!$B$236,T153&lt;&gt;'Tabelas auxiliares'!$B$237,T153&lt;&gt;'Tabelas auxiliares'!$C$236,T153&lt;&gt;'Tabelas auxiliares'!$C$237,T153&lt;&gt;'Tabelas auxiliares'!$D$236),"FOLHA DE PESSOAL",IF(X153='Tabelas auxiliares'!$A$237,"CUSTEIO",IF(X153='Tabelas auxiliares'!$A$236,"INVESTIMENTO","ERRO - VERIFICAR"))))</f>
        <v/>
      </c>
      <c r="Z153" s="64" t="str">
        <f t="shared" si="5"/>
        <v/>
      </c>
      <c r="AC153" s="44"/>
      <c r="AD153" s="72"/>
      <c r="AE153" s="72"/>
      <c r="AF153" s="72"/>
      <c r="AG153" s="72"/>
      <c r="AH153" s="72"/>
      <c r="AI153" s="72"/>
      <c r="AJ153" s="72"/>
      <c r="AK153" s="72"/>
      <c r="AL153" s="72"/>
      <c r="AM153" s="72"/>
      <c r="AN153" s="72"/>
      <c r="AO153" s="72"/>
    </row>
    <row r="154" spans="6:41" x14ac:dyDescent="0.25">
      <c r="F154" s="51" t="str">
        <f>IFERROR(VLOOKUP(D154,'Tabelas auxiliares'!$A$3:$B$61,2,FALSE),"")</f>
        <v/>
      </c>
      <c r="G154" s="51" t="str">
        <f>IFERROR(VLOOKUP($B154,'Tabelas auxiliares'!$A$65:$C$102,2,FALSE),"")</f>
        <v/>
      </c>
      <c r="H154" s="51" t="str">
        <f>IFERROR(VLOOKUP($B154,'Tabelas auxiliares'!$A$65:$C$102,3,FALSE),"")</f>
        <v/>
      </c>
      <c r="X154" s="51" t="str">
        <f t="shared" si="4"/>
        <v/>
      </c>
      <c r="Y154" s="51" t="str">
        <f>IF(T154="","",IF(AND(T154&lt;&gt;'Tabelas auxiliares'!$B$236,T154&lt;&gt;'Tabelas auxiliares'!$B$237,T154&lt;&gt;'Tabelas auxiliares'!$C$236,T154&lt;&gt;'Tabelas auxiliares'!$C$237,T154&lt;&gt;'Tabelas auxiliares'!$D$236),"FOLHA DE PESSOAL",IF(X154='Tabelas auxiliares'!$A$237,"CUSTEIO",IF(X154='Tabelas auxiliares'!$A$236,"INVESTIMENTO","ERRO - VERIFICAR"))))</f>
        <v/>
      </c>
      <c r="Z154" s="64" t="str">
        <f t="shared" si="5"/>
        <v/>
      </c>
      <c r="AC154" s="44"/>
      <c r="AD154" s="72"/>
      <c r="AE154" s="72"/>
      <c r="AF154" s="72"/>
      <c r="AG154" s="72"/>
      <c r="AH154" s="72"/>
      <c r="AI154" s="72"/>
      <c r="AJ154" s="72"/>
      <c r="AK154" s="72"/>
      <c r="AL154" s="72"/>
      <c r="AM154" s="72"/>
      <c r="AN154" s="72"/>
      <c r="AO154" s="72"/>
    </row>
    <row r="155" spans="6:41" x14ac:dyDescent="0.25">
      <c r="F155" s="51" t="str">
        <f>IFERROR(VLOOKUP(D155,'Tabelas auxiliares'!$A$3:$B$61,2,FALSE),"")</f>
        <v/>
      </c>
      <c r="G155" s="51" t="str">
        <f>IFERROR(VLOOKUP($B155,'Tabelas auxiliares'!$A$65:$C$102,2,FALSE),"")</f>
        <v/>
      </c>
      <c r="H155" s="51" t="str">
        <f>IFERROR(VLOOKUP($B155,'Tabelas auxiliares'!$A$65:$C$102,3,FALSE),"")</f>
        <v/>
      </c>
      <c r="X155" s="51" t="str">
        <f t="shared" si="4"/>
        <v/>
      </c>
      <c r="Y155" s="51" t="str">
        <f>IF(T155="","",IF(AND(T155&lt;&gt;'Tabelas auxiliares'!$B$236,T155&lt;&gt;'Tabelas auxiliares'!$B$237,T155&lt;&gt;'Tabelas auxiliares'!$C$236,T155&lt;&gt;'Tabelas auxiliares'!$C$237,T155&lt;&gt;'Tabelas auxiliares'!$D$236),"FOLHA DE PESSOAL",IF(X155='Tabelas auxiliares'!$A$237,"CUSTEIO",IF(X155='Tabelas auxiliares'!$A$236,"INVESTIMENTO","ERRO - VERIFICAR"))))</f>
        <v/>
      </c>
      <c r="Z155" s="64" t="str">
        <f t="shared" si="5"/>
        <v/>
      </c>
      <c r="AC155" s="44"/>
      <c r="AD155" s="72"/>
      <c r="AE155" s="72"/>
      <c r="AF155" s="72"/>
      <c r="AG155" s="72"/>
      <c r="AH155" s="72"/>
      <c r="AI155" s="72"/>
      <c r="AJ155" s="72"/>
      <c r="AK155" s="72"/>
      <c r="AL155" s="72"/>
      <c r="AM155" s="72"/>
      <c r="AN155" s="72"/>
      <c r="AO155" s="72"/>
    </row>
    <row r="156" spans="6:41" x14ac:dyDescent="0.25">
      <c r="F156" s="51" t="str">
        <f>IFERROR(VLOOKUP(D156,'Tabelas auxiliares'!$A$3:$B$61,2,FALSE),"")</f>
        <v/>
      </c>
      <c r="G156" s="51" t="str">
        <f>IFERROR(VLOOKUP($B156,'Tabelas auxiliares'!$A$65:$C$102,2,FALSE),"")</f>
        <v/>
      </c>
      <c r="H156" s="51" t="str">
        <f>IFERROR(VLOOKUP($B156,'Tabelas auxiliares'!$A$65:$C$102,3,FALSE),"")</f>
        <v/>
      </c>
      <c r="X156" s="51" t="str">
        <f t="shared" si="4"/>
        <v/>
      </c>
      <c r="Y156" s="51" t="str">
        <f>IF(T156="","",IF(AND(T156&lt;&gt;'Tabelas auxiliares'!$B$236,T156&lt;&gt;'Tabelas auxiliares'!$B$237,T156&lt;&gt;'Tabelas auxiliares'!$C$236,T156&lt;&gt;'Tabelas auxiliares'!$C$237,T156&lt;&gt;'Tabelas auxiliares'!$D$236),"FOLHA DE PESSOAL",IF(X156='Tabelas auxiliares'!$A$237,"CUSTEIO",IF(X156='Tabelas auxiliares'!$A$236,"INVESTIMENTO","ERRO - VERIFICAR"))))</f>
        <v/>
      </c>
      <c r="Z156" s="64" t="str">
        <f t="shared" si="5"/>
        <v/>
      </c>
      <c r="AC156" s="44"/>
      <c r="AD156" s="72"/>
      <c r="AE156" s="72"/>
      <c r="AF156" s="72"/>
      <c r="AG156" s="72"/>
      <c r="AH156" s="72"/>
      <c r="AI156" s="72"/>
      <c r="AJ156" s="72"/>
      <c r="AK156" s="72"/>
      <c r="AL156" s="72"/>
      <c r="AM156" s="72"/>
      <c r="AN156" s="72"/>
      <c r="AO156" s="72"/>
    </row>
    <row r="157" spans="6:41" x14ac:dyDescent="0.25">
      <c r="F157" s="51" t="str">
        <f>IFERROR(VLOOKUP(D157,'Tabelas auxiliares'!$A$3:$B$61,2,FALSE),"")</f>
        <v/>
      </c>
      <c r="G157" s="51" t="str">
        <f>IFERROR(VLOOKUP($B157,'Tabelas auxiliares'!$A$65:$C$102,2,FALSE),"")</f>
        <v/>
      </c>
      <c r="H157" s="51" t="str">
        <f>IFERROR(VLOOKUP($B157,'Tabelas auxiliares'!$A$65:$C$102,3,FALSE),"")</f>
        <v/>
      </c>
      <c r="X157" s="51" t="str">
        <f t="shared" si="4"/>
        <v/>
      </c>
      <c r="Y157" s="51" t="str">
        <f>IF(T157="","",IF(AND(T157&lt;&gt;'Tabelas auxiliares'!$B$236,T157&lt;&gt;'Tabelas auxiliares'!$B$237,T157&lt;&gt;'Tabelas auxiliares'!$C$236,T157&lt;&gt;'Tabelas auxiliares'!$C$237,T157&lt;&gt;'Tabelas auxiliares'!$D$236),"FOLHA DE PESSOAL",IF(X157='Tabelas auxiliares'!$A$237,"CUSTEIO",IF(X157='Tabelas auxiliares'!$A$236,"INVESTIMENTO","ERRO - VERIFICAR"))))</f>
        <v/>
      </c>
      <c r="Z157" s="64" t="str">
        <f t="shared" si="5"/>
        <v/>
      </c>
      <c r="AC157" s="44"/>
      <c r="AD157" s="72"/>
      <c r="AE157" s="72"/>
      <c r="AF157" s="72"/>
      <c r="AG157" s="72"/>
      <c r="AH157" s="72"/>
      <c r="AI157" s="72"/>
      <c r="AJ157" s="72"/>
      <c r="AK157" s="72"/>
      <c r="AL157" s="72"/>
      <c r="AM157" s="72"/>
      <c r="AN157" s="72"/>
      <c r="AO157" s="72"/>
    </row>
    <row r="158" spans="6:41" x14ac:dyDescent="0.25">
      <c r="F158" s="51" t="str">
        <f>IFERROR(VLOOKUP(D158,'Tabelas auxiliares'!$A$3:$B$61,2,FALSE),"")</f>
        <v/>
      </c>
      <c r="G158" s="51" t="str">
        <f>IFERROR(VLOOKUP($B158,'Tabelas auxiliares'!$A$65:$C$102,2,FALSE),"")</f>
        <v/>
      </c>
      <c r="H158" s="51" t="str">
        <f>IFERROR(VLOOKUP($B158,'Tabelas auxiliares'!$A$65:$C$102,3,FALSE),"")</f>
        <v/>
      </c>
      <c r="X158" s="51" t="str">
        <f t="shared" si="4"/>
        <v/>
      </c>
      <c r="Y158" s="51" t="str">
        <f>IF(T158="","",IF(AND(T158&lt;&gt;'Tabelas auxiliares'!$B$236,T158&lt;&gt;'Tabelas auxiliares'!$B$237,T158&lt;&gt;'Tabelas auxiliares'!$C$236,T158&lt;&gt;'Tabelas auxiliares'!$C$237,T158&lt;&gt;'Tabelas auxiliares'!$D$236),"FOLHA DE PESSOAL",IF(X158='Tabelas auxiliares'!$A$237,"CUSTEIO",IF(X158='Tabelas auxiliares'!$A$236,"INVESTIMENTO","ERRO - VERIFICAR"))))</f>
        <v/>
      </c>
      <c r="Z158" s="64" t="str">
        <f t="shared" si="5"/>
        <v/>
      </c>
      <c r="AA158" s="44"/>
      <c r="AD158" s="72"/>
      <c r="AE158" s="72"/>
      <c r="AF158" s="72"/>
      <c r="AG158" s="72"/>
      <c r="AH158" s="72"/>
      <c r="AI158" s="72"/>
      <c r="AJ158" s="72"/>
      <c r="AK158" s="72"/>
      <c r="AL158" s="72"/>
      <c r="AM158" s="72"/>
      <c r="AN158" s="72"/>
      <c r="AO158" s="72"/>
    </row>
    <row r="159" spans="6:41" x14ac:dyDescent="0.25">
      <c r="F159" s="51" t="str">
        <f>IFERROR(VLOOKUP(D159,'Tabelas auxiliares'!$A$3:$B$61,2,FALSE),"")</f>
        <v/>
      </c>
      <c r="G159" s="51" t="str">
        <f>IFERROR(VLOOKUP($B159,'Tabelas auxiliares'!$A$65:$C$102,2,FALSE),"")</f>
        <v/>
      </c>
      <c r="H159" s="51" t="str">
        <f>IFERROR(VLOOKUP($B159,'Tabelas auxiliares'!$A$65:$C$102,3,FALSE),"")</f>
        <v/>
      </c>
      <c r="X159" s="51" t="str">
        <f t="shared" si="4"/>
        <v/>
      </c>
      <c r="Y159" s="51" t="str">
        <f>IF(T159="","",IF(AND(T159&lt;&gt;'Tabelas auxiliares'!$B$236,T159&lt;&gt;'Tabelas auxiliares'!$B$237,T159&lt;&gt;'Tabelas auxiliares'!$C$236,T159&lt;&gt;'Tabelas auxiliares'!$C$237,T159&lt;&gt;'Tabelas auxiliares'!$D$236),"FOLHA DE PESSOAL",IF(X159='Tabelas auxiliares'!$A$237,"CUSTEIO",IF(X159='Tabelas auxiliares'!$A$236,"INVESTIMENTO","ERRO - VERIFICAR"))))</f>
        <v/>
      </c>
      <c r="Z159" s="64" t="str">
        <f t="shared" si="5"/>
        <v/>
      </c>
      <c r="AA159" s="44"/>
      <c r="AC159" s="44"/>
      <c r="AD159" s="72"/>
      <c r="AE159" s="72"/>
      <c r="AF159" s="72"/>
      <c r="AG159" s="72"/>
      <c r="AH159" s="72"/>
      <c r="AI159" s="72"/>
      <c r="AJ159" s="72"/>
      <c r="AK159" s="72"/>
      <c r="AL159" s="72"/>
      <c r="AM159" s="72"/>
      <c r="AN159" s="72"/>
      <c r="AO159" s="72"/>
    </row>
    <row r="160" spans="6:41" x14ac:dyDescent="0.25">
      <c r="F160" s="51" t="str">
        <f>IFERROR(VLOOKUP(D160,'Tabelas auxiliares'!$A$3:$B$61,2,FALSE),"")</f>
        <v/>
      </c>
      <c r="G160" s="51" t="str">
        <f>IFERROR(VLOOKUP($B160,'Tabelas auxiliares'!$A$65:$C$102,2,FALSE),"")</f>
        <v/>
      </c>
      <c r="H160" s="51" t="str">
        <f>IFERROR(VLOOKUP($B160,'Tabelas auxiliares'!$A$65:$C$102,3,FALSE),"")</f>
        <v/>
      </c>
      <c r="X160" s="51" t="str">
        <f t="shared" si="4"/>
        <v/>
      </c>
      <c r="Y160" s="51" t="str">
        <f>IF(T160="","",IF(AND(T160&lt;&gt;'Tabelas auxiliares'!$B$236,T160&lt;&gt;'Tabelas auxiliares'!$B$237,T160&lt;&gt;'Tabelas auxiliares'!$C$236,T160&lt;&gt;'Tabelas auxiliares'!$C$237,T160&lt;&gt;'Tabelas auxiliares'!$D$236),"FOLHA DE PESSOAL",IF(X160='Tabelas auxiliares'!$A$237,"CUSTEIO",IF(X160='Tabelas auxiliares'!$A$236,"INVESTIMENTO","ERRO - VERIFICAR"))))</f>
        <v/>
      </c>
      <c r="Z160" s="64" t="str">
        <f t="shared" si="5"/>
        <v/>
      </c>
      <c r="AA160" s="44"/>
      <c r="AD160" s="72"/>
      <c r="AE160" s="72"/>
      <c r="AF160" s="72"/>
      <c r="AG160" s="72"/>
      <c r="AH160" s="72"/>
      <c r="AI160" s="72"/>
      <c r="AJ160" s="72"/>
      <c r="AK160" s="72"/>
      <c r="AL160" s="72"/>
      <c r="AM160" s="72"/>
      <c r="AN160" s="72"/>
      <c r="AO160" s="72"/>
    </row>
    <row r="161" spans="6:41" x14ac:dyDescent="0.25">
      <c r="F161" s="51" t="str">
        <f>IFERROR(VLOOKUP(D161,'Tabelas auxiliares'!$A$3:$B$61,2,FALSE),"")</f>
        <v/>
      </c>
      <c r="G161" s="51" t="str">
        <f>IFERROR(VLOOKUP($B161,'Tabelas auxiliares'!$A$65:$C$102,2,FALSE),"")</f>
        <v/>
      </c>
      <c r="H161" s="51" t="str">
        <f>IFERROR(VLOOKUP($B161,'Tabelas auxiliares'!$A$65:$C$102,3,FALSE),"")</f>
        <v/>
      </c>
      <c r="X161" s="51" t="str">
        <f t="shared" si="4"/>
        <v/>
      </c>
      <c r="Y161" s="51" t="str">
        <f>IF(T161="","",IF(AND(T161&lt;&gt;'Tabelas auxiliares'!$B$236,T161&lt;&gt;'Tabelas auxiliares'!$B$237,T161&lt;&gt;'Tabelas auxiliares'!$C$236,T161&lt;&gt;'Tabelas auxiliares'!$C$237,T161&lt;&gt;'Tabelas auxiliares'!$D$236),"FOLHA DE PESSOAL",IF(X161='Tabelas auxiliares'!$A$237,"CUSTEIO",IF(X161='Tabelas auxiliares'!$A$236,"INVESTIMENTO","ERRO - VERIFICAR"))))</f>
        <v/>
      </c>
      <c r="Z161" s="64" t="str">
        <f t="shared" si="5"/>
        <v/>
      </c>
      <c r="AA161" s="44"/>
      <c r="AC161" s="44"/>
      <c r="AD161" s="72"/>
      <c r="AE161" s="72"/>
      <c r="AF161" s="72"/>
      <c r="AG161" s="72"/>
      <c r="AH161" s="72"/>
      <c r="AI161" s="72"/>
      <c r="AJ161" s="72"/>
      <c r="AK161" s="72"/>
      <c r="AL161" s="72"/>
      <c r="AM161" s="72"/>
      <c r="AN161" s="72"/>
      <c r="AO161" s="72"/>
    </row>
    <row r="162" spans="6:41" x14ac:dyDescent="0.25">
      <c r="F162" s="51" t="str">
        <f>IFERROR(VLOOKUP(D162,'Tabelas auxiliares'!$A$3:$B$61,2,FALSE),"")</f>
        <v/>
      </c>
      <c r="G162" s="51" t="str">
        <f>IFERROR(VLOOKUP($B162,'Tabelas auxiliares'!$A$65:$C$102,2,FALSE),"")</f>
        <v/>
      </c>
      <c r="H162" s="51" t="str">
        <f>IFERROR(VLOOKUP($B162,'Tabelas auxiliares'!$A$65:$C$102,3,FALSE),"")</f>
        <v/>
      </c>
      <c r="X162" s="51" t="str">
        <f t="shared" si="4"/>
        <v/>
      </c>
      <c r="Y162" s="51" t="str">
        <f>IF(T162="","",IF(AND(T162&lt;&gt;'Tabelas auxiliares'!$B$236,T162&lt;&gt;'Tabelas auxiliares'!$B$237,T162&lt;&gt;'Tabelas auxiliares'!$C$236,T162&lt;&gt;'Tabelas auxiliares'!$C$237,T162&lt;&gt;'Tabelas auxiliares'!$D$236),"FOLHA DE PESSOAL",IF(X162='Tabelas auxiliares'!$A$237,"CUSTEIO",IF(X162='Tabelas auxiliares'!$A$236,"INVESTIMENTO","ERRO - VERIFICAR"))))</f>
        <v/>
      </c>
      <c r="Z162" s="64" t="str">
        <f t="shared" si="5"/>
        <v/>
      </c>
      <c r="AA162" s="44"/>
      <c r="AD162" s="72"/>
      <c r="AE162" s="72"/>
      <c r="AF162" s="72"/>
      <c r="AG162" s="72"/>
      <c r="AH162" s="72"/>
      <c r="AI162" s="72"/>
      <c r="AJ162" s="72"/>
      <c r="AK162" s="72"/>
      <c r="AL162" s="72"/>
      <c r="AM162" s="72"/>
      <c r="AN162" s="72"/>
      <c r="AO162" s="72"/>
    </row>
    <row r="163" spans="6:41" x14ac:dyDescent="0.25">
      <c r="F163" s="51" t="str">
        <f>IFERROR(VLOOKUP(D163,'Tabelas auxiliares'!$A$3:$B$61,2,FALSE),"")</f>
        <v/>
      </c>
      <c r="G163" s="51" t="str">
        <f>IFERROR(VLOOKUP($B163,'Tabelas auxiliares'!$A$65:$C$102,2,FALSE),"")</f>
        <v/>
      </c>
      <c r="H163" s="51" t="str">
        <f>IFERROR(VLOOKUP($B163,'Tabelas auxiliares'!$A$65:$C$102,3,FALSE),"")</f>
        <v/>
      </c>
      <c r="X163" s="51" t="str">
        <f t="shared" si="4"/>
        <v/>
      </c>
      <c r="Y163" s="51" t="str">
        <f>IF(T163="","",IF(AND(T163&lt;&gt;'Tabelas auxiliares'!$B$236,T163&lt;&gt;'Tabelas auxiliares'!$B$237,T163&lt;&gt;'Tabelas auxiliares'!$C$236,T163&lt;&gt;'Tabelas auxiliares'!$C$237,T163&lt;&gt;'Tabelas auxiliares'!$D$236),"FOLHA DE PESSOAL",IF(X163='Tabelas auxiliares'!$A$237,"CUSTEIO",IF(X163='Tabelas auxiliares'!$A$236,"INVESTIMENTO","ERRO - VERIFICAR"))))</f>
        <v/>
      </c>
      <c r="Z163" s="64" t="str">
        <f t="shared" si="5"/>
        <v/>
      </c>
      <c r="AA163" s="44"/>
      <c r="AD163" s="72"/>
      <c r="AE163" s="72"/>
      <c r="AF163" s="72"/>
      <c r="AG163" s="72"/>
      <c r="AH163" s="72"/>
      <c r="AI163" s="72"/>
      <c r="AJ163" s="72"/>
      <c r="AK163" s="72"/>
      <c r="AL163" s="72"/>
      <c r="AM163" s="72"/>
      <c r="AN163" s="72"/>
      <c r="AO163" s="72"/>
    </row>
    <row r="164" spans="6:41" x14ac:dyDescent="0.25">
      <c r="F164" s="51" t="str">
        <f>IFERROR(VLOOKUP(D164,'Tabelas auxiliares'!$A$3:$B$61,2,FALSE),"")</f>
        <v/>
      </c>
      <c r="G164" s="51" t="str">
        <f>IFERROR(VLOOKUP($B164,'Tabelas auxiliares'!$A$65:$C$102,2,FALSE),"")</f>
        <v/>
      </c>
      <c r="H164" s="51" t="str">
        <f>IFERROR(VLOOKUP($B164,'Tabelas auxiliares'!$A$65:$C$102,3,FALSE),"")</f>
        <v/>
      </c>
      <c r="X164" s="51" t="str">
        <f t="shared" si="4"/>
        <v/>
      </c>
      <c r="Y164" s="51" t="str">
        <f>IF(T164="","",IF(AND(T164&lt;&gt;'Tabelas auxiliares'!$B$236,T164&lt;&gt;'Tabelas auxiliares'!$B$237,T164&lt;&gt;'Tabelas auxiliares'!$C$236,T164&lt;&gt;'Tabelas auxiliares'!$C$237,T164&lt;&gt;'Tabelas auxiliares'!$D$236),"FOLHA DE PESSOAL",IF(X164='Tabelas auxiliares'!$A$237,"CUSTEIO",IF(X164='Tabelas auxiliares'!$A$236,"INVESTIMENTO","ERRO - VERIFICAR"))))</f>
        <v/>
      </c>
      <c r="Z164" s="64" t="str">
        <f t="shared" si="5"/>
        <v/>
      </c>
      <c r="AA164" s="44"/>
      <c r="AD164" s="72"/>
      <c r="AE164" s="72"/>
      <c r="AF164" s="72"/>
      <c r="AG164" s="72"/>
      <c r="AH164" s="72"/>
      <c r="AI164" s="72"/>
      <c r="AJ164" s="72"/>
      <c r="AK164" s="72"/>
      <c r="AL164" s="72"/>
      <c r="AM164" s="72"/>
      <c r="AN164" s="72"/>
      <c r="AO164" s="72"/>
    </row>
    <row r="165" spans="6:41" x14ac:dyDescent="0.25">
      <c r="F165" s="51" t="str">
        <f>IFERROR(VLOOKUP(D165,'Tabelas auxiliares'!$A$3:$B$61,2,FALSE),"")</f>
        <v/>
      </c>
      <c r="G165" s="51" t="str">
        <f>IFERROR(VLOOKUP($B165,'Tabelas auxiliares'!$A$65:$C$102,2,FALSE),"")</f>
        <v/>
      </c>
      <c r="H165" s="51" t="str">
        <f>IFERROR(VLOOKUP($B165,'Tabelas auxiliares'!$A$65:$C$102,3,FALSE),"")</f>
        <v/>
      </c>
      <c r="X165" s="51" t="str">
        <f t="shared" si="4"/>
        <v/>
      </c>
      <c r="Y165" s="51" t="str">
        <f>IF(T165="","",IF(AND(T165&lt;&gt;'Tabelas auxiliares'!$B$236,T165&lt;&gt;'Tabelas auxiliares'!$B$237,T165&lt;&gt;'Tabelas auxiliares'!$C$236,T165&lt;&gt;'Tabelas auxiliares'!$C$237,T165&lt;&gt;'Tabelas auxiliares'!$D$236),"FOLHA DE PESSOAL",IF(X165='Tabelas auxiliares'!$A$237,"CUSTEIO",IF(X165='Tabelas auxiliares'!$A$236,"INVESTIMENTO","ERRO - VERIFICAR"))))</f>
        <v/>
      </c>
      <c r="Z165" s="64" t="str">
        <f t="shared" si="5"/>
        <v/>
      </c>
      <c r="AA165" s="44"/>
      <c r="AB165" s="44"/>
      <c r="AC165" s="44"/>
      <c r="AD165" s="72"/>
      <c r="AE165" s="72"/>
      <c r="AF165" s="72"/>
      <c r="AG165" s="72"/>
      <c r="AH165" s="72"/>
      <c r="AI165" s="72"/>
      <c r="AJ165" s="72"/>
      <c r="AK165" s="72"/>
      <c r="AL165" s="72"/>
      <c r="AM165" s="72"/>
      <c r="AN165" s="72"/>
      <c r="AO165" s="72"/>
    </row>
    <row r="166" spans="6:41" x14ac:dyDescent="0.25">
      <c r="F166" s="51" t="str">
        <f>IFERROR(VLOOKUP(D166,'Tabelas auxiliares'!$A$3:$B$61,2,FALSE),"")</f>
        <v/>
      </c>
      <c r="G166" s="51" t="str">
        <f>IFERROR(VLOOKUP($B166,'Tabelas auxiliares'!$A$65:$C$102,2,FALSE),"")</f>
        <v/>
      </c>
      <c r="H166" s="51" t="str">
        <f>IFERROR(VLOOKUP($B166,'Tabelas auxiliares'!$A$65:$C$102,3,FALSE),"")</f>
        <v/>
      </c>
      <c r="X166" s="51" t="str">
        <f t="shared" si="4"/>
        <v/>
      </c>
      <c r="Y166" s="51" t="str">
        <f>IF(T166="","",IF(AND(T166&lt;&gt;'Tabelas auxiliares'!$B$236,T166&lt;&gt;'Tabelas auxiliares'!$B$237,T166&lt;&gt;'Tabelas auxiliares'!$C$236,T166&lt;&gt;'Tabelas auxiliares'!$C$237,T166&lt;&gt;'Tabelas auxiliares'!$D$236),"FOLHA DE PESSOAL",IF(X166='Tabelas auxiliares'!$A$237,"CUSTEIO",IF(X166='Tabelas auxiliares'!$A$236,"INVESTIMENTO","ERRO - VERIFICAR"))))</f>
        <v/>
      </c>
      <c r="Z166" s="64" t="str">
        <f t="shared" si="5"/>
        <v/>
      </c>
      <c r="AC166" s="44"/>
      <c r="AD166" s="72"/>
      <c r="AE166" s="72"/>
      <c r="AF166" s="72"/>
      <c r="AG166" s="72"/>
      <c r="AH166" s="72"/>
      <c r="AI166" s="72"/>
      <c r="AJ166" s="72"/>
      <c r="AK166" s="72"/>
      <c r="AL166" s="72"/>
      <c r="AM166" s="72"/>
      <c r="AN166" s="72"/>
      <c r="AO166" s="72"/>
    </row>
    <row r="167" spans="6:41" x14ac:dyDescent="0.25">
      <c r="F167" s="51" t="str">
        <f>IFERROR(VLOOKUP(D167,'Tabelas auxiliares'!$A$3:$B$61,2,FALSE),"")</f>
        <v/>
      </c>
      <c r="G167" s="51" t="str">
        <f>IFERROR(VLOOKUP($B167,'Tabelas auxiliares'!$A$65:$C$102,2,FALSE),"")</f>
        <v/>
      </c>
      <c r="H167" s="51" t="str">
        <f>IFERROR(VLOOKUP($B167,'Tabelas auxiliares'!$A$65:$C$102,3,FALSE),"")</f>
        <v/>
      </c>
      <c r="X167" s="51" t="str">
        <f t="shared" si="4"/>
        <v/>
      </c>
      <c r="Y167" s="51" t="str">
        <f>IF(T167="","",IF(AND(T167&lt;&gt;'Tabelas auxiliares'!$B$236,T167&lt;&gt;'Tabelas auxiliares'!$B$237,T167&lt;&gt;'Tabelas auxiliares'!$C$236,T167&lt;&gt;'Tabelas auxiliares'!$C$237,T167&lt;&gt;'Tabelas auxiliares'!$D$236),"FOLHA DE PESSOAL",IF(X167='Tabelas auxiliares'!$A$237,"CUSTEIO",IF(X167='Tabelas auxiliares'!$A$236,"INVESTIMENTO","ERRO - VERIFICAR"))))</f>
        <v/>
      </c>
      <c r="Z167" s="64" t="str">
        <f t="shared" si="5"/>
        <v/>
      </c>
      <c r="AC167" s="44"/>
      <c r="AD167" s="72"/>
      <c r="AE167" s="72"/>
      <c r="AF167" s="72"/>
      <c r="AG167" s="72"/>
      <c r="AH167" s="72"/>
      <c r="AI167" s="72"/>
      <c r="AJ167" s="72"/>
      <c r="AK167" s="72"/>
      <c r="AL167" s="72"/>
      <c r="AM167" s="72"/>
      <c r="AN167" s="72"/>
      <c r="AO167" s="72"/>
    </row>
    <row r="168" spans="6:41" x14ac:dyDescent="0.25">
      <c r="F168" s="51" t="str">
        <f>IFERROR(VLOOKUP(D168,'Tabelas auxiliares'!$A$3:$B$61,2,FALSE),"")</f>
        <v/>
      </c>
      <c r="G168" s="51" t="str">
        <f>IFERROR(VLOOKUP($B168,'Tabelas auxiliares'!$A$65:$C$102,2,FALSE),"")</f>
        <v/>
      </c>
      <c r="H168" s="51" t="str">
        <f>IFERROR(VLOOKUP($B168,'Tabelas auxiliares'!$A$65:$C$102,3,FALSE),"")</f>
        <v/>
      </c>
      <c r="X168" s="51" t="str">
        <f t="shared" si="4"/>
        <v/>
      </c>
      <c r="Y168" s="51" t="str">
        <f>IF(T168="","",IF(AND(T168&lt;&gt;'Tabelas auxiliares'!$B$236,T168&lt;&gt;'Tabelas auxiliares'!$B$237,T168&lt;&gt;'Tabelas auxiliares'!$C$236,T168&lt;&gt;'Tabelas auxiliares'!$C$237,T168&lt;&gt;'Tabelas auxiliares'!$D$236),"FOLHA DE PESSOAL",IF(X168='Tabelas auxiliares'!$A$237,"CUSTEIO",IF(X168='Tabelas auxiliares'!$A$236,"INVESTIMENTO","ERRO - VERIFICAR"))))</f>
        <v/>
      </c>
      <c r="Z168" s="64" t="str">
        <f t="shared" si="5"/>
        <v/>
      </c>
      <c r="AC168" s="44"/>
      <c r="AD168" s="72"/>
      <c r="AE168" s="72"/>
      <c r="AF168" s="72"/>
      <c r="AG168" s="72"/>
      <c r="AH168" s="72"/>
      <c r="AI168" s="72"/>
      <c r="AJ168" s="72"/>
      <c r="AK168" s="72"/>
      <c r="AL168" s="72"/>
      <c r="AM168" s="72"/>
      <c r="AN168" s="72"/>
      <c r="AO168" s="72"/>
    </row>
    <row r="169" spans="6:41" x14ac:dyDescent="0.25">
      <c r="F169" s="51" t="str">
        <f>IFERROR(VLOOKUP(D169,'Tabelas auxiliares'!$A$3:$B$61,2,FALSE),"")</f>
        <v/>
      </c>
      <c r="G169" s="51" t="str">
        <f>IFERROR(VLOOKUP($B169,'Tabelas auxiliares'!$A$65:$C$102,2,FALSE),"")</f>
        <v/>
      </c>
      <c r="H169" s="51" t="str">
        <f>IFERROR(VLOOKUP($B169,'Tabelas auxiliares'!$A$65:$C$102,3,FALSE),"")</f>
        <v/>
      </c>
      <c r="X169" s="51" t="str">
        <f t="shared" si="4"/>
        <v/>
      </c>
      <c r="Y169" s="51" t="str">
        <f>IF(T169="","",IF(AND(T169&lt;&gt;'Tabelas auxiliares'!$B$236,T169&lt;&gt;'Tabelas auxiliares'!$B$237,T169&lt;&gt;'Tabelas auxiliares'!$C$236,T169&lt;&gt;'Tabelas auxiliares'!$C$237,T169&lt;&gt;'Tabelas auxiliares'!$D$236),"FOLHA DE PESSOAL",IF(X169='Tabelas auxiliares'!$A$237,"CUSTEIO",IF(X169='Tabelas auxiliares'!$A$236,"INVESTIMENTO","ERRO - VERIFICAR"))))</f>
        <v/>
      </c>
      <c r="Z169" s="64" t="str">
        <f t="shared" si="5"/>
        <v/>
      </c>
      <c r="AA169" s="44"/>
      <c r="AB169" s="44"/>
      <c r="AC169" s="44"/>
      <c r="AD169" s="72"/>
      <c r="AE169" s="72"/>
      <c r="AF169" s="72"/>
      <c r="AG169" s="72"/>
      <c r="AH169" s="72"/>
      <c r="AI169" s="72"/>
      <c r="AJ169" s="72"/>
      <c r="AK169" s="72"/>
      <c r="AL169" s="72"/>
      <c r="AM169" s="72"/>
      <c r="AN169" s="72"/>
      <c r="AO169" s="72"/>
    </row>
    <row r="170" spans="6:41" x14ac:dyDescent="0.25">
      <c r="F170" s="51" t="str">
        <f>IFERROR(VLOOKUP(D170,'Tabelas auxiliares'!$A$3:$B$61,2,FALSE),"")</f>
        <v/>
      </c>
      <c r="G170" s="51" t="str">
        <f>IFERROR(VLOOKUP($B170,'Tabelas auxiliares'!$A$65:$C$102,2,FALSE),"")</f>
        <v/>
      </c>
      <c r="H170" s="51" t="str">
        <f>IFERROR(VLOOKUP($B170,'Tabelas auxiliares'!$A$65:$C$102,3,FALSE),"")</f>
        <v/>
      </c>
      <c r="X170" s="51" t="str">
        <f t="shared" si="4"/>
        <v/>
      </c>
      <c r="Y170" s="51" t="str">
        <f>IF(T170="","",IF(AND(T170&lt;&gt;'Tabelas auxiliares'!$B$236,T170&lt;&gt;'Tabelas auxiliares'!$B$237,T170&lt;&gt;'Tabelas auxiliares'!$C$236,T170&lt;&gt;'Tabelas auxiliares'!$C$237,T170&lt;&gt;'Tabelas auxiliares'!$D$236),"FOLHA DE PESSOAL",IF(X170='Tabelas auxiliares'!$A$237,"CUSTEIO",IF(X170='Tabelas auxiliares'!$A$236,"INVESTIMENTO","ERRO - VERIFICAR"))))</f>
        <v/>
      </c>
      <c r="Z170" s="64" t="str">
        <f t="shared" si="5"/>
        <v/>
      </c>
      <c r="AC170" s="44"/>
      <c r="AD170" s="72"/>
      <c r="AE170" s="72"/>
      <c r="AF170" s="72"/>
      <c r="AG170" s="72"/>
      <c r="AH170" s="72"/>
      <c r="AI170" s="72"/>
      <c r="AJ170" s="72"/>
      <c r="AK170" s="72"/>
      <c r="AL170" s="72"/>
      <c r="AM170" s="72"/>
      <c r="AN170" s="72"/>
      <c r="AO170" s="72"/>
    </row>
    <row r="171" spans="6:41" x14ac:dyDescent="0.25">
      <c r="F171" s="51" t="str">
        <f>IFERROR(VLOOKUP(D171,'Tabelas auxiliares'!$A$3:$B$61,2,FALSE),"")</f>
        <v/>
      </c>
      <c r="G171" s="51" t="str">
        <f>IFERROR(VLOOKUP($B171,'Tabelas auxiliares'!$A$65:$C$102,2,FALSE),"")</f>
        <v/>
      </c>
      <c r="H171" s="51" t="str">
        <f>IFERROR(VLOOKUP($B171,'Tabelas auxiliares'!$A$65:$C$102,3,FALSE),"")</f>
        <v/>
      </c>
      <c r="X171" s="51" t="str">
        <f t="shared" si="4"/>
        <v/>
      </c>
      <c r="Y171" s="51" t="str">
        <f>IF(T171="","",IF(AND(T171&lt;&gt;'Tabelas auxiliares'!$B$236,T171&lt;&gt;'Tabelas auxiliares'!$B$237,T171&lt;&gt;'Tabelas auxiliares'!$C$236,T171&lt;&gt;'Tabelas auxiliares'!$C$237,T171&lt;&gt;'Tabelas auxiliares'!$D$236),"FOLHA DE PESSOAL",IF(X171='Tabelas auxiliares'!$A$237,"CUSTEIO",IF(X171='Tabelas auxiliares'!$A$236,"INVESTIMENTO","ERRO - VERIFICAR"))))</f>
        <v/>
      </c>
      <c r="Z171" s="64" t="str">
        <f t="shared" si="5"/>
        <v/>
      </c>
      <c r="AC171" s="44"/>
      <c r="AD171" s="72"/>
      <c r="AE171" s="72"/>
      <c r="AF171" s="72"/>
      <c r="AG171" s="72"/>
      <c r="AH171" s="72"/>
      <c r="AI171" s="72"/>
      <c r="AJ171" s="72"/>
      <c r="AK171" s="72"/>
      <c r="AL171" s="72"/>
      <c r="AM171" s="72"/>
      <c r="AN171" s="72"/>
      <c r="AO171" s="72"/>
    </row>
    <row r="172" spans="6:41" x14ac:dyDescent="0.25">
      <c r="F172" s="51" t="str">
        <f>IFERROR(VLOOKUP(D172,'Tabelas auxiliares'!$A$3:$B$61,2,FALSE),"")</f>
        <v/>
      </c>
      <c r="G172" s="51" t="str">
        <f>IFERROR(VLOOKUP($B172,'Tabelas auxiliares'!$A$65:$C$102,2,FALSE),"")</f>
        <v/>
      </c>
      <c r="H172" s="51" t="str">
        <f>IFERROR(VLOOKUP($B172,'Tabelas auxiliares'!$A$65:$C$102,3,FALSE),"")</f>
        <v/>
      </c>
      <c r="X172" s="51" t="str">
        <f t="shared" si="4"/>
        <v/>
      </c>
      <c r="Y172" s="51" t="str">
        <f>IF(T172="","",IF(AND(T172&lt;&gt;'Tabelas auxiliares'!$B$236,T172&lt;&gt;'Tabelas auxiliares'!$B$237,T172&lt;&gt;'Tabelas auxiliares'!$C$236,T172&lt;&gt;'Tabelas auxiliares'!$C$237,T172&lt;&gt;'Tabelas auxiliares'!$D$236),"FOLHA DE PESSOAL",IF(X172='Tabelas auxiliares'!$A$237,"CUSTEIO",IF(X172='Tabelas auxiliares'!$A$236,"INVESTIMENTO","ERRO - VERIFICAR"))))</f>
        <v/>
      </c>
      <c r="Z172" s="64" t="str">
        <f t="shared" si="5"/>
        <v/>
      </c>
      <c r="AC172" s="44"/>
      <c r="AD172" s="72"/>
      <c r="AE172" s="72"/>
      <c r="AF172" s="72"/>
      <c r="AG172" s="72"/>
      <c r="AH172" s="72"/>
      <c r="AI172" s="72"/>
      <c r="AJ172" s="72"/>
      <c r="AK172" s="72"/>
      <c r="AL172" s="72"/>
      <c r="AM172" s="72"/>
      <c r="AN172" s="72"/>
      <c r="AO172" s="72"/>
    </row>
    <row r="173" spans="6:41" x14ac:dyDescent="0.25">
      <c r="F173" s="51" t="str">
        <f>IFERROR(VLOOKUP(D173,'Tabelas auxiliares'!$A$3:$B$61,2,FALSE),"")</f>
        <v/>
      </c>
      <c r="G173" s="51" t="str">
        <f>IFERROR(VLOOKUP($B173,'Tabelas auxiliares'!$A$65:$C$102,2,FALSE),"")</f>
        <v/>
      </c>
      <c r="H173" s="51" t="str">
        <f>IFERROR(VLOOKUP($B173,'Tabelas auxiliares'!$A$65:$C$102,3,FALSE),"")</f>
        <v/>
      </c>
      <c r="X173" s="51" t="str">
        <f t="shared" si="4"/>
        <v/>
      </c>
      <c r="Y173" s="51" t="str">
        <f>IF(T173="","",IF(AND(T173&lt;&gt;'Tabelas auxiliares'!$B$236,T173&lt;&gt;'Tabelas auxiliares'!$B$237,T173&lt;&gt;'Tabelas auxiliares'!$C$236,T173&lt;&gt;'Tabelas auxiliares'!$C$237,T173&lt;&gt;'Tabelas auxiliares'!$D$236),"FOLHA DE PESSOAL",IF(X173='Tabelas auxiliares'!$A$237,"CUSTEIO",IF(X173='Tabelas auxiliares'!$A$236,"INVESTIMENTO","ERRO - VERIFICAR"))))</f>
        <v/>
      </c>
      <c r="Z173" s="64" t="str">
        <f t="shared" si="5"/>
        <v/>
      </c>
      <c r="AC173" s="44"/>
      <c r="AD173" s="72"/>
      <c r="AE173" s="72"/>
      <c r="AF173" s="72"/>
      <c r="AG173" s="72"/>
      <c r="AH173" s="72"/>
      <c r="AI173" s="72"/>
      <c r="AJ173" s="72"/>
      <c r="AK173" s="72"/>
      <c r="AL173" s="72"/>
      <c r="AM173" s="72"/>
      <c r="AN173" s="72"/>
      <c r="AO173" s="72"/>
    </row>
    <row r="174" spans="6:41" x14ac:dyDescent="0.25">
      <c r="F174" s="51" t="str">
        <f>IFERROR(VLOOKUP(D174,'Tabelas auxiliares'!$A$3:$B$61,2,FALSE),"")</f>
        <v/>
      </c>
      <c r="G174" s="51" t="str">
        <f>IFERROR(VLOOKUP($B174,'Tabelas auxiliares'!$A$65:$C$102,2,FALSE),"")</f>
        <v/>
      </c>
      <c r="H174" s="51" t="str">
        <f>IFERROR(VLOOKUP($B174,'Tabelas auxiliares'!$A$65:$C$102,3,FALSE),"")</f>
        <v/>
      </c>
      <c r="X174" s="51" t="str">
        <f t="shared" si="4"/>
        <v/>
      </c>
      <c r="Y174" s="51" t="str">
        <f>IF(T174="","",IF(AND(T174&lt;&gt;'Tabelas auxiliares'!$B$236,T174&lt;&gt;'Tabelas auxiliares'!$B$237,T174&lt;&gt;'Tabelas auxiliares'!$C$236,T174&lt;&gt;'Tabelas auxiliares'!$C$237,T174&lt;&gt;'Tabelas auxiliares'!$D$236),"FOLHA DE PESSOAL",IF(X174='Tabelas auxiliares'!$A$237,"CUSTEIO",IF(X174='Tabelas auxiliares'!$A$236,"INVESTIMENTO","ERRO - VERIFICAR"))))</f>
        <v/>
      </c>
      <c r="Z174" s="64" t="str">
        <f t="shared" si="5"/>
        <v/>
      </c>
      <c r="AC174" s="44"/>
      <c r="AD174" s="72"/>
      <c r="AE174" s="72"/>
      <c r="AF174" s="72"/>
      <c r="AG174" s="72"/>
      <c r="AH174" s="72"/>
      <c r="AI174" s="72"/>
      <c r="AJ174" s="72"/>
      <c r="AK174" s="72"/>
      <c r="AL174" s="72"/>
      <c r="AM174" s="72"/>
      <c r="AN174" s="72"/>
      <c r="AO174" s="72"/>
    </row>
    <row r="175" spans="6:41" x14ac:dyDescent="0.25">
      <c r="F175" s="51" t="str">
        <f>IFERROR(VLOOKUP(D175,'Tabelas auxiliares'!$A$3:$B$61,2,FALSE),"")</f>
        <v/>
      </c>
      <c r="G175" s="51" t="str">
        <f>IFERROR(VLOOKUP($B175,'Tabelas auxiliares'!$A$65:$C$102,2,FALSE),"")</f>
        <v/>
      </c>
      <c r="H175" s="51" t="str">
        <f>IFERROR(VLOOKUP($B175,'Tabelas auxiliares'!$A$65:$C$102,3,FALSE),"")</f>
        <v/>
      </c>
      <c r="X175" s="51" t="str">
        <f t="shared" si="4"/>
        <v/>
      </c>
      <c r="Y175" s="51" t="str">
        <f>IF(T175="","",IF(AND(T175&lt;&gt;'Tabelas auxiliares'!$B$236,T175&lt;&gt;'Tabelas auxiliares'!$B$237,T175&lt;&gt;'Tabelas auxiliares'!$C$236,T175&lt;&gt;'Tabelas auxiliares'!$C$237,T175&lt;&gt;'Tabelas auxiliares'!$D$236),"FOLHA DE PESSOAL",IF(X175='Tabelas auxiliares'!$A$237,"CUSTEIO",IF(X175='Tabelas auxiliares'!$A$236,"INVESTIMENTO","ERRO - VERIFICAR"))))</f>
        <v/>
      </c>
      <c r="Z175" s="64" t="str">
        <f t="shared" si="5"/>
        <v/>
      </c>
      <c r="AC175" s="44"/>
      <c r="AD175" s="72"/>
      <c r="AE175" s="72"/>
      <c r="AF175" s="72"/>
      <c r="AG175" s="72"/>
      <c r="AH175" s="72"/>
      <c r="AI175" s="72"/>
      <c r="AJ175" s="72"/>
      <c r="AK175" s="72"/>
      <c r="AL175" s="72"/>
      <c r="AM175" s="72"/>
      <c r="AN175" s="72"/>
      <c r="AO175" s="72"/>
    </row>
    <row r="176" spans="6:41" x14ac:dyDescent="0.25">
      <c r="F176" s="51" t="str">
        <f>IFERROR(VLOOKUP(D176,'Tabelas auxiliares'!$A$3:$B$61,2,FALSE),"")</f>
        <v/>
      </c>
      <c r="G176" s="51" t="str">
        <f>IFERROR(VLOOKUP($B176,'Tabelas auxiliares'!$A$65:$C$102,2,FALSE),"")</f>
        <v/>
      </c>
      <c r="H176" s="51" t="str">
        <f>IFERROR(VLOOKUP($B176,'Tabelas auxiliares'!$A$65:$C$102,3,FALSE),"")</f>
        <v/>
      </c>
      <c r="X176" s="51" t="str">
        <f t="shared" si="4"/>
        <v/>
      </c>
      <c r="Y176" s="51" t="str">
        <f>IF(T176="","",IF(AND(T176&lt;&gt;'Tabelas auxiliares'!$B$236,T176&lt;&gt;'Tabelas auxiliares'!$B$237,T176&lt;&gt;'Tabelas auxiliares'!$C$236,T176&lt;&gt;'Tabelas auxiliares'!$C$237,T176&lt;&gt;'Tabelas auxiliares'!$D$236),"FOLHA DE PESSOAL",IF(X176='Tabelas auxiliares'!$A$237,"CUSTEIO",IF(X176='Tabelas auxiliares'!$A$236,"INVESTIMENTO","ERRO - VERIFICAR"))))</f>
        <v/>
      </c>
      <c r="Z176" s="64" t="str">
        <f t="shared" si="5"/>
        <v/>
      </c>
      <c r="AC176" s="44"/>
      <c r="AD176" s="72"/>
      <c r="AE176" s="72"/>
      <c r="AF176" s="72"/>
      <c r="AG176" s="72"/>
      <c r="AH176" s="72"/>
      <c r="AI176" s="72"/>
      <c r="AJ176" s="72"/>
      <c r="AK176" s="72"/>
      <c r="AL176" s="72"/>
      <c r="AM176" s="72"/>
      <c r="AN176" s="72"/>
      <c r="AO176" s="72"/>
    </row>
    <row r="177" spans="6:41" x14ac:dyDescent="0.25">
      <c r="F177" s="51" t="str">
        <f>IFERROR(VLOOKUP(D177,'Tabelas auxiliares'!$A$3:$B$61,2,FALSE),"")</f>
        <v/>
      </c>
      <c r="G177" s="51" t="str">
        <f>IFERROR(VLOOKUP($B177,'Tabelas auxiliares'!$A$65:$C$102,2,FALSE),"")</f>
        <v/>
      </c>
      <c r="H177" s="51" t="str">
        <f>IFERROR(VLOOKUP($B177,'Tabelas auxiliares'!$A$65:$C$102,3,FALSE),"")</f>
        <v/>
      </c>
      <c r="X177" s="51" t="str">
        <f t="shared" si="4"/>
        <v/>
      </c>
      <c r="Y177" s="51" t="str">
        <f>IF(T177="","",IF(AND(T177&lt;&gt;'Tabelas auxiliares'!$B$236,T177&lt;&gt;'Tabelas auxiliares'!$B$237,T177&lt;&gt;'Tabelas auxiliares'!$C$236,T177&lt;&gt;'Tabelas auxiliares'!$C$237,T177&lt;&gt;'Tabelas auxiliares'!$D$236),"FOLHA DE PESSOAL",IF(X177='Tabelas auxiliares'!$A$237,"CUSTEIO",IF(X177='Tabelas auxiliares'!$A$236,"INVESTIMENTO","ERRO - VERIFICAR"))))</f>
        <v/>
      </c>
      <c r="Z177" s="64" t="str">
        <f t="shared" si="5"/>
        <v/>
      </c>
      <c r="AC177" s="44"/>
      <c r="AD177" s="72"/>
      <c r="AE177" s="72"/>
      <c r="AF177" s="72"/>
      <c r="AG177" s="72"/>
      <c r="AH177" s="72"/>
      <c r="AI177" s="72"/>
      <c r="AJ177" s="72"/>
      <c r="AK177" s="72"/>
      <c r="AL177" s="72"/>
      <c r="AM177" s="72"/>
      <c r="AN177" s="72"/>
      <c r="AO177" s="72"/>
    </row>
    <row r="178" spans="6:41" x14ac:dyDescent="0.25">
      <c r="F178" s="51" t="str">
        <f>IFERROR(VLOOKUP(D178,'Tabelas auxiliares'!$A$3:$B$61,2,FALSE),"")</f>
        <v/>
      </c>
      <c r="G178" s="51" t="str">
        <f>IFERROR(VLOOKUP($B178,'Tabelas auxiliares'!$A$65:$C$102,2,FALSE),"")</f>
        <v/>
      </c>
      <c r="H178" s="51" t="str">
        <f>IFERROR(VLOOKUP($B178,'Tabelas auxiliares'!$A$65:$C$102,3,FALSE),"")</f>
        <v/>
      </c>
      <c r="X178" s="51" t="str">
        <f t="shared" si="4"/>
        <v/>
      </c>
      <c r="Y178" s="51" t="str">
        <f>IF(T178="","",IF(AND(T178&lt;&gt;'Tabelas auxiliares'!$B$236,T178&lt;&gt;'Tabelas auxiliares'!$B$237,T178&lt;&gt;'Tabelas auxiliares'!$C$236,T178&lt;&gt;'Tabelas auxiliares'!$C$237,T178&lt;&gt;'Tabelas auxiliares'!$D$236),"FOLHA DE PESSOAL",IF(X178='Tabelas auxiliares'!$A$237,"CUSTEIO",IF(X178='Tabelas auxiliares'!$A$236,"INVESTIMENTO","ERRO - VERIFICAR"))))</f>
        <v/>
      </c>
      <c r="Z178" s="64" t="str">
        <f t="shared" si="5"/>
        <v/>
      </c>
      <c r="AC178" s="44"/>
      <c r="AD178" s="72"/>
      <c r="AE178" s="72"/>
      <c r="AF178" s="72"/>
      <c r="AG178" s="72"/>
      <c r="AH178" s="72"/>
      <c r="AI178" s="72"/>
      <c r="AJ178" s="72"/>
      <c r="AK178" s="72"/>
      <c r="AL178" s="72"/>
      <c r="AM178" s="72"/>
      <c r="AN178" s="72"/>
      <c r="AO178" s="72"/>
    </row>
    <row r="179" spans="6:41" x14ac:dyDescent="0.25">
      <c r="F179" s="51" t="str">
        <f>IFERROR(VLOOKUP(D179,'Tabelas auxiliares'!$A$3:$B$61,2,FALSE),"")</f>
        <v/>
      </c>
      <c r="G179" s="51" t="str">
        <f>IFERROR(VLOOKUP($B179,'Tabelas auxiliares'!$A$65:$C$102,2,FALSE),"")</f>
        <v/>
      </c>
      <c r="H179" s="51" t="str">
        <f>IFERROR(VLOOKUP($B179,'Tabelas auxiliares'!$A$65:$C$102,3,FALSE),"")</f>
        <v/>
      </c>
      <c r="X179" s="51" t="str">
        <f t="shared" si="4"/>
        <v/>
      </c>
      <c r="Y179" s="51" t="str">
        <f>IF(T179="","",IF(AND(T179&lt;&gt;'Tabelas auxiliares'!$B$236,T179&lt;&gt;'Tabelas auxiliares'!$B$237,T179&lt;&gt;'Tabelas auxiliares'!$C$236,T179&lt;&gt;'Tabelas auxiliares'!$C$237,T179&lt;&gt;'Tabelas auxiliares'!$D$236),"FOLHA DE PESSOAL",IF(X179='Tabelas auxiliares'!$A$237,"CUSTEIO",IF(X179='Tabelas auxiliares'!$A$236,"INVESTIMENTO","ERRO - VERIFICAR"))))</f>
        <v/>
      </c>
      <c r="Z179" s="64" t="str">
        <f t="shared" si="5"/>
        <v/>
      </c>
      <c r="AC179" s="44"/>
      <c r="AD179" s="72"/>
      <c r="AE179" s="72"/>
      <c r="AF179" s="72"/>
      <c r="AG179" s="72"/>
      <c r="AH179" s="72"/>
      <c r="AI179" s="72"/>
      <c r="AJ179" s="72"/>
      <c r="AK179" s="72"/>
      <c r="AL179" s="72"/>
      <c r="AM179" s="72"/>
      <c r="AN179" s="72"/>
      <c r="AO179" s="72"/>
    </row>
    <row r="180" spans="6:41" x14ac:dyDescent="0.25">
      <c r="F180" s="51" t="str">
        <f>IFERROR(VLOOKUP(D180,'Tabelas auxiliares'!$A$3:$B$61,2,FALSE),"")</f>
        <v/>
      </c>
      <c r="G180" s="51" t="str">
        <f>IFERROR(VLOOKUP($B180,'Tabelas auxiliares'!$A$65:$C$102,2,FALSE),"")</f>
        <v/>
      </c>
      <c r="H180" s="51" t="str">
        <f>IFERROR(VLOOKUP($B180,'Tabelas auxiliares'!$A$65:$C$102,3,FALSE),"")</f>
        <v/>
      </c>
      <c r="X180" s="51" t="str">
        <f t="shared" si="4"/>
        <v/>
      </c>
      <c r="Y180" s="51" t="str">
        <f>IF(T180="","",IF(AND(T180&lt;&gt;'Tabelas auxiliares'!$B$236,T180&lt;&gt;'Tabelas auxiliares'!$B$237,T180&lt;&gt;'Tabelas auxiliares'!$C$236,T180&lt;&gt;'Tabelas auxiliares'!$C$237,T180&lt;&gt;'Tabelas auxiliares'!$D$236),"FOLHA DE PESSOAL",IF(X180='Tabelas auxiliares'!$A$237,"CUSTEIO",IF(X180='Tabelas auxiliares'!$A$236,"INVESTIMENTO","ERRO - VERIFICAR"))))</f>
        <v/>
      </c>
      <c r="Z180" s="64" t="str">
        <f t="shared" si="5"/>
        <v/>
      </c>
      <c r="AC180" s="44"/>
      <c r="AD180" s="72"/>
      <c r="AE180" s="72"/>
      <c r="AF180" s="72"/>
      <c r="AG180" s="72"/>
      <c r="AH180" s="72"/>
      <c r="AI180" s="72"/>
      <c r="AJ180" s="72"/>
      <c r="AK180" s="72"/>
      <c r="AL180" s="72"/>
      <c r="AM180" s="72"/>
      <c r="AN180" s="72"/>
      <c r="AO180" s="72"/>
    </row>
    <row r="181" spans="6:41" x14ac:dyDescent="0.25">
      <c r="F181" s="51" t="str">
        <f>IFERROR(VLOOKUP(D181,'Tabelas auxiliares'!$A$3:$B$61,2,FALSE),"")</f>
        <v/>
      </c>
      <c r="G181" s="51" t="str">
        <f>IFERROR(VLOOKUP($B181,'Tabelas auxiliares'!$A$65:$C$102,2,FALSE),"")</f>
        <v/>
      </c>
      <c r="H181" s="51" t="str">
        <f>IFERROR(VLOOKUP($B181,'Tabelas auxiliares'!$A$65:$C$102,3,FALSE),"")</f>
        <v/>
      </c>
      <c r="X181" s="51" t="str">
        <f t="shared" si="4"/>
        <v/>
      </c>
      <c r="Y181" s="51" t="str">
        <f>IF(T181="","",IF(AND(T181&lt;&gt;'Tabelas auxiliares'!$B$236,T181&lt;&gt;'Tabelas auxiliares'!$B$237,T181&lt;&gt;'Tabelas auxiliares'!$C$236,T181&lt;&gt;'Tabelas auxiliares'!$C$237,T181&lt;&gt;'Tabelas auxiliares'!$D$236),"FOLHA DE PESSOAL",IF(X181='Tabelas auxiliares'!$A$237,"CUSTEIO",IF(X181='Tabelas auxiliares'!$A$236,"INVESTIMENTO","ERRO - VERIFICAR"))))</f>
        <v/>
      </c>
      <c r="Z181" s="64" t="str">
        <f t="shared" si="5"/>
        <v/>
      </c>
      <c r="AC181" s="44"/>
      <c r="AD181" s="72"/>
      <c r="AE181" s="72"/>
      <c r="AF181" s="72"/>
      <c r="AG181" s="72"/>
      <c r="AH181" s="72"/>
      <c r="AI181" s="72"/>
      <c r="AJ181" s="72"/>
      <c r="AK181" s="72"/>
      <c r="AL181" s="72"/>
      <c r="AM181" s="72"/>
      <c r="AN181" s="72"/>
      <c r="AO181" s="72"/>
    </row>
    <row r="182" spans="6:41" x14ac:dyDescent="0.25">
      <c r="F182" s="51" t="str">
        <f>IFERROR(VLOOKUP(D182,'Tabelas auxiliares'!$A$3:$B$61,2,FALSE),"")</f>
        <v/>
      </c>
      <c r="G182" s="51" t="str">
        <f>IFERROR(VLOOKUP($B182,'Tabelas auxiliares'!$A$65:$C$102,2,FALSE),"")</f>
        <v/>
      </c>
      <c r="H182" s="51" t="str">
        <f>IFERROR(VLOOKUP($B182,'Tabelas auxiliares'!$A$65:$C$102,3,FALSE),"")</f>
        <v/>
      </c>
      <c r="X182" s="51" t="str">
        <f t="shared" si="4"/>
        <v/>
      </c>
      <c r="Y182" s="51" t="str">
        <f>IF(T182="","",IF(AND(T182&lt;&gt;'Tabelas auxiliares'!$B$236,T182&lt;&gt;'Tabelas auxiliares'!$B$237,T182&lt;&gt;'Tabelas auxiliares'!$C$236,T182&lt;&gt;'Tabelas auxiliares'!$C$237,T182&lt;&gt;'Tabelas auxiliares'!$D$236),"FOLHA DE PESSOAL",IF(X182='Tabelas auxiliares'!$A$237,"CUSTEIO",IF(X182='Tabelas auxiliares'!$A$236,"INVESTIMENTO","ERRO - VERIFICAR"))))</f>
        <v/>
      </c>
      <c r="Z182" s="64" t="str">
        <f t="shared" si="5"/>
        <v/>
      </c>
      <c r="AA182" s="44"/>
      <c r="AB182" s="44"/>
      <c r="AC182" s="44"/>
      <c r="AD182" s="72"/>
      <c r="AE182" s="72"/>
      <c r="AF182" s="72"/>
      <c r="AG182" s="72"/>
      <c r="AH182" s="72"/>
      <c r="AI182" s="72"/>
      <c r="AJ182" s="72"/>
      <c r="AK182" s="72"/>
      <c r="AL182" s="72"/>
      <c r="AM182" s="72"/>
      <c r="AN182" s="72"/>
      <c r="AO182" s="72"/>
    </row>
    <row r="183" spans="6:41" x14ac:dyDescent="0.25">
      <c r="F183" s="51" t="str">
        <f>IFERROR(VLOOKUP(D183,'Tabelas auxiliares'!$A$3:$B$61,2,FALSE),"")</f>
        <v/>
      </c>
      <c r="G183" s="51" t="str">
        <f>IFERROR(VLOOKUP($B183,'Tabelas auxiliares'!$A$65:$C$102,2,FALSE),"")</f>
        <v/>
      </c>
      <c r="H183" s="51" t="str">
        <f>IFERROR(VLOOKUP($B183,'Tabelas auxiliares'!$A$65:$C$102,3,FALSE),"")</f>
        <v/>
      </c>
      <c r="X183" s="51" t="str">
        <f t="shared" si="4"/>
        <v/>
      </c>
      <c r="Y183" s="51" t="str">
        <f>IF(T183="","",IF(AND(T183&lt;&gt;'Tabelas auxiliares'!$B$236,T183&lt;&gt;'Tabelas auxiliares'!$B$237,T183&lt;&gt;'Tabelas auxiliares'!$C$236,T183&lt;&gt;'Tabelas auxiliares'!$C$237,T183&lt;&gt;'Tabelas auxiliares'!$D$236),"FOLHA DE PESSOAL",IF(X183='Tabelas auxiliares'!$A$237,"CUSTEIO",IF(X183='Tabelas auxiliares'!$A$236,"INVESTIMENTO","ERRO - VERIFICAR"))))</f>
        <v/>
      </c>
      <c r="Z183" s="64" t="str">
        <f t="shared" si="5"/>
        <v/>
      </c>
      <c r="AA183" s="44"/>
      <c r="AB183" s="44"/>
      <c r="AC183" s="44"/>
      <c r="AD183" s="72"/>
      <c r="AE183" s="72"/>
      <c r="AF183" s="72"/>
      <c r="AG183" s="72"/>
      <c r="AH183" s="72"/>
      <c r="AI183" s="72"/>
      <c r="AJ183" s="72"/>
      <c r="AK183" s="72"/>
      <c r="AL183" s="72"/>
      <c r="AM183" s="72"/>
      <c r="AN183" s="72"/>
      <c r="AO183" s="72"/>
    </row>
    <row r="184" spans="6:41" x14ac:dyDescent="0.25">
      <c r="F184" s="51" t="str">
        <f>IFERROR(VLOOKUP(D184,'Tabelas auxiliares'!$A$3:$B$61,2,FALSE),"")</f>
        <v/>
      </c>
      <c r="G184" s="51" t="str">
        <f>IFERROR(VLOOKUP($B184,'Tabelas auxiliares'!$A$65:$C$102,2,FALSE),"")</f>
        <v/>
      </c>
      <c r="H184" s="51" t="str">
        <f>IFERROR(VLOOKUP($B184,'Tabelas auxiliares'!$A$65:$C$102,3,FALSE),"")</f>
        <v/>
      </c>
      <c r="X184" s="51" t="str">
        <f t="shared" si="4"/>
        <v/>
      </c>
      <c r="Y184" s="51" t="str">
        <f>IF(T184="","",IF(AND(T184&lt;&gt;'Tabelas auxiliares'!$B$236,T184&lt;&gt;'Tabelas auxiliares'!$B$237,T184&lt;&gt;'Tabelas auxiliares'!$C$236,T184&lt;&gt;'Tabelas auxiliares'!$C$237,T184&lt;&gt;'Tabelas auxiliares'!$D$236),"FOLHA DE PESSOAL",IF(X184='Tabelas auxiliares'!$A$237,"CUSTEIO",IF(X184='Tabelas auxiliares'!$A$236,"INVESTIMENTO","ERRO - VERIFICAR"))))</f>
        <v/>
      </c>
      <c r="Z184" s="64" t="str">
        <f t="shared" si="5"/>
        <v/>
      </c>
      <c r="AA184" s="44"/>
      <c r="AB184" s="44"/>
      <c r="AC184" s="44"/>
      <c r="AD184" s="72"/>
      <c r="AE184" s="72"/>
      <c r="AF184" s="72"/>
      <c r="AG184" s="72"/>
      <c r="AH184" s="72"/>
      <c r="AI184" s="72"/>
      <c r="AJ184" s="72"/>
      <c r="AK184" s="72"/>
      <c r="AL184" s="72"/>
      <c r="AM184" s="72"/>
      <c r="AN184" s="72"/>
      <c r="AO184" s="72"/>
    </row>
    <row r="185" spans="6:41" x14ac:dyDescent="0.25">
      <c r="F185" s="51" t="str">
        <f>IFERROR(VLOOKUP(D185,'Tabelas auxiliares'!$A$3:$B$61,2,FALSE),"")</f>
        <v/>
      </c>
      <c r="G185" s="51" t="str">
        <f>IFERROR(VLOOKUP($B185,'Tabelas auxiliares'!$A$65:$C$102,2,FALSE),"")</f>
        <v/>
      </c>
      <c r="H185" s="51" t="str">
        <f>IFERROR(VLOOKUP($B185,'Tabelas auxiliares'!$A$65:$C$102,3,FALSE),"")</f>
        <v/>
      </c>
      <c r="X185" s="51" t="str">
        <f t="shared" si="4"/>
        <v/>
      </c>
      <c r="Y185" s="51" t="str">
        <f>IF(T185="","",IF(AND(T185&lt;&gt;'Tabelas auxiliares'!$B$236,T185&lt;&gt;'Tabelas auxiliares'!$B$237,T185&lt;&gt;'Tabelas auxiliares'!$C$236,T185&lt;&gt;'Tabelas auxiliares'!$C$237,T185&lt;&gt;'Tabelas auxiliares'!$D$236),"FOLHA DE PESSOAL",IF(X185='Tabelas auxiliares'!$A$237,"CUSTEIO",IF(X185='Tabelas auxiliares'!$A$236,"INVESTIMENTO","ERRO - VERIFICAR"))))</f>
        <v/>
      </c>
      <c r="Z185" s="64" t="str">
        <f t="shared" si="5"/>
        <v/>
      </c>
      <c r="AA185" s="44"/>
      <c r="AD185" s="72"/>
      <c r="AE185" s="72"/>
      <c r="AF185" s="72"/>
      <c r="AG185" s="72"/>
      <c r="AH185" s="72"/>
      <c r="AI185" s="72"/>
      <c r="AJ185" s="72"/>
      <c r="AK185" s="72"/>
      <c r="AL185" s="72"/>
      <c r="AM185" s="72"/>
      <c r="AN185" s="72"/>
      <c r="AO185" s="72"/>
    </row>
    <row r="186" spans="6:41" x14ac:dyDescent="0.25">
      <c r="F186" s="51" t="str">
        <f>IFERROR(VLOOKUP(D186,'Tabelas auxiliares'!$A$3:$B$61,2,FALSE),"")</f>
        <v/>
      </c>
      <c r="G186" s="51" t="str">
        <f>IFERROR(VLOOKUP($B186,'Tabelas auxiliares'!$A$65:$C$102,2,FALSE),"")</f>
        <v/>
      </c>
      <c r="H186" s="51" t="str">
        <f>IFERROR(VLOOKUP($B186,'Tabelas auxiliares'!$A$65:$C$102,3,FALSE),"")</f>
        <v/>
      </c>
      <c r="X186" s="51" t="str">
        <f t="shared" si="4"/>
        <v/>
      </c>
      <c r="Y186" s="51" t="str">
        <f>IF(T186="","",IF(AND(T186&lt;&gt;'Tabelas auxiliares'!$B$236,T186&lt;&gt;'Tabelas auxiliares'!$B$237,T186&lt;&gt;'Tabelas auxiliares'!$C$236,T186&lt;&gt;'Tabelas auxiliares'!$C$237,T186&lt;&gt;'Tabelas auxiliares'!$D$236),"FOLHA DE PESSOAL",IF(X186='Tabelas auxiliares'!$A$237,"CUSTEIO",IF(X186='Tabelas auxiliares'!$A$236,"INVESTIMENTO","ERRO - VERIFICAR"))))</f>
        <v/>
      </c>
      <c r="Z186" s="64" t="str">
        <f t="shared" si="5"/>
        <v/>
      </c>
      <c r="AA186" s="44"/>
      <c r="AD186" s="72"/>
      <c r="AE186" s="72"/>
      <c r="AF186" s="72"/>
      <c r="AG186" s="72"/>
      <c r="AH186" s="72"/>
      <c r="AI186" s="72"/>
      <c r="AJ186" s="72"/>
      <c r="AK186" s="72"/>
      <c r="AL186" s="72"/>
      <c r="AM186" s="72"/>
      <c r="AN186" s="72"/>
      <c r="AO186" s="72"/>
    </row>
    <row r="187" spans="6:41" x14ac:dyDescent="0.25">
      <c r="F187" s="51" t="str">
        <f>IFERROR(VLOOKUP(D187,'Tabelas auxiliares'!$A$3:$B$61,2,FALSE),"")</f>
        <v/>
      </c>
      <c r="G187" s="51" t="str">
        <f>IFERROR(VLOOKUP($B187,'Tabelas auxiliares'!$A$65:$C$102,2,FALSE),"")</f>
        <v/>
      </c>
      <c r="H187" s="51" t="str">
        <f>IFERROR(VLOOKUP($B187,'Tabelas auxiliares'!$A$65:$C$102,3,FALSE),"")</f>
        <v/>
      </c>
      <c r="X187" s="51" t="str">
        <f t="shared" si="4"/>
        <v/>
      </c>
      <c r="Y187" s="51" t="str">
        <f>IF(T187="","",IF(AND(T187&lt;&gt;'Tabelas auxiliares'!$B$236,T187&lt;&gt;'Tabelas auxiliares'!$B$237,T187&lt;&gt;'Tabelas auxiliares'!$C$236,T187&lt;&gt;'Tabelas auxiliares'!$C$237,T187&lt;&gt;'Tabelas auxiliares'!$D$236),"FOLHA DE PESSOAL",IF(X187='Tabelas auxiliares'!$A$237,"CUSTEIO",IF(X187='Tabelas auxiliares'!$A$236,"INVESTIMENTO","ERRO - VERIFICAR"))))</f>
        <v/>
      </c>
      <c r="Z187" s="64" t="str">
        <f t="shared" si="5"/>
        <v/>
      </c>
      <c r="AC187" s="44"/>
      <c r="AD187" s="72"/>
      <c r="AE187" s="72"/>
      <c r="AF187" s="72"/>
      <c r="AG187" s="72"/>
      <c r="AH187" s="72"/>
      <c r="AI187" s="72"/>
      <c r="AJ187" s="72"/>
      <c r="AK187" s="72"/>
      <c r="AL187" s="72"/>
      <c r="AM187" s="72"/>
      <c r="AN187" s="72"/>
      <c r="AO187" s="72"/>
    </row>
    <row r="188" spans="6:41" x14ac:dyDescent="0.25">
      <c r="F188" s="51" t="str">
        <f>IFERROR(VLOOKUP(D188,'Tabelas auxiliares'!$A$3:$B$61,2,FALSE),"")</f>
        <v/>
      </c>
      <c r="G188" s="51" t="str">
        <f>IFERROR(VLOOKUP($B188,'Tabelas auxiliares'!$A$65:$C$102,2,FALSE),"")</f>
        <v/>
      </c>
      <c r="H188" s="51" t="str">
        <f>IFERROR(VLOOKUP($B188,'Tabelas auxiliares'!$A$65:$C$102,3,FALSE),"")</f>
        <v/>
      </c>
      <c r="X188" s="51" t="str">
        <f t="shared" si="4"/>
        <v/>
      </c>
      <c r="Y188" s="51" t="str">
        <f>IF(T188="","",IF(AND(T188&lt;&gt;'Tabelas auxiliares'!$B$236,T188&lt;&gt;'Tabelas auxiliares'!$B$237,T188&lt;&gt;'Tabelas auxiliares'!$C$236,T188&lt;&gt;'Tabelas auxiliares'!$C$237,T188&lt;&gt;'Tabelas auxiliares'!$D$236),"FOLHA DE PESSOAL",IF(X188='Tabelas auxiliares'!$A$237,"CUSTEIO",IF(X188='Tabelas auxiliares'!$A$236,"INVESTIMENTO","ERRO - VERIFICAR"))))</f>
        <v/>
      </c>
      <c r="Z188" s="64" t="str">
        <f t="shared" si="5"/>
        <v/>
      </c>
      <c r="AA188" s="44"/>
      <c r="AC188" s="44"/>
      <c r="AD188" s="72"/>
      <c r="AE188" s="72"/>
      <c r="AF188" s="72"/>
      <c r="AG188" s="72"/>
      <c r="AH188" s="72"/>
      <c r="AI188" s="72"/>
      <c r="AJ188" s="72"/>
      <c r="AK188" s="72"/>
      <c r="AL188" s="72"/>
      <c r="AM188" s="72"/>
      <c r="AN188" s="72"/>
      <c r="AO188" s="72"/>
    </row>
    <row r="189" spans="6:41" x14ac:dyDescent="0.25">
      <c r="F189" s="51" t="str">
        <f>IFERROR(VLOOKUP(D189,'Tabelas auxiliares'!$A$3:$B$61,2,FALSE),"")</f>
        <v/>
      </c>
      <c r="G189" s="51" t="str">
        <f>IFERROR(VLOOKUP($B189,'Tabelas auxiliares'!$A$65:$C$102,2,FALSE),"")</f>
        <v/>
      </c>
      <c r="H189" s="51" t="str">
        <f>IFERROR(VLOOKUP($B189,'Tabelas auxiliares'!$A$65:$C$102,3,FALSE),"")</f>
        <v/>
      </c>
      <c r="X189" s="51" t="str">
        <f t="shared" si="4"/>
        <v/>
      </c>
      <c r="Y189" s="51" t="str">
        <f>IF(T189="","",IF(AND(T189&lt;&gt;'Tabelas auxiliares'!$B$236,T189&lt;&gt;'Tabelas auxiliares'!$B$237,T189&lt;&gt;'Tabelas auxiliares'!$C$236,T189&lt;&gt;'Tabelas auxiliares'!$C$237,T189&lt;&gt;'Tabelas auxiliares'!$D$236),"FOLHA DE PESSOAL",IF(X189='Tabelas auxiliares'!$A$237,"CUSTEIO",IF(X189='Tabelas auxiliares'!$A$236,"INVESTIMENTO","ERRO - VERIFICAR"))))</f>
        <v/>
      </c>
      <c r="Z189" s="64" t="str">
        <f t="shared" si="5"/>
        <v/>
      </c>
      <c r="AA189" s="44"/>
      <c r="AD189" s="72"/>
      <c r="AE189" s="72"/>
      <c r="AF189" s="72"/>
      <c r="AG189" s="72"/>
      <c r="AH189" s="72"/>
      <c r="AI189" s="72"/>
      <c r="AJ189" s="72"/>
      <c r="AK189" s="72"/>
      <c r="AL189" s="72"/>
      <c r="AM189" s="72"/>
      <c r="AN189" s="72"/>
      <c r="AO189" s="72"/>
    </row>
    <row r="190" spans="6:41" x14ac:dyDescent="0.25">
      <c r="F190" s="51" t="str">
        <f>IFERROR(VLOOKUP(D190,'Tabelas auxiliares'!$A$3:$B$61,2,FALSE),"")</f>
        <v/>
      </c>
      <c r="G190" s="51" t="str">
        <f>IFERROR(VLOOKUP($B190,'Tabelas auxiliares'!$A$65:$C$102,2,FALSE),"")</f>
        <v/>
      </c>
      <c r="H190" s="51" t="str">
        <f>IFERROR(VLOOKUP($B190,'Tabelas auxiliares'!$A$65:$C$102,3,FALSE),"")</f>
        <v/>
      </c>
      <c r="X190" s="51" t="str">
        <f t="shared" si="4"/>
        <v/>
      </c>
      <c r="Y190" s="51" t="str">
        <f>IF(T190="","",IF(AND(T190&lt;&gt;'Tabelas auxiliares'!$B$236,T190&lt;&gt;'Tabelas auxiliares'!$B$237,T190&lt;&gt;'Tabelas auxiliares'!$C$236,T190&lt;&gt;'Tabelas auxiliares'!$C$237,T190&lt;&gt;'Tabelas auxiliares'!$D$236),"FOLHA DE PESSOAL",IF(X190='Tabelas auxiliares'!$A$237,"CUSTEIO",IF(X190='Tabelas auxiliares'!$A$236,"INVESTIMENTO","ERRO - VERIFICAR"))))</f>
        <v/>
      </c>
      <c r="Z190" s="64" t="str">
        <f t="shared" si="5"/>
        <v/>
      </c>
      <c r="AA190" s="44"/>
      <c r="AC190" s="44"/>
      <c r="AD190" s="72"/>
      <c r="AE190" s="72"/>
      <c r="AF190" s="72"/>
      <c r="AG190" s="72"/>
      <c r="AH190" s="72"/>
      <c r="AI190" s="72"/>
      <c r="AJ190" s="72"/>
      <c r="AK190" s="72"/>
      <c r="AL190" s="72"/>
      <c r="AM190" s="72"/>
      <c r="AN190" s="72"/>
      <c r="AO190" s="72"/>
    </row>
    <row r="191" spans="6:41" x14ac:dyDescent="0.25">
      <c r="F191" s="51" t="str">
        <f>IFERROR(VLOOKUP(D191,'Tabelas auxiliares'!$A$3:$B$61,2,FALSE),"")</f>
        <v/>
      </c>
      <c r="G191" s="51" t="str">
        <f>IFERROR(VLOOKUP($B191,'Tabelas auxiliares'!$A$65:$C$102,2,FALSE),"")</f>
        <v/>
      </c>
      <c r="H191" s="51" t="str">
        <f>IFERROR(VLOOKUP($B191,'Tabelas auxiliares'!$A$65:$C$102,3,FALSE),"")</f>
        <v/>
      </c>
      <c r="X191" s="51" t="str">
        <f t="shared" si="4"/>
        <v/>
      </c>
      <c r="Y191" s="51" t="str">
        <f>IF(T191="","",IF(AND(T191&lt;&gt;'Tabelas auxiliares'!$B$236,T191&lt;&gt;'Tabelas auxiliares'!$B$237,T191&lt;&gt;'Tabelas auxiliares'!$C$236,T191&lt;&gt;'Tabelas auxiliares'!$C$237,T191&lt;&gt;'Tabelas auxiliares'!$D$236),"FOLHA DE PESSOAL",IF(X191='Tabelas auxiliares'!$A$237,"CUSTEIO",IF(X191='Tabelas auxiliares'!$A$236,"INVESTIMENTO","ERRO - VERIFICAR"))))</f>
        <v/>
      </c>
      <c r="Z191" s="64" t="str">
        <f t="shared" si="5"/>
        <v/>
      </c>
      <c r="AC191" s="44"/>
      <c r="AD191" s="72"/>
      <c r="AE191" s="72"/>
      <c r="AF191" s="72"/>
      <c r="AG191" s="72"/>
      <c r="AH191" s="72"/>
      <c r="AI191" s="72"/>
      <c r="AJ191" s="72"/>
      <c r="AK191" s="72"/>
      <c r="AL191" s="72"/>
      <c r="AM191" s="72"/>
      <c r="AN191" s="72"/>
      <c r="AO191" s="72"/>
    </row>
    <row r="192" spans="6:41" x14ac:dyDescent="0.25">
      <c r="F192" s="51" t="str">
        <f>IFERROR(VLOOKUP(D192,'Tabelas auxiliares'!$A$3:$B$61,2,FALSE),"")</f>
        <v/>
      </c>
      <c r="G192" s="51" t="str">
        <f>IFERROR(VLOOKUP($B192,'Tabelas auxiliares'!$A$65:$C$102,2,FALSE),"")</f>
        <v/>
      </c>
      <c r="H192" s="51" t="str">
        <f>IFERROR(VLOOKUP($B192,'Tabelas auxiliares'!$A$65:$C$102,3,FALSE),"")</f>
        <v/>
      </c>
      <c r="X192" s="51" t="str">
        <f t="shared" si="4"/>
        <v/>
      </c>
      <c r="Y192" s="51" t="str">
        <f>IF(T192="","",IF(AND(T192&lt;&gt;'Tabelas auxiliares'!$B$236,T192&lt;&gt;'Tabelas auxiliares'!$B$237,T192&lt;&gt;'Tabelas auxiliares'!$C$236,T192&lt;&gt;'Tabelas auxiliares'!$C$237,T192&lt;&gt;'Tabelas auxiliares'!$D$236),"FOLHA DE PESSOAL",IF(X192='Tabelas auxiliares'!$A$237,"CUSTEIO",IF(X192='Tabelas auxiliares'!$A$236,"INVESTIMENTO","ERRO - VERIFICAR"))))</f>
        <v/>
      </c>
      <c r="Z192" s="64" t="str">
        <f t="shared" si="5"/>
        <v/>
      </c>
      <c r="AC192" s="44"/>
      <c r="AD192" s="72"/>
      <c r="AE192" s="72"/>
      <c r="AF192" s="72"/>
      <c r="AG192" s="72"/>
      <c r="AH192" s="72"/>
      <c r="AI192" s="72"/>
      <c r="AJ192" s="72"/>
      <c r="AK192" s="72"/>
      <c r="AL192" s="72"/>
      <c r="AM192" s="72"/>
      <c r="AN192" s="72"/>
      <c r="AO192" s="72"/>
    </row>
    <row r="193" spans="6:41" x14ac:dyDescent="0.25">
      <c r="F193" s="51" t="str">
        <f>IFERROR(VLOOKUP(D193,'Tabelas auxiliares'!$A$3:$B$61,2,FALSE),"")</f>
        <v/>
      </c>
      <c r="G193" s="51" t="str">
        <f>IFERROR(VLOOKUP($B193,'Tabelas auxiliares'!$A$65:$C$102,2,FALSE),"")</f>
        <v/>
      </c>
      <c r="H193" s="51" t="str">
        <f>IFERROR(VLOOKUP($B193,'Tabelas auxiliares'!$A$65:$C$102,3,FALSE),"")</f>
        <v/>
      </c>
      <c r="X193" s="51" t="str">
        <f t="shared" si="4"/>
        <v/>
      </c>
      <c r="Y193" s="51" t="str">
        <f>IF(T193="","",IF(AND(T193&lt;&gt;'Tabelas auxiliares'!$B$236,T193&lt;&gt;'Tabelas auxiliares'!$B$237,T193&lt;&gt;'Tabelas auxiliares'!$C$236,T193&lt;&gt;'Tabelas auxiliares'!$C$237,T193&lt;&gt;'Tabelas auxiliares'!$D$236),"FOLHA DE PESSOAL",IF(X193='Tabelas auxiliares'!$A$237,"CUSTEIO",IF(X193='Tabelas auxiliares'!$A$236,"INVESTIMENTO","ERRO - VERIFICAR"))))</f>
        <v/>
      </c>
      <c r="Z193" s="64" t="str">
        <f t="shared" si="5"/>
        <v/>
      </c>
      <c r="AC193" s="44"/>
      <c r="AD193" s="72"/>
      <c r="AE193" s="72"/>
      <c r="AF193" s="72"/>
      <c r="AG193" s="72"/>
      <c r="AH193" s="72"/>
      <c r="AI193" s="72"/>
      <c r="AJ193" s="72"/>
      <c r="AK193" s="72"/>
      <c r="AL193" s="72"/>
      <c r="AM193" s="72"/>
      <c r="AN193" s="72"/>
      <c r="AO193" s="72"/>
    </row>
    <row r="194" spans="6:41" x14ac:dyDescent="0.25">
      <c r="F194" s="51" t="str">
        <f>IFERROR(VLOOKUP(D194,'Tabelas auxiliares'!$A$3:$B$61,2,FALSE),"")</f>
        <v/>
      </c>
      <c r="G194" s="51" t="str">
        <f>IFERROR(VLOOKUP($B194,'Tabelas auxiliares'!$A$65:$C$102,2,FALSE),"")</f>
        <v/>
      </c>
      <c r="H194" s="51" t="str">
        <f>IFERROR(VLOOKUP($B194,'Tabelas auxiliares'!$A$65:$C$102,3,FALSE),"")</f>
        <v/>
      </c>
      <c r="X194" s="51" t="str">
        <f t="shared" si="4"/>
        <v/>
      </c>
      <c r="Y194" s="51" t="str">
        <f>IF(T194="","",IF(AND(T194&lt;&gt;'Tabelas auxiliares'!$B$236,T194&lt;&gt;'Tabelas auxiliares'!$B$237,T194&lt;&gt;'Tabelas auxiliares'!$C$236,T194&lt;&gt;'Tabelas auxiliares'!$C$237,T194&lt;&gt;'Tabelas auxiliares'!$D$236),"FOLHA DE PESSOAL",IF(X194='Tabelas auxiliares'!$A$237,"CUSTEIO",IF(X194='Tabelas auxiliares'!$A$236,"INVESTIMENTO","ERRO - VERIFICAR"))))</f>
        <v/>
      </c>
      <c r="Z194" s="64" t="str">
        <f t="shared" si="5"/>
        <v/>
      </c>
      <c r="AC194" s="44"/>
      <c r="AD194" s="72"/>
      <c r="AE194" s="72"/>
      <c r="AF194" s="72"/>
      <c r="AG194" s="72"/>
      <c r="AH194" s="72"/>
      <c r="AI194" s="72"/>
      <c r="AJ194" s="72"/>
      <c r="AK194" s="72"/>
      <c r="AL194" s="72"/>
      <c r="AM194" s="72"/>
      <c r="AN194" s="72"/>
      <c r="AO194" s="72"/>
    </row>
    <row r="195" spans="6:41" x14ac:dyDescent="0.25">
      <c r="F195" s="51" t="str">
        <f>IFERROR(VLOOKUP(D195,'Tabelas auxiliares'!$A$3:$B$61,2,FALSE),"")</f>
        <v/>
      </c>
      <c r="G195" s="51" t="str">
        <f>IFERROR(VLOOKUP($B195,'Tabelas auxiliares'!$A$65:$C$102,2,FALSE),"")</f>
        <v/>
      </c>
      <c r="H195" s="51" t="str">
        <f>IFERROR(VLOOKUP($B195,'Tabelas auxiliares'!$A$65:$C$102,3,FALSE),"")</f>
        <v/>
      </c>
      <c r="X195" s="51" t="str">
        <f t="shared" si="4"/>
        <v/>
      </c>
      <c r="Y195" s="51" t="str">
        <f>IF(T195="","",IF(AND(T195&lt;&gt;'Tabelas auxiliares'!$B$236,T195&lt;&gt;'Tabelas auxiliares'!$B$237,T195&lt;&gt;'Tabelas auxiliares'!$C$236,T195&lt;&gt;'Tabelas auxiliares'!$C$237,T195&lt;&gt;'Tabelas auxiliares'!$D$236),"FOLHA DE PESSOAL",IF(X195='Tabelas auxiliares'!$A$237,"CUSTEIO",IF(X195='Tabelas auxiliares'!$A$236,"INVESTIMENTO","ERRO - VERIFICAR"))))</f>
        <v/>
      </c>
      <c r="Z195" s="64" t="str">
        <f t="shared" si="5"/>
        <v/>
      </c>
      <c r="AC195" s="44"/>
      <c r="AD195" s="72"/>
      <c r="AE195" s="72"/>
      <c r="AF195" s="72"/>
      <c r="AG195" s="72"/>
      <c r="AH195" s="72"/>
      <c r="AI195" s="72"/>
      <c r="AJ195" s="72"/>
      <c r="AK195" s="72"/>
      <c r="AL195" s="72"/>
      <c r="AM195" s="72"/>
      <c r="AN195" s="72"/>
      <c r="AO195" s="72"/>
    </row>
    <row r="196" spans="6:41" x14ac:dyDescent="0.25">
      <c r="F196" s="51" t="str">
        <f>IFERROR(VLOOKUP(D196,'Tabelas auxiliares'!$A$3:$B$61,2,FALSE),"")</f>
        <v/>
      </c>
      <c r="G196" s="51" t="str">
        <f>IFERROR(VLOOKUP($B196,'Tabelas auxiliares'!$A$65:$C$102,2,FALSE),"")</f>
        <v/>
      </c>
      <c r="H196" s="51" t="str">
        <f>IFERROR(VLOOKUP($B196,'Tabelas auxiliares'!$A$65:$C$102,3,FALSE),"")</f>
        <v/>
      </c>
      <c r="X196" s="51" t="str">
        <f t="shared" si="4"/>
        <v/>
      </c>
      <c r="Y196" s="51" t="str">
        <f>IF(T196="","",IF(AND(T196&lt;&gt;'Tabelas auxiliares'!$B$236,T196&lt;&gt;'Tabelas auxiliares'!$B$237,T196&lt;&gt;'Tabelas auxiliares'!$C$236,T196&lt;&gt;'Tabelas auxiliares'!$C$237,T196&lt;&gt;'Tabelas auxiliares'!$D$236),"FOLHA DE PESSOAL",IF(X196='Tabelas auxiliares'!$A$237,"CUSTEIO",IF(X196='Tabelas auxiliares'!$A$236,"INVESTIMENTO","ERRO - VERIFICAR"))))</f>
        <v/>
      </c>
      <c r="Z196" s="64" t="str">
        <f t="shared" si="5"/>
        <v/>
      </c>
      <c r="AC196" s="44"/>
      <c r="AD196" s="72"/>
      <c r="AE196" s="72"/>
      <c r="AF196" s="72"/>
      <c r="AG196" s="72"/>
      <c r="AH196" s="72"/>
      <c r="AI196" s="72"/>
      <c r="AJ196" s="72"/>
      <c r="AK196" s="72"/>
      <c r="AL196" s="72"/>
      <c r="AM196" s="72"/>
      <c r="AN196" s="72"/>
      <c r="AO196" s="72"/>
    </row>
    <row r="197" spans="6:41" x14ac:dyDescent="0.25">
      <c r="F197" s="51" t="str">
        <f>IFERROR(VLOOKUP(D197,'Tabelas auxiliares'!$A$3:$B$61,2,FALSE),"")</f>
        <v/>
      </c>
      <c r="G197" s="51" t="str">
        <f>IFERROR(VLOOKUP($B197,'Tabelas auxiliares'!$A$65:$C$102,2,FALSE),"")</f>
        <v/>
      </c>
      <c r="H197" s="51" t="str">
        <f>IFERROR(VLOOKUP($B197,'Tabelas auxiliares'!$A$65:$C$102,3,FALSE),"")</f>
        <v/>
      </c>
      <c r="X197" s="51" t="str">
        <f t="shared" si="4"/>
        <v/>
      </c>
      <c r="Y197" s="51" t="str">
        <f>IF(T197="","",IF(AND(T197&lt;&gt;'Tabelas auxiliares'!$B$236,T197&lt;&gt;'Tabelas auxiliares'!$B$237,T197&lt;&gt;'Tabelas auxiliares'!$C$236,T197&lt;&gt;'Tabelas auxiliares'!$C$237,T197&lt;&gt;'Tabelas auxiliares'!$D$236),"FOLHA DE PESSOAL",IF(X197='Tabelas auxiliares'!$A$237,"CUSTEIO",IF(X197='Tabelas auxiliares'!$A$236,"INVESTIMENTO","ERRO - VERIFICAR"))))</f>
        <v/>
      </c>
      <c r="Z197" s="64" t="str">
        <f t="shared" si="5"/>
        <v/>
      </c>
      <c r="AC197" s="44"/>
      <c r="AD197" s="72"/>
      <c r="AE197" s="72"/>
      <c r="AF197" s="72"/>
      <c r="AG197" s="72"/>
      <c r="AH197" s="72"/>
      <c r="AI197" s="72"/>
      <c r="AJ197" s="72"/>
      <c r="AK197" s="72"/>
      <c r="AL197" s="72"/>
      <c r="AM197" s="72"/>
      <c r="AN197" s="72"/>
      <c r="AO197" s="72"/>
    </row>
    <row r="198" spans="6:41" x14ac:dyDescent="0.25">
      <c r="F198" s="51" t="str">
        <f>IFERROR(VLOOKUP(D198,'Tabelas auxiliares'!$A$3:$B$61,2,FALSE),"")</f>
        <v/>
      </c>
      <c r="G198" s="51" t="str">
        <f>IFERROR(VLOOKUP($B198,'Tabelas auxiliares'!$A$65:$C$102,2,FALSE),"")</f>
        <v/>
      </c>
      <c r="H198" s="51" t="str">
        <f>IFERROR(VLOOKUP($B198,'Tabelas auxiliares'!$A$65:$C$102,3,FALSE),"")</f>
        <v/>
      </c>
      <c r="X198" s="51" t="str">
        <f t="shared" si="4"/>
        <v/>
      </c>
      <c r="Y198" s="51" t="str">
        <f>IF(T198="","",IF(AND(T198&lt;&gt;'Tabelas auxiliares'!$B$236,T198&lt;&gt;'Tabelas auxiliares'!$B$237,T198&lt;&gt;'Tabelas auxiliares'!$C$236,T198&lt;&gt;'Tabelas auxiliares'!$C$237,T198&lt;&gt;'Tabelas auxiliares'!$D$236),"FOLHA DE PESSOAL",IF(X198='Tabelas auxiliares'!$A$237,"CUSTEIO",IF(X198='Tabelas auxiliares'!$A$236,"INVESTIMENTO","ERRO - VERIFICAR"))))</f>
        <v/>
      </c>
      <c r="Z198" s="64" t="str">
        <f t="shared" si="5"/>
        <v/>
      </c>
      <c r="AC198" s="44"/>
      <c r="AD198" s="72"/>
      <c r="AE198" s="72"/>
      <c r="AF198" s="72"/>
      <c r="AG198" s="72"/>
      <c r="AH198" s="72"/>
      <c r="AI198" s="72"/>
      <c r="AJ198" s="72"/>
      <c r="AK198" s="72"/>
      <c r="AL198" s="72"/>
      <c r="AM198" s="72"/>
      <c r="AN198" s="72"/>
      <c r="AO198" s="72"/>
    </row>
    <row r="199" spans="6:41" x14ac:dyDescent="0.25">
      <c r="F199" s="51" t="str">
        <f>IFERROR(VLOOKUP(D199,'Tabelas auxiliares'!$A$3:$B$61,2,FALSE),"")</f>
        <v/>
      </c>
      <c r="G199" s="51" t="str">
        <f>IFERROR(VLOOKUP($B199,'Tabelas auxiliares'!$A$65:$C$102,2,FALSE),"")</f>
        <v/>
      </c>
      <c r="H199" s="51" t="str">
        <f>IFERROR(VLOOKUP($B199,'Tabelas auxiliares'!$A$65:$C$102,3,FALSE),"")</f>
        <v/>
      </c>
      <c r="X199" s="51" t="str">
        <f t="shared" si="4"/>
        <v/>
      </c>
      <c r="Y199" s="51" t="str">
        <f>IF(T199="","",IF(AND(T199&lt;&gt;'Tabelas auxiliares'!$B$236,T199&lt;&gt;'Tabelas auxiliares'!$B$237,T199&lt;&gt;'Tabelas auxiliares'!$C$236,T199&lt;&gt;'Tabelas auxiliares'!$C$237,T199&lt;&gt;'Tabelas auxiliares'!$D$236),"FOLHA DE PESSOAL",IF(X199='Tabelas auxiliares'!$A$237,"CUSTEIO",IF(X199='Tabelas auxiliares'!$A$236,"INVESTIMENTO","ERRO - VERIFICAR"))))</f>
        <v/>
      </c>
      <c r="Z199" s="64" t="str">
        <f t="shared" si="5"/>
        <v/>
      </c>
      <c r="AC199" s="44"/>
      <c r="AD199" s="72"/>
      <c r="AE199" s="72"/>
      <c r="AF199" s="72"/>
      <c r="AG199" s="72"/>
      <c r="AH199" s="72"/>
      <c r="AI199" s="72"/>
      <c r="AJ199" s="72"/>
      <c r="AK199" s="72"/>
      <c r="AL199" s="72"/>
      <c r="AM199" s="72"/>
      <c r="AN199" s="72"/>
      <c r="AO199" s="72"/>
    </row>
    <row r="200" spans="6:41" x14ac:dyDescent="0.25">
      <c r="F200" s="51" t="str">
        <f>IFERROR(VLOOKUP(D200,'Tabelas auxiliares'!$A$3:$B$61,2,FALSE),"")</f>
        <v/>
      </c>
      <c r="G200" s="51" t="str">
        <f>IFERROR(VLOOKUP($B200,'Tabelas auxiliares'!$A$65:$C$102,2,FALSE),"")</f>
        <v/>
      </c>
      <c r="H200" s="51" t="str">
        <f>IFERROR(VLOOKUP($B200,'Tabelas auxiliares'!$A$65:$C$102,3,FALSE),"")</f>
        <v/>
      </c>
      <c r="X200" s="51" t="str">
        <f t="shared" si="4"/>
        <v/>
      </c>
      <c r="Y200" s="51" t="str">
        <f>IF(T200="","",IF(AND(T200&lt;&gt;'Tabelas auxiliares'!$B$236,T200&lt;&gt;'Tabelas auxiliares'!$B$237,T200&lt;&gt;'Tabelas auxiliares'!$C$236,T200&lt;&gt;'Tabelas auxiliares'!$C$237,T200&lt;&gt;'Tabelas auxiliares'!$D$236),"FOLHA DE PESSOAL",IF(X200='Tabelas auxiliares'!$A$237,"CUSTEIO",IF(X200='Tabelas auxiliares'!$A$236,"INVESTIMENTO","ERRO - VERIFICAR"))))</f>
        <v/>
      </c>
      <c r="Z200" s="64" t="str">
        <f t="shared" si="5"/>
        <v/>
      </c>
      <c r="AC200" s="44"/>
      <c r="AD200" s="72"/>
      <c r="AE200" s="72"/>
      <c r="AF200" s="72"/>
      <c r="AG200" s="72"/>
      <c r="AH200" s="72"/>
      <c r="AI200" s="72"/>
      <c r="AJ200" s="72"/>
      <c r="AK200" s="72"/>
      <c r="AL200" s="72"/>
      <c r="AM200" s="72"/>
      <c r="AN200" s="72"/>
      <c r="AO200" s="72"/>
    </row>
    <row r="201" spans="6:41" x14ac:dyDescent="0.25">
      <c r="F201" s="51" t="str">
        <f>IFERROR(VLOOKUP(D201,'Tabelas auxiliares'!$A$3:$B$61,2,FALSE),"")</f>
        <v/>
      </c>
      <c r="G201" s="51" t="str">
        <f>IFERROR(VLOOKUP($B201,'Tabelas auxiliares'!$A$65:$C$102,2,FALSE),"")</f>
        <v/>
      </c>
      <c r="H201" s="51" t="str">
        <f>IFERROR(VLOOKUP($B201,'Tabelas auxiliares'!$A$65:$C$102,3,FALSE),"")</f>
        <v/>
      </c>
      <c r="X201" s="51" t="str">
        <f t="shared" si="4"/>
        <v/>
      </c>
      <c r="Y201" s="51" t="str">
        <f>IF(T201="","",IF(AND(T201&lt;&gt;'Tabelas auxiliares'!$B$236,T201&lt;&gt;'Tabelas auxiliares'!$B$237,T201&lt;&gt;'Tabelas auxiliares'!$C$236,T201&lt;&gt;'Tabelas auxiliares'!$C$237,T201&lt;&gt;'Tabelas auxiliares'!$D$236),"FOLHA DE PESSOAL",IF(X201='Tabelas auxiliares'!$A$237,"CUSTEIO",IF(X201='Tabelas auxiliares'!$A$236,"INVESTIMENTO","ERRO - VERIFICAR"))))</f>
        <v/>
      </c>
      <c r="Z201" s="64" t="str">
        <f t="shared" si="5"/>
        <v/>
      </c>
      <c r="AC201" s="44"/>
      <c r="AD201" s="72"/>
      <c r="AE201" s="72"/>
      <c r="AF201" s="72"/>
      <c r="AG201" s="72"/>
      <c r="AH201" s="72"/>
      <c r="AI201" s="72"/>
      <c r="AJ201" s="72"/>
      <c r="AK201" s="72"/>
      <c r="AL201" s="72"/>
      <c r="AM201" s="72"/>
      <c r="AN201" s="72"/>
      <c r="AO201" s="72"/>
    </row>
    <row r="202" spans="6:41" x14ac:dyDescent="0.25">
      <c r="F202" s="51" t="str">
        <f>IFERROR(VLOOKUP(D202,'Tabelas auxiliares'!$A$3:$B$61,2,FALSE),"")</f>
        <v/>
      </c>
      <c r="G202" s="51" t="str">
        <f>IFERROR(VLOOKUP($B202,'Tabelas auxiliares'!$A$65:$C$102,2,FALSE),"")</f>
        <v/>
      </c>
      <c r="H202" s="51" t="str">
        <f>IFERROR(VLOOKUP($B202,'Tabelas auxiliares'!$A$65:$C$102,3,FALSE),"")</f>
        <v/>
      </c>
      <c r="X202" s="51" t="str">
        <f t="shared" si="4"/>
        <v/>
      </c>
      <c r="Y202" s="51" t="str">
        <f>IF(T202="","",IF(AND(T202&lt;&gt;'Tabelas auxiliares'!$B$236,T202&lt;&gt;'Tabelas auxiliares'!$B$237,T202&lt;&gt;'Tabelas auxiliares'!$C$236,T202&lt;&gt;'Tabelas auxiliares'!$C$237,T202&lt;&gt;'Tabelas auxiliares'!$D$236),"FOLHA DE PESSOAL",IF(X202='Tabelas auxiliares'!$A$237,"CUSTEIO",IF(X202='Tabelas auxiliares'!$A$236,"INVESTIMENTO","ERRO - VERIFICAR"))))</f>
        <v/>
      </c>
      <c r="Z202" s="64" t="str">
        <f t="shared" si="5"/>
        <v/>
      </c>
      <c r="AC202" s="44"/>
      <c r="AD202" s="72"/>
      <c r="AE202" s="72"/>
      <c r="AF202" s="72"/>
      <c r="AG202" s="72"/>
      <c r="AH202" s="72"/>
      <c r="AI202" s="72"/>
      <c r="AJ202" s="72"/>
      <c r="AK202" s="72"/>
      <c r="AL202" s="72"/>
      <c r="AM202" s="72"/>
      <c r="AN202" s="72"/>
      <c r="AO202" s="72"/>
    </row>
    <row r="203" spans="6:41" x14ac:dyDescent="0.25">
      <c r="F203" s="51" t="str">
        <f>IFERROR(VLOOKUP(D203,'Tabelas auxiliares'!$A$3:$B$61,2,FALSE),"")</f>
        <v/>
      </c>
      <c r="G203" s="51" t="str">
        <f>IFERROR(VLOOKUP($B203,'Tabelas auxiliares'!$A$65:$C$102,2,FALSE),"")</f>
        <v/>
      </c>
      <c r="H203" s="51" t="str">
        <f>IFERROR(VLOOKUP($B203,'Tabelas auxiliares'!$A$65:$C$102,3,FALSE),"")</f>
        <v/>
      </c>
      <c r="X203" s="51" t="str">
        <f t="shared" si="4"/>
        <v/>
      </c>
      <c r="Y203" s="51" t="str">
        <f>IF(T203="","",IF(AND(T203&lt;&gt;'Tabelas auxiliares'!$B$236,T203&lt;&gt;'Tabelas auxiliares'!$B$237,T203&lt;&gt;'Tabelas auxiliares'!$C$236,T203&lt;&gt;'Tabelas auxiliares'!$C$237,T203&lt;&gt;'Tabelas auxiliares'!$D$236),"FOLHA DE PESSOAL",IF(X203='Tabelas auxiliares'!$A$237,"CUSTEIO",IF(X203='Tabelas auxiliares'!$A$236,"INVESTIMENTO","ERRO - VERIFICAR"))))</f>
        <v/>
      </c>
      <c r="Z203" s="64" t="str">
        <f t="shared" si="5"/>
        <v/>
      </c>
      <c r="AC203" s="44"/>
      <c r="AD203" s="72"/>
      <c r="AE203" s="72"/>
      <c r="AF203" s="72"/>
      <c r="AG203" s="72"/>
      <c r="AH203" s="72"/>
      <c r="AI203" s="72"/>
      <c r="AJ203" s="72"/>
      <c r="AK203" s="72"/>
      <c r="AL203" s="72"/>
      <c r="AM203" s="72"/>
      <c r="AN203" s="72"/>
      <c r="AO203" s="72"/>
    </row>
    <row r="204" spans="6:41" x14ac:dyDescent="0.25">
      <c r="F204" s="51" t="str">
        <f>IFERROR(VLOOKUP(D204,'Tabelas auxiliares'!$A$3:$B$61,2,FALSE),"")</f>
        <v/>
      </c>
      <c r="G204" s="51" t="str">
        <f>IFERROR(VLOOKUP($B204,'Tabelas auxiliares'!$A$65:$C$102,2,FALSE),"")</f>
        <v/>
      </c>
      <c r="H204" s="51" t="str">
        <f>IFERROR(VLOOKUP($B204,'Tabelas auxiliares'!$A$65:$C$102,3,FALSE),"")</f>
        <v/>
      </c>
      <c r="X204" s="51" t="str">
        <f t="shared" si="4"/>
        <v/>
      </c>
      <c r="Y204" s="51" t="str">
        <f>IF(T204="","",IF(AND(T204&lt;&gt;'Tabelas auxiliares'!$B$236,T204&lt;&gt;'Tabelas auxiliares'!$B$237,T204&lt;&gt;'Tabelas auxiliares'!$C$236,T204&lt;&gt;'Tabelas auxiliares'!$C$237,T204&lt;&gt;'Tabelas auxiliares'!$D$236),"FOLHA DE PESSOAL",IF(X204='Tabelas auxiliares'!$A$237,"CUSTEIO",IF(X204='Tabelas auxiliares'!$A$236,"INVESTIMENTO","ERRO - VERIFICAR"))))</f>
        <v/>
      </c>
      <c r="Z204" s="64" t="str">
        <f t="shared" si="5"/>
        <v/>
      </c>
      <c r="AC204" s="44"/>
      <c r="AD204" s="72"/>
      <c r="AE204" s="72"/>
      <c r="AF204" s="72"/>
      <c r="AG204" s="72"/>
      <c r="AH204" s="72"/>
      <c r="AI204" s="72"/>
      <c r="AJ204" s="72"/>
      <c r="AK204" s="72"/>
      <c r="AL204" s="72"/>
      <c r="AM204" s="72"/>
      <c r="AN204" s="72"/>
      <c r="AO204" s="72"/>
    </row>
    <row r="205" spans="6:41" x14ac:dyDescent="0.25">
      <c r="F205" s="51" t="str">
        <f>IFERROR(VLOOKUP(D205,'Tabelas auxiliares'!$A$3:$B$61,2,FALSE),"")</f>
        <v/>
      </c>
      <c r="G205" s="51" t="str">
        <f>IFERROR(VLOOKUP($B205,'Tabelas auxiliares'!$A$65:$C$102,2,FALSE),"")</f>
        <v/>
      </c>
      <c r="H205" s="51" t="str">
        <f>IFERROR(VLOOKUP($B205,'Tabelas auxiliares'!$A$65:$C$102,3,FALSE),"")</f>
        <v/>
      </c>
      <c r="X205" s="51" t="str">
        <f t="shared" si="4"/>
        <v/>
      </c>
      <c r="Y205" s="51" t="str">
        <f>IF(T205="","",IF(AND(T205&lt;&gt;'Tabelas auxiliares'!$B$236,T205&lt;&gt;'Tabelas auxiliares'!$B$237,T205&lt;&gt;'Tabelas auxiliares'!$C$236,T205&lt;&gt;'Tabelas auxiliares'!$C$237,T205&lt;&gt;'Tabelas auxiliares'!$D$236),"FOLHA DE PESSOAL",IF(X205='Tabelas auxiliares'!$A$237,"CUSTEIO",IF(X205='Tabelas auxiliares'!$A$236,"INVESTIMENTO","ERRO - VERIFICAR"))))</f>
        <v/>
      </c>
      <c r="Z205" s="64" t="str">
        <f t="shared" si="5"/>
        <v/>
      </c>
      <c r="AC205" s="44"/>
      <c r="AD205" s="72"/>
      <c r="AE205" s="72"/>
      <c r="AF205" s="72"/>
      <c r="AG205" s="72"/>
      <c r="AH205" s="72"/>
      <c r="AI205" s="72"/>
      <c r="AJ205" s="72"/>
      <c r="AK205" s="72"/>
      <c r="AL205" s="72"/>
      <c r="AM205" s="72"/>
      <c r="AN205" s="72"/>
      <c r="AO205" s="72"/>
    </row>
    <row r="206" spans="6:41" x14ac:dyDescent="0.25">
      <c r="F206" s="51" t="str">
        <f>IFERROR(VLOOKUP(D206,'Tabelas auxiliares'!$A$3:$B$61,2,FALSE),"")</f>
        <v/>
      </c>
      <c r="G206" s="51" t="str">
        <f>IFERROR(VLOOKUP($B206,'Tabelas auxiliares'!$A$65:$C$102,2,FALSE),"")</f>
        <v/>
      </c>
      <c r="H206" s="51" t="str">
        <f>IFERROR(VLOOKUP($B206,'Tabelas auxiliares'!$A$65:$C$102,3,FALSE),"")</f>
        <v/>
      </c>
      <c r="X206" s="51" t="str">
        <f t="shared" si="4"/>
        <v/>
      </c>
      <c r="Y206" s="51" t="str">
        <f>IF(T206="","",IF(AND(T206&lt;&gt;'Tabelas auxiliares'!$B$236,T206&lt;&gt;'Tabelas auxiliares'!$B$237,T206&lt;&gt;'Tabelas auxiliares'!$C$236,T206&lt;&gt;'Tabelas auxiliares'!$C$237,T206&lt;&gt;'Tabelas auxiliares'!$D$236),"FOLHA DE PESSOAL",IF(X206='Tabelas auxiliares'!$A$237,"CUSTEIO",IF(X206='Tabelas auxiliares'!$A$236,"INVESTIMENTO","ERRO - VERIFICAR"))))</f>
        <v/>
      </c>
      <c r="Z206" s="64" t="str">
        <f t="shared" si="5"/>
        <v/>
      </c>
      <c r="AC206" s="44"/>
      <c r="AD206" s="72"/>
      <c r="AE206" s="72"/>
      <c r="AF206" s="72"/>
      <c r="AG206" s="72"/>
      <c r="AH206" s="72"/>
      <c r="AI206" s="72"/>
      <c r="AJ206" s="72"/>
      <c r="AK206" s="72"/>
      <c r="AL206" s="72"/>
      <c r="AM206" s="72"/>
      <c r="AN206" s="72"/>
      <c r="AO206" s="72"/>
    </row>
    <row r="207" spans="6:41" x14ac:dyDescent="0.25">
      <c r="F207" s="51" t="str">
        <f>IFERROR(VLOOKUP(D207,'Tabelas auxiliares'!$A$3:$B$61,2,FALSE),"")</f>
        <v/>
      </c>
      <c r="G207" s="51" t="str">
        <f>IFERROR(VLOOKUP($B207,'Tabelas auxiliares'!$A$65:$C$102,2,FALSE),"")</f>
        <v/>
      </c>
      <c r="H207" s="51" t="str">
        <f>IFERROR(VLOOKUP($B207,'Tabelas auxiliares'!$A$65:$C$102,3,FALSE),"")</f>
        <v/>
      </c>
      <c r="X207" s="51" t="str">
        <f t="shared" si="4"/>
        <v/>
      </c>
      <c r="Y207" s="51" t="str">
        <f>IF(T207="","",IF(AND(T207&lt;&gt;'Tabelas auxiliares'!$B$236,T207&lt;&gt;'Tabelas auxiliares'!$B$237,T207&lt;&gt;'Tabelas auxiliares'!$C$236,T207&lt;&gt;'Tabelas auxiliares'!$C$237,T207&lt;&gt;'Tabelas auxiliares'!$D$236),"FOLHA DE PESSOAL",IF(X207='Tabelas auxiliares'!$A$237,"CUSTEIO",IF(X207='Tabelas auxiliares'!$A$236,"INVESTIMENTO","ERRO - VERIFICAR"))))</f>
        <v/>
      </c>
      <c r="Z207" s="64" t="str">
        <f t="shared" si="5"/>
        <v/>
      </c>
      <c r="AC207" s="44"/>
      <c r="AD207" s="72"/>
      <c r="AE207" s="72"/>
      <c r="AF207" s="72"/>
      <c r="AG207" s="72"/>
      <c r="AH207" s="72"/>
      <c r="AI207" s="72"/>
      <c r="AJ207" s="72"/>
      <c r="AK207" s="72"/>
      <c r="AL207" s="72"/>
      <c r="AM207" s="72"/>
      <c r="AN207" s="72"/>
      <c r="AO207" s="72"/>
    </row>
    <row r="208" spans="6:41" x14ac:dyDescent="0.25">
      <c r="F208" s="51" t="str">
        <f>IFERROR(VLOOKUP(D208,'Tabelas auxiliares'!$A$3:$B$61,2,FALSE),"")</f>
        <v/>
      </c>
      <c r="G208" s="51" t="str">
        <f>IFERROR(VLOOKUP($B208,'Tabelas auxiliares'!$A$65:$C$102,2,FALSE),"")</f>
        <v/>
      </c>
      <c r="H208" s="51" t="str">
        <f>IFERROR(VLOOKUP($B208,'Tabelas auxiliares'!$A$65:$C$102,3,FALSE),"")</f>
        <v/>
      </c>
      <c r="X208" s="51" t="str">
        <f t="shared" si="4"/>
        <v/>
      </c>
      <c r="Y208" s="51" t="str">
        <f>IF(T208="","",IF(AND(T208&lt;&gt;'Tabelas auxiliares'!$B$236,T208&lt;&gt;'Tabelas auxiliares'!$B$237,T208&lt;&gt;'Tabelas auxiliares'!$C$236,T208&lt;&gt;'Tabelas auxiliares'!$C$237,T208&lt;&gt;'Tabelas auxiliares'!$D$236),"FOLHA DE PESSOAL",IF(X208='Tabelas auxiliares'!$A$237,"CUSTEIO",IF(X208='Tabelas auxiliares'!$A$236,"INVESTIMENTO","ERRO - VERIFICAR"))))</f>
        <v/>
      </c>
      <c r="Z208" s="64" t="str">
        <f t="shared" si="5"/>
        <v/>
      </c>
      <c r="AC208" s="44"/>
      <c r="AD208" s="72"/>
      <c r="AE208" s="72"/>
      <c r="AF208" s="72"/>
      <c r="AG208" s="72"/>
      <c r="AH208" s="72"/>
      <c r="AI208" s="72"/>
      <c r="AJ208" s="72"/>
      <c r="AK208" s="72"/>
      <c r="AL208" s="72"/>
      <c r="AM208" s="72"/>
      <c r="AN208" s="72"/>
      <c r="AO208" s="72"/>
    </row>
    <row r="209" spans="6:41" x14ac:dyDescent="0.25">
      <c r="F209" s="51" t="str">
        <f>IFERROR(VLOOKUP(D209,'Tabelas auxiliares'!$A$3:$B$61,2,FALSE),"")</f>
        <v/>
      </c>
      <c r="G209" s="51" t="str">
        <f>IFERROR(VLOOKUP($B209,'Tabelas auxiliares'!$A$65:$C$102,2,FALSE),"")</f>
        <v/>
      </c>
      <c r="H209" s="51" t="str">
        <f>IFERROR(VLOOKUP($B209,'Tabelas auxiliares'!$A$65:$C$102,3,FALSE),"")</f>
        <v/>
      </c>
      <c r="X209" s="51" t="str">
        <f t="shared" si="4"/>
        <v/>
      </c>
      <c r="Y209" s="51" t="str">
        <f>IF(T209="","",IF(AND(T209&lt;&gt;'Tabelas auxiliares'!$B$236,T209&lt;&gt;'Tabelas auxiliares'!$B$237,T209&lt;&gt;'Tabelas auxiliares'!$C$236,T209&lt;&gt;'Tabelas auxiliares'!$C$237,T209&lt;&gt;'Tabelas auxiliares'!$D$236),"FOLHA DE PESSOAL",IF(X209='Tabelas auxiliares'!$A$237,"CUSTEIO",IF(X209='Tabelas auxiliares'!$A$236,"INVESTIMENTO","ERRO - VERIFICAR"))))</f>
        <v/>
      </c>
      <c r="Z209" s="64" t="str">
        <f t="shared" si="5"/>
        <v/>
      </c>
      <c r="AC209" s="44"/>
      <c r="AD209" s="72"/>
      <c r="AE209" s="72"/>
      <c r="AF209" s="72"/>
      <c r="AG209" s="72"/>
      <c r="AH209" s="72"/>
      <c r="AI209" s="72"/>
      <c r="AJ209" s="72"/>
      <c r="AK209" s="72"/>
      <c r="AL209" s="72"/>
      <c r="AM209" s="72"/>
      <c r="AN209" s="72"/>
      <c r="AO209" s="72"/>
    </row>
    <row r="210" spans="6:41" x14ac:dyDescent="0.25">
      <c r="F210" s="51" t="str">
        <f>IFERROR(VLOOKUP(D210,'Tabelas auxiliares'!$A$3:$B$61,2,FALSE),"")</f>
        <v/>
      </c>
      <c r="G210" s="51" t="str">
        <f>IFERROR(VLOOKUP($B210,'Tabelas auxiliares'!$A$65:$C$102,2,FALSE),"")</f>
        <v/>
      </c>
      <c r="H210" s="51" t="str">
        <f>IFERROR(VLOOKUP($B210,'Tabelas auxiliares'!$A$65:$C$102,3,FALSE),"")</f>
        <v/>
      </c>
      <c r="X210" s="51" t="str">
        <f t="shared" si="4"/>
        <v/>
      </c>
      <c r="Y210" s="51" t="str">
        <f>IF(T210="","",IF(AND(T210&lt;&gt;'Tabelas auxiliares'!$B$236,T210&lt;&gt;'Tabelas auxiliares'!$B$237,T210&lt;&gt;'Tabelas auxiliares'!$C$236,T210&lt;&gt;'Tabelas auxiliares'!$C$237,T210&lt;&gt;'Tabelas auxiliares'!$D$236),"FOLHA DE PESSOAL",IF(X210='Tabelas auxiliares'!$A$237,"CUSTEIO",IF(X210='Tabelas auxiliares'!$A$236,"INVESTIMENTO","ERRO - VERIFICAR"))))</f>
        <v/>
      </c>
      <c r="Z210" s="64" t="str">
        <f t="shared" si="5"/>
        <v/>
      </c>
      <c r="AC210" s="44"/>
      <c r="AD210" s="72"/>
      <c r="AE210" s="72"/>
      <c r="AF210" s="72"/>
      <c r="AG210" s="72"/>
      <c r="AH210" s="72"/>
      <c r="AI210" s="72"/>
      <c r="AJ210" s="72"/>
      <c r="AK210" s="72"/>
      <c r="AL210" s="72"/>
      <c r="AM210" s="72"/>
      <c r="AN210" s="72"/>
      <c r="AO210" s="72"/>
    </row>
    <row r="211" spans="6:41" x14ac:dyDescent="0.25">
      <c r="F211" s="51" t="str">
        <f>IFERROR(VLOOKUP(D211,'Tabelas auxiliares'!$A$3:$B$61,2,FALSE),"")</f>
        <v/>
      </c>
      <c r="G211" s="51" t="str">
        <f>IFERROR(VLOOKUP($B211,'Tabelas auxiliares'!$A$65:$C$102,2,FALSE),"")</f>
        <v/>
      </c>
      <c r="H211" s="51" t="str">
        <f>IFERROR(VLOOKUP($B211,'Tabelas auxiliares'!$A$65:$C$102,3,FALSE),"")</f>
        <v/>
      </c>
      <c r="X211" s="51" t="str">
        <f t="shared" si="4"/>
        <v/>
      </c>
      <c r="Y211" s="51" t="str">
        <f>IF(T211="","",IF(AND(T211&lt;&gt;'Tabelas auxiliares'!$B$236,T211&lt;&gt;'Tabelas auxiliares'!$B$237,T211&lt;&gt;'Tabelas auxiliares'!$C$236,T211&lt;&gt;'Tabelas auxiliares'!$C$237,T211&lt;&gt;'Tabelas auxiliares'!$D$236),"FOLHA DE PESSOAL",IF(X211='Tabelas auxiliares'!$A$237,"CUSTEIO",IF(X211='Tabelas auxiliares'!$A$236,"INVESTIMENTO","ERRO - VERIFICAR"))))</f>
        <v/>
      </c>
      <c r="Z211" s="64" t="str">
        <f t="shared" si="5"/>
        <v/>
      </c>
      <c r="AC211" s="44"/>
      <c r="AD211" s="72"/>
      <c r="AE211" s="72"/>
      <c r="AF211" s="72"/>
      <c r="AG211" s="72"/>
      <c r="AH211" s="72"/>
      <c r="AI211" s="72"/>
      <c r="AJ211" s="72"/>
      <c r="AK211" s="72"/>
      <c r="AL211" s="72"/>
      <c r="AM211" s="72"/>
      <c r="AN211" s="72"/>
      <c r="AO211" s="72"/>
    </row>
    <row r="212" spans="6:41" x14ac:dyDescent="0.25">
      <c r="F212" s="51" t="str">
        <f>IFERROR(VLOOKUP(D212,'Tabelas auxiliares'!$A$3:$B$61,2,FALSE),"")</f>
        <v/>
      </c>
      <c r="G212" s="51" t="str">
        <f>IFERROR(VLOOKUP($B212,'Tabelas auxiliares'!$A$65:$C$102,2,FALSE),"")</f>
        <v/>
      </c>
      <c r="H212" s="51" t="str">
        <f>IFERROR(VLOOKUP($B212,'Tabelas auxiliares'!$A$65:$C$102,3,FALSE),"")</f>
        <v/>
      </c>
      <c r="X212" s="51" t="str">
        <f t="shared" si="4"/>
        <v/>
      </c>
      <c r="Y212" s="51" t="str">
        <f>IF(T212="","",IF(AND(T212&lt;&gt;'Tabelas auxiliares'!$B$236,T212&lt;&gt;'Tabelas auxiliares'!$B$237,T212&lt;&gt;'Tabelas auxiliares'!$C$236,T212&lt;&gt;'Tabelas auxiliares'!$C$237,T212&lt;&gt;'Tabelas auxiliares'!$D$236),"FOLHA DE PESSOAL",IF(X212='Tabelas auxiliares'!$A$237,"CUSTEIO",IF(X212='Tabelas auxiliares'!$A$236,"INVESTIMENTO","ERRO - VERIFICAR"))))</f>
        <v/>
      </c>
      <c r="Z212" s="64" t="str">
        <f t="shared" si="5"/>
        <v/>
      </c>
      <c r="AC212" s="44"/>
      <c r="AD212" s="72"/>
      <c r="AE212" s="72"/>
      <c r="AF212" s="72"/>
      <c r="AG212" s="72"/>
      <c r="AH212" s="72"/>
      <c r="AI212" s="72"/>
      <c r="AJ212" s="72"/>
      <c r="AK212" s="72"/>
      <c r="AL212" s="72"/>
      <c r="AM212" s="72"/>
      <c r="AN212" s="72"/>
      <c r="AO212" s="72"/>
    </row>
    <row r="213" spans="6:41" x14ac:dyDescent="0.25">
      <c r="F213" s="51" t="str">
        <f>IFERROR(VLOOKUP(D213,'Tabelas auxiliares'!$A$3:$B$61,2,FALSE),"")</f>
        <v/>
      </c>
      <c r="G213" s="51" t="str">
        <f>IFERROR(VLOOKUP($B213,'Tabelas auxiliares'!$A$65:$C$102,2,FALSE),"")</f>
        <v/>
      </c>
      <c r="H213" s="51" t="str">
        <f>IFERROR(VLOOKUP($B213,'Tabelas auxiliares'!$A$65:$C$102,3,FALSE),"")</f>
        <v/>
      </c>
      <c r="X213" s="51" t="str">
        <f t="shared" si="4"/>
        <v/>
      </c>
      <c r="Y213" s="51" t="str">
        <f>IF(T213="","",IF(AND(T213&lt;&gt;'Tabelas auxiliares'!$B$236,T213&lt;&gt;'Tabelas auxiliares'!$B$237,T213&lt;&gt;'Tabelas auxiliares'!$C$236,T213&lt;&gt;'Tabelas auxiliares'!$C$237,T213&lt;&gt;'Tabelas auxiliares'!$D$236),"FOLHA DE PESSOAL",IF(X213='Tabelas auxiliares'!$A$237,"CUSTEIO",IF(X213='Tabelas auxiliares'!$A$236,"INVESTIMENTO","ERRO - VERIFICAR"))))</f>
        <v/>
      </c>
      <c r="Z213" s="64" t="str">
        <f t="shared" si="5"/>
        <v/>
      </c>
      <c r="AC213" s="44"/>
      <c r="AD213" s="72"/>
      <c r="AE213" s="72"/>
      <c r="AF213" s="72"/>
      <c r="AG213" s="72"/>
      <c r="AH213" s="72"/>
      <c r="AI213" s="72"/>
      <c r="AJ213" s="72"/>
      <c r="AK213" s="72"/>
      <c r="AL213" s="72"/>
      <c r="AM213" s="72"/>
      <c r="AN213" s="72"/>
      <c r="AO213" s="72"/>
    </row>
    <row r="214" spans="6:41" x14ac:dyDescent="0.25">
      <c r="F214" s="51" t="str">
        <f>IFERROR(VLOOKUP(D214,'Tabelas auxiliares'!$A$3:$B$61,2,FALSE),"")</f>
        <v/>
      </c>
      <c r="G214" s="51" t="str">
        <f>IFERROR(VLOOKUP($B214,'Tabelas auxiliares'!$A$65:$C$102,2,FALSE),"")</f>
        <v/>
      </c>
      <c r="H214" s="51" t="str">
        <f>IFERROR(VLOOKUP($B214,'Tabelas auxiliares'!$A$65:$C$102,3,FALSE),"")</f>
        <v/>
      </c>
      <c r="X214" s="51" t="str">
        <f t="shared" si="4"/>
        <v/>
      </c>
      <c r="Y214" s="51" t="str">
        <f>IF(T214="","",IF(AND(T214&lt;&gt;'Tabelas auxiliares'!$B$236,T214&lt;&gt;'Tabelas auxiliares'!$B$237,T214&lt;&gt;'Tabelas auxiliares'!$C$236,T214&lt;&gt;'Tabelas auxiliares'!$C$237,T214&lt;&gt;'Tabelas auxiliares'!$D$236),"FOLHA DE PESSOAL",IF(X214='Tabelas auxiliares'!$A$237,"CUSTEIO",IF(X214='Tabelas auxiliares'!$A$236,"INVESTIMENTO","ERRO - VERIFICAR"))))</f>
        <v/>
      </c>
      <c r="Z214" s="64" t="str">
        <f t="shared" si="5"/>
        <v/>
      </c>
      <c r="AC214" s="44"/>
      <c r="AD214" s="72"/>
      <c r="AE214" s="72"/>
      <c r="AF214" s="72"/>
      <c r="AG214" s="72"/>
      <c r="AH214" s="72"/>
      <c r="AI214" s="72"/>
      <c r="AJ214" s="72"/>
      <c r="AK214" s="72"/>
      <c r="AL214" s="72"/>
      <c r="AM214" s="72"/>
      <c r="AN214" s="72"/>
      <c r="AO214" s="72"/>
    </row>
    <row r="215" spans="6:41" x14ac:dyDescent="0.25">
      <c r="F215" s="51" t="str">
        <f>IFERROR(VLOOKUP(D215,'Tabelas auxiliares'!$A$3:$B$61,2,FALSE),"")</f>
        <v/>
      </c>
      <c r="G215" s="51" t="str">
        <f>IFERROR(VLOOKUP($B215,'Tabelas auxiliares'!$A$65:$C$102,2,FALSE),"")</f>
        <v/>
      </c>
      <c r="H215" s="51" t="str">
        <f>IFERROR(VLOOKUP($B215,'Tabelas auxiliares'!$A$65:$C$102,3,FALSE),"")</f>
        <v/>
      </c>
      <c r="X215" s="51" t="str">
        <f t="shared" si="4"/>
        <v/>
      </c>
      <c r="Y215" s="51" t="str">
        <f>IF(T215="","",IF(AND(T215&lt;&gt;'Tabelas auxiliares'!$B$236,T215&lt;&gt;'Tabelas auxiliares'!$B$237,T215&lt;&gt;'Tabelas auxiliares'!$C$236,T215&lt;&gt;'Tabelas auxiliares'!$C$237,T215&lt;&gt;'Tabelas auxiliares'!$D$236),"FOLHA DE PESSOAL",IF(X215='Tabelas auxiliares'!$A$237,"CUSTEIO",IF(X215='Tabelas auxiliares'!$A$236,"INVESTIMENTO","ERRO - VERIFICAR"))))</f>
        <v/>
      </c>
      <c r="Z215" s="64" t="str">
        <f t="shared" si="5"/>
        <v/>
      </c>
      <c r="AC215" s="44"/>
      <c r="AD215" s="72"/>
      <c r="AE215" s="72"/>
      <c r="AF215" s="72"/>
      <c r="AG215" s="72"/>
      <c r="AH215" s="72"/>
      <c r="AI215" s="72"/>
      <c r="AJ215" s="72"/>
      <c r="AK215" s="72"/>
      <c r="AL215" s="72"/>
      <c r="AM215" s="72"/>
      <c r="AN215" s="72"/>
      <c r="AO215" s="72"/>
    </row>
    <row r="216" spans="6:41" x14ac:dyDescent="0.25">
      <c r="F216" s="51" t="str">
        <f>IFERROR(VLOOKUP(D216,'Tabelas auxiliares'!$A$3:$B$61,2,FALSE),"")</f>
        <v/>
      </c>
      <c r="G216" s="51" t="str">
        <f>IFERROR(VLOOKUP($B216,'Tabelas auxiliares'!$A$65:$C$102,2,FALSE),"")</f>
        <v/>
      </c>
      <c r="H216" s="51" t="str">
        <f>IFERROR(VLOOKUP($B216,'Tabelas auxiliares'!$A$65:$C$102,3,FALSE),"")</f>
        <v/>
      </c>
      <c r="X216" s="51" t="str">
        <f t="shared" si="4"/>
        <v/>
      </c>
      <c r="Y216" s="51" t="str">
        <f>IF(T216="","",IF(AND(T216&lt;&gt;'Tabelas auxiliares'!$B$236,T216&lt;&gt;'Tabelas auxiliares'!$B$237,T216&lt;&gt;'Tabelas auxiliares'!$C$236,T216&lt;&gt;'Tabelas auxiliares'!$C$237,T216&lt;&gt;'Tabelas auxiliares'!$D$236),"FOLHA DE PESSOAL",IF(X216='Tabelas auxiliares'!$A$237,"CUSTEIO",IF(X216='Tabelas auxiliares'!$A$236,"INVESTIMENTO","ERRO - VERIFICAR"))))</f>
        <v/>
      </c>
      <c r="Z216" s="64" t="str">
        <f t="shared" si="5"/>
        <v/>
      </c>
      <c r="AC216" s="44"/>
      <c r="AD216" s="72"/>
      <c r="AE216" s="72"/>
      <c r="AF216" s="72"/>
      <c r="AG216" s="72"/>
      <c r="AH216" s="72"/>
      <c r="AI216" s="72"/>
      <c r="AJ216" s="72"/>
      <c r="AK216" s="72"/>
      <c r="AL216" s="72"/>
      <c r="AM216" s="72"/>
      <c r="AN216" s="72"/>
      <c r="AO216" s="72"/>
    </row>
    <row r="217" spans="6:41" x14ac:dyDescent="0.25">
      <c r="F217" s="51" t="str">
        <f>IFERROR(VLOOKUP(D217,'Tabelas auxiliares'!$A$3:$B$61,2,FALSE),"")</f>
        <v/>
      </c>
      <c r="G217" s="51" t="str">
        <f>IFERROR(VLOOKUP($B217,'Tabelas auxiliares'!$A$65:$C$102,2,FALSE),"")</f>
        <v/>
      </c>
      <c r="H217" s="51" t="str">
        <f>IFERROR(VLOOKUP($B217,'Tabelas auxiliares'!$A$65:$C$102,3,FALSE),"")</f>
        <v/>
      </c>
      <c r="X217" s="51" t="str">
        <f t="shared" si="4"/>
        <v/>
      </c>
      <c r="Y217" s="51" t="str">
        <f>IF(T217="","",IF(AND(T217&lt;&gt;'Tabelas auxiliares'!$B$236,T217&lt;&gt;'Tabelas auxiliares'!$B$237,T217&lt;&gt;'Tabelas auxiliares'!$C$236,T217&lt;&gt;'Tabelas auxiliares'!$C$237,T217&lt;&gt;'Tabelas auxiliares'!$D$236),"FOLHA DE PESSOAL",IF(X217='Tabelas auxiliares'!$A$237,"CUSTEIO",IF(X217='Tabelas auxiliares'!$A$236,"INVESTIMENTO","ERRO - VERIFICAR"))))</f>
        <v/>
      </c>
      <c r="Z217" s="64" t="str">
        <f t="shared" si="5"/>
        <v/>
      </c>
      <c r="AB217" s="44"/>
      <c r="AD217" s="72"/>
      <c r="AE217" s="72"/>
      <c r="AF217" s="72"/>
      <c r="AG217" s="72"/>
      <c r="AH217" s="72"/>
      <c r="AI217" s="72"/>
      <c r="AJ217" s="72"/>
      <c r="AK217" s="72"/>
      <c r="AL217" s="72"/>
      <c r="AM217" s="72"/>
      <c r="AN217" s="72"/>
      <c r="AO217" s="72"/>
    </row>
    <row r="218" spans="6:41" x14ac:dyDescent="0.25">
      <c r="F218" s="51" t="str">
        <f>IFERROR(VLOOKUP(D218,'Tabelas auxiliares'!$A$3:$B$61,2,FALSE),"")</f>
        <v/>
      </c>
      <c r="G218" s="51" t="str">
        <f>IFERROR(VLOOKUP($B218,'Tabelas auxiliares'!$A$65:$C$102,2,FALSE),"")</f>
        <v/>
      </c>
      <c r="H218" s="51" t="str">
        <f>IFERROR(VLOOKUP($B218,'Tabelas auxiliares'!$A$65:$C$102,3,FALSE),"")</f>
        <v/>
      </c>
      <c r="X218" s="51" t="str">
        <f t="shared" si="4"/>
        <v/>
      </c>
      <c r="Y218" s="51" t="str">
        <f>IF(T218="","",IF(AND(T218&lt;&gt;'Tabelas auxiliares'!$B$236,T218&lt;&gt;'Tabelas auxiliares'!$B$237,T218&lt;&gt;'Tabelas auxiliares'!$C$236,T218&lt;&gt;'Tabelas auxiliares'!$C$237,T218&lt;&gt;'Tabelas auxiliares'!$D$236),"FOLHA DE PESSOAL",IF(X218='Tabelas auxiliares'!$A$237,"CUSTEIO",IF(X218='Tabelas auxiliares'!$A$236,"INVESTIMENTO","ERRO - VERIFICAR"))))</f>
        <v/>
      </c>
      <c r="Z218" s="64" t="str">
        <f t="shared" si="5"/>
        <v/>
      </c>
      <c r="AB218" s="44"/>
      <c r="AD218" s="72"/>
      <c r="AE218" s="72"/>
      <c r="AF218" s="72"/>
      <c r="AG218" s="72"/>
      <c r="AH218" s="72"/>
      <c r="AI218" s="72"/>
      <c r="AJ218" s="72"/>
      <c r="AK218" s="72"/>
      <c r="AL218" s="72"/>
      <c r="AM218" s="72"/>
      <c r="AN218" s="72"/>
      <c r="AO218" s="72"/>
    </row>
    <row r="219" spans="6:41" x14ac:dyDescent="0.25">
      <c r="F219" s="51" t="str">
        <f>IFERROR(VLOOKUP(D219,'Tabelas auxiliares'!$A$3:$B$61,2,FALSE),"")</f>
        <v/>
      </c>
      <c r="G219" s="51" t="str">
        <f>IFERROR(VLOOKUP($B219,'Tabelas auxiliares'!$A$65:$C$102,2,FALSE),"")</f>
        <v/>
      </c>
      <c r="H219" s="51" t="str">
        <f>IFERROR(VLOOKUP($B219,'Tabelas auxiliares'!$A$65:$C$102,3,FALSE),"")</f>
        <v/>
      </c>
      <c r="X219" s="51" t="str">
        <f t="shared" si="4"/>
        <v/>
      </c>
      <c r="Y219" s="51" t="str">
        <f>IF(T219="","",IF(AND(T219&lt;&gt;'Tabelas auxiliares'!$B$236,T219&lt;&gt;'Tabelas auxiliares'!$B$237,T219&lt;&gt;'Tabelas auxiliares'!$C$236,T219&lt;&gt;'Tabelas auxiliares'!$C$237,T219&lt;&gt;'Tabelas auxiliares'!$D$236),"FOLHA DE PESSOAL",IF(X219='Tabelas auxiliares'!$A$237,"CUSTEIO",IF(X219='Tabelas auxiliares'!$A$236,"INVESTIMENTO","ERRO - VERIFICAR"))))</f>
        <v/>
      </c>
      <c r="Z219" s="64" t="str">
        <f t="shared" si="5"/>
        <v/>
      </c>
      <c r="AC219" s="44"/>
      <c r="AD219" s="72"/>
      <c r="AE219" s="72"/>
      <c r="AF219" s="72"/>
      <c r="AG219" s="72"/>
      <c r="AH219" s="72"/>
      <c r="AI219" s="72"/>
      <c r="AJ219" s="72"/>
      <c r="AK219" s="72"/>
      <c r="AL219" s="72"/>
      <c r="AM219" s="72"/>
      <c r="AN219" s="72"/>
      <c r="AO219" s="72"/>
    </row>
    <row r="220" spans="6:41" x14ac:dyDescent="0.25">
      <c r="F220" s="51" t="str">
        <f>IFERROR(VLOOKUP(D220,'Tabelas auxiliares'!$A$3:$B$61,2,FALSE),"")</f>
        <v/>
      </c>
      <c r="G220" s="51" t="str">
        <f>IFERROR(VLOOKUP($B220,'Tabelas auxiliares'!$A$65:$C$102,2,FALSE),"")</f>
        <v/>
      </c>
      <c r="H220" s="51" t="str">
        <f>IFERROR(VLOOKUP($B220,'Tabelas auxiliares'!$A$65:$C$102,3,FALSE),"")</f>
        <v/>
      </c>
      <c r="X220" s="51" t="str">
        <f t="shared" si="4"/>
        <v/>
      </c>
      <c r="Y220" s="51" t="str">
        <f>IF(T220="","",IF(AND(T220&lt;&gt;'Tabelas auxiliares'!$B$236,T220&lt;&gt;'Tabelas auxiliares'!$B$237,T220&lt;&gt;'Tabelas auxiliares'!$C$236,T220&lt;&gt;'Tabelas auxiliares'!$C$237,T220&lt;&gt;'Tabelas auxiliares'!$D$236),"FOLHA DE PESSOAL",IF(X220='Tabelas auxiliares'!$A$237,"CUSTEIO",IF(X220='Tabelas auxiliares'!$A$236,"INVESTIMENTO","ERRO - VERIFICAR"))))</f>
        <v/>
      </c>
      <c r="Z220" s="64" t="str">
        <f t="shared" si="5"/>
        <v/>
      </c>
      <c r="AB220" s="44"/>
      <c r="AD220" s="72"/>
      <c r="AE220" s="72"/>
      <c r="AF220" s="72"/>
      <c r="AG220" s="72"/>
      <c r="AH220" s="72"/>
      <c r="AI220" s="72"/>
      <c r="AJ220" s="72"/>
      <c r="AK220" s="72"/>
      <c r="AL220" s="72"/>
      <c r="AM220" s="72"/>
      <c r="AN220" s="72"/>
      <c r="AO220" s="72"/>
    </row>
    <row r="221" spans="6:41" x14ac:dyDescent="0.25">
      <c r="F221" s="51" t="str">
        <f>IFERROR(VLOOKUP(D221,'Tabelas auxiliares'!$A$3:$B$61,2,FALSE),"")</f>
        <v/>
      </c>
      <c r="G221" s="51" t="str">
        <f>IFERROR(VLOOKUP($B221,'Tabelas auxiliares'!$A$65:$C$102,2,FALSE),"")</f>
        <v/>
      </c>
      <c r="H221" s="51" t="str">
        <f>IFERROR(VLOOKUP($B221,'Tabelas auxiliares'!$A$65:$C$102,3,FALSE),"")</f>
        <v/>
      </c>
      <c r="X221" s="51" t="str">
        <f t="shared" si="4"/>
        <v/>
      </c>
      <c r="Y221" s="51" t="str">
        <f>IF(T221="","",IF(AND(T221&lt;&gt;'Tabelas auxiliares'!$B$236,T221&lt;&gt;'Tabelas auxiliares'!$B$237,T221&lt;&gt;'Tabelas auxiliares'!$C$236,T221&lt;&gt;'Tabelas auxiliares'!$C$237,T221&lt;&gt;'Tabelas auxiliares'!$D$236),"FOLHA DE PESSOAL",IF(X221='Tabelas auxiliares'!$A$237,"CUSTEIO",IF(X221='Tabelas auxiliares'!$A$236,"INVESTIMENTO","ERRO - VERIFICAR"))))</f>
        <v/>
      </c>
      <c r="Z221" s="64" t="str">
        <f t="shared" si="5"/>
        <v/>
      </c>
      <c r="AB221" s="44"/>
      <c r="AD221" s="72"/>
      <c r="AE221" s="72"/>
      <c r="AF221" s="72"/>
      <c r="AG221" s="72"/>
      <c r="AH221" s="72"/>
      <c r="AI221" s="72"/>
      <c r="AJ221" s="72"/>
      <c r="AK221" s="72"/>
      <c r="AL221" s="72"/>
      <c r="AM221" s="72"/>
      <c r="AN221" s="72"/>
      <c r="AO221" s="72"/>
    </row>
    <row r="222" spans="6:41" x14ac:dyDescent="0.25">
      <c r="F222" s="51" t="str">
        <f>IFERROR(VLOOKUP(D222,'Tabelas auxiliares'!$A$3:$B$61,2,FALSE),"")</f>
        <v/>
      </c>
      <c r="G222" s="51" t="str">
        <f>IFERROR(VLOOKUP($B222,'Tabelas auxiliares'!$A$65:$C$102,2,FALSE),"")</f>
        <v/>
      </c>
      <c r="H222" s="51" t="str">
        <f>IFERROR(VLOOKUP($B222,'Tabelas auxiliares'!$A$65:$C$102,3,FALSE),"")</f>
        <v/>
      </c>
      <c r="X222" s="51" t="str">
        <f t="shared" si="4"/>
        <v/>
      </c>
      <c r="Y222" s="51" t="str">
        <f>IF(T222="","",IF(AND(T222&lt;&gt;'Tabelas auxiliares'!$B$236,T222&lt;&gt;'Tabelas auxiliares'!$B$237,T222&lt;&gt;'Tabelas auxiliares'!$C$236,T222&lt;&gt;'Tabelas auxiliares'!$C$237,T222&lt;&gt;'Tabelas auxiliares'!$D$236),"FOLHA DE PESSOAL",IF(X222='Tabelas auxiliares'!$A$237,"CUSTEIO",IF(X222='Tabelas auxiliares'!$A$236,"INVESTIMENTO","ERRO - VERIFICAR"))))</f>
        <v/>
      </c>
      <c r="Z222" s="64" t="str">
        <f t="shared" si="5"/>
        <v/>
      </c>
      <c r="AB222" s="44"/>
      <c r="AD222" s="72"/>
      <c r="AE222" s="72"/>
      <c r="AF222" s="72"/>
      <c r="AG222" s="72"/>
      <c r="AH222" s="72"/>
      <c r="AI222" s="72"/>
      <c r="AJ222" s="72"/>
      <c r="AK222" s="72"/>
      <c r="AL222" s="72"/>
      <c r="AM222" s="72"/>
      <c r="AN222" s="72"/>
      <c r="AO222" s="72"/>
    </row>
    <row r="223" spans="6:41" x14ac:dyDescent="0.25">
      <c r="F223" s="51" t="str">
        <f>IFERROR(VLOOKUP(D223,'Tabelas auxiliares'!$A$3:$B$61,2,FALSE),"")</f>
        <v/>
      </c>
      <c r="G223" s="51" t="str">
        <f>IFERROR(VLOOKUP($B223,'Tabelas auxiliares'!$A$65:$C$102,2,FALSE),"")</f>
        <v/>
      </c>
      <c r="H223" s="51" t="str">
        <f>IFERROR(VLOOKUP($B223,'Tabelas auxiliares'!$A$65:$C$102,3,FALSE),"")</f>
        <v/>
      </c>
      <c r="X223" s="51" t="str">
        <f t="shared" si="4"/>
        <v/>
      </c>
      <c r="Y223" s="51" t="str">
        <f>IF(T223="","",IF(AND(T223&lt;&gt;'Tabelas auxiliares'!$B$236,T223&lt;&gt;'Tabelas auxiliares'!$B$237,T223&lt;&gt;'Tabelas auxiliares'!$C$236,T223&lt;&gt;'Tabelas auxiliares'!$C$237,T223&lt;&gt;'Tabelas auxiliares'!$D$236),"FOLHA DE PESSOAL",IF(X223='Tabelas auxiliares'!$A$237,"CUSTEIO",IF(X223='Tabelas auxiliares'!$A$236,"INVESTIMENTO","ERRO - VERIFICAR"))))</f>
        <v/>
      </c>
      <c r="Z223" s="64" t="str">
        <f t="shared" si="5"/>
        <v/>
      </c>
      <c r="AB223" s="44"/>
      <c r="AD223" s="72"/>
      <c r="AE223" s="72"/>
      <c r="AF223" s="72"/>
      <c r="AG223" s="72"/>
      <c r="AH223" s="72"/>
      <c r="AI223" s="72"/>
      <c r="AJ223" s="72"/>
      <c r="AK223" s="72"/>
      <c r="AL223" s="72"/>
      <c r="AM223" s="72"/>
      <c r="AN223" s="72"/>
      <c r="AO223" s="72"/>
    </row>
    <row r="224" spans="6:41" x14ac:dyDescent="0.25">
      <c r="F224" s="51" t="str">
        <f>IFERROR(VLOOKUP(D224,'Tabelas auxiliares'!$A$3:$B$61,2,FALSE),"")</f>
        <v/>
      </c>
      <c r="G224" s="51" t="str">
        <f>IFERROR(VLOOKUP($B224,'Tabelas auxiliares'!$A$65:$C$102,2,FALSE),"")</f>
        <v/>
      </c>
      <c r="H224" s="51" t="str">
        <f>IFERROR(VLOOKUP($B224,'Tabelas auxiliares'!$A$65:$C$102,3,FALSE),"")</f>
        <v/>
      </c>
      <c r="X224" s="51" t="str">
        <f t="shared" si="4"/>
        <v/>
      </c>
      <c r="Y224" s="51" t="str">
        <f>IF(T224="","",IF(AND(T224&lt;&gt;'Tabelas auxiliares'!$B$236,T224&lt;&gt;'Tabelas auxiliares'!$B$237,T224&lt;&gt;'Tabelas auxiliares'!$C$236,T224&lt;&gt;'Tabelas auxiliares'!$C$237,T224&lt;&gt;'Tabelas auxiliares'!$D$236),"FOLHA DE PESSOAL",IF(X224='Tabelas auxiliares'!$A$237,"CUSTEIO",IF(X224='Tabelas auxiliares'!$A$236,"INVESTIMENTO","ERRO - VERIFICAR"))))</f>
        <v/>
      </c>
      <c r="Z224" s="64" t="str">
        <f t="shared" si="5"/>
        <v/>
      </c>
      <c r="AC224" s="44"/>
      <c r="AD224" s="72"/>
      <c r="AE224" s="72"/>
      <c r="AF224" s="72"/>
      <c r="AG224" s="72"/>
      <c r="AH224" s="72"/>
      <c r="AI224" s="72"/>
      <c r="AJ224" s="72"/>
      <c r="AK224" s="72"/>
      <c r="AL224" s="72"/>
      <c r="AM224" s="72"/>
      <c r="AN224" s="72"/>
      <c r="AO224" s="72"/>
    </row>
    <row r="225" spans="6:41" x14ac:dyDescent="0.25">
      <c r="F225" s="51" t="str">
        <f>IFERROR(VLOOKUP(D225,'Tabelas auxiliares'!$A$3:$B$61,2,FALSE),"")</f>
        <v/>
      </c>
      <c r="G225" s="51" t="str">
        <f>IFERROR(VLOOKUP($B225,'Tabelas auxiliares'!$A$65:$C$102,2,FALSE),"")</f>
        <v/>
      </c>
      <c r="H225" s="51" t="str">
        <f>IFERROR(VLOOKUP($B225,'Tabelas auxiliares'!$A$65:$C$102,3,FALSE),"")</f>
        <v/>
      </c>
      <c r="X225" s="51" t="str">
        <f t="shared" si="4"/>
        <v/>
      </c>
      <c r="Y225" s="51" t="str">
        <f>IF(T225="","",IF(AND(T225&lt;&gt;'Tabelas auxiliares'!$B$236,T225&lt;&gt;'Tabelas auxiliares'!$B$237,T225&lt;&gt;'Tabelas auxiliares'!$C$236,T225&lt;&gt;'Tabelas auxiliares'!$C$237,T225&lt;&gt;'Tabelas auxiliares'!$D$236),"FOLHA DE PESSOAL",IF(X225='Tabelas auxiliares'!$A$237,"CUSTEIO",IF(X225='Tabelas auxiliares'!$A$236,"INVESTIMENTO","ERRO - VERIFICAR"))))</f>
        <v/>
      </c>
      <c r="Z225" s="64" t="str">
        <f t="shared" si="5"/>
        <v/>
      </c>
      <c r="AC225" s="44"/>
      <c r="AD225" s="72"/>
      <c r="AE225" s="72"/>
      <c r="AF225" s="72"/>
      <c r="AG225" s="72"/>
      <c r="AH225" s="72"/>
      <c r="AI225" s="72"/>
      <c r="AJ225" s="72"/>
      <c r="AK225" s="72"/>
      <c r="AL225" s="72"/>
      <c r="AM225" s="72"/>
      <c r="AN225" s="72"/>
      <c r="AO225" s="72"/>
    </row>
    <row r="226" spans="6:41" x14ac:dyDescent="0.25">
      <c r="F226" s="51" t="str">
        <f>IFERROR(VLOOKUP(D226,'Tabelas auxiliares'!$A$3:$B$61,2,FALSE),"")</f>
        <v/>
      </c>
      <c r="G226" s="51" t="str">
        <f>IFERROR(VLOOKUP($B226,'Tabelas auxiliares'!$A$65:$C$102,2,FALSE),"")</f>
        <v/>
      </c>
      <c r="H226" s="51" t="str">
        <f>IFERROR(VLOOKUP($B226,'Tabelas auxiliares'!$A$65:$C$102,3,FALSE),"")</f>
        <v/>
      </c>
      <c r="X226" s="51" t="str">
        <f t="shared" si="4"/>
        <v/>
      </c>
      <c r="Y226" s="51" t="str">
        <f>IF(T226="","",IF(AND(T226&lt;&gt;'Tabelas auxiliares'!$B$236,T226&lt;&gt;'Tabelas auxiliares'!$B$237,T226&lt;&gt;'Tabelas auxiliares'!$C$236,T226&lt;&gt;'Tabelas auxiliares'!$C$237,T226&lt;&gt;'Tabelas auxiliares'!$D$236),"FOLHA DE PESSOAL",IF(X226='Tabelas auxiliares'!$A$237,"CUSTEIO",IF(X226='Tabelas auxiliares'!$A$236,"INVESTIMENTO","ERRO - VERIFICAR"))))</f>
        <v/>
      </c>
      <c r="Z226" s="64" t="str">
        <f t="shared" si="5"/>
        <v/>
      </c>
      <c r="AC226" s="44"/>
      <c r="AD226" s="72"/>
      <c r="AE226" s="72"/>
      <c r="AF226" s="72"/>
      <c r="AG226" s="72"/>
      <c r="AH226" s="72"/>
      <c r="AI226" s="72"/>
      <c r="AJ226" s="72"/>
      <c r="AK226" s="72"/>
      <c r="AL226" s="72"/>
      <c r="AM226" s="72"/>
      <c r="AN226" s="72"/>
      <c r="AO226" s="72"/>
    </row>
    <row r="227" spans="6:41" x14ac:dyDescent="0.25">
      <c r="F227" s="51" t="str">
        <f>IFERROR(VLOOKUP(D227,'Tabelas auxiliares'!$A$3:$B$61,2,FALSE),"")</f>
        <v/>
      </c>
      <c r="G227" s="51" t="str">
        <f>IFERROR(VLOOKUP($B227,'Tabelas auxiliares'!$A$65:$C$102,2,FALSE),"")</f>
        <v/>
      </c>
      <c r="H227" s="51" t="str">
        <f>IFERROR(VLOOKUP($B227,'Tabelas auxiliares'!$A$65:$C$102,3,FALSE),"")</f>
        <v/>
      </c>
      <c r="X227" s="51" t="str">
        <f t="shared" si="4"/>
        <v/>
      </c>
      <c r="Y227" s="51" t="str">
        <f>IF(T227="","",IF(AND(T227&lt;&gt;'Tabelas auxiliares'!$B$236,T227&lt;&gt;'Tabelas auxiliares'!$B$237,T227&lt;&gt;'Tabelas auxiliares'!$C$236,T227&lt;&gt;'Tabelas auxiliares'!$C$237,T227&lt;&gt;'Tabelas auxiliares'!$D$236),"FOLHA DE PESSOAL",IF(X227='Tabelas auxiliares'!$A$237,"CUSTEIO",IF(X227='Tabelas auxiliares'!$A$236,"INVESTIMENTO","ERRO - VERIFICAR"))))</f>
        <v/>
      </c>
      <c r="Z227" s="64" t="str">
        <f t="shared" si="5"/>
        <v/>
      </c>
      <c r="AC227" s="44"/>
      <c r="AD227" s="72"/>
      <c r="AE227" s="72"/>
      <c r="AF227" s="72"/>
      <c r="AG227" s="72"/>
      <c r="AH227" s="72"/>
      <c r="AI227" s="72"/>
      <c r="AJ227" s="72"/>
      <c r="AK227" s="72"/>
      <c r="AL227" s="72"/>
      <c r="AM227" s="72"/>
      <c r="AN227" s="72"/>
      <c r="AO227" s="72"/>
    </row>
    <row r="228" spans="6:41" x14ac:dyDescent="0.25">
      <c r="F228" s="51" t="str">
        <f>IFERROR(VLOOKUP(D228,'Tabelas auxiliares'!$A$3:$B$61,2,FALSE),"")</f>
        <v/>
      </c>
      <c r="G228" s="51" t="str">
        <f>IFERROR(VLOOKUP($B228,'Tabelas auxiliares'!$A$65:$C$102,2,FALSE),"")</f>
        <v/>
      </c>
      <c r="H228" s="51" t="str">
        <f>IFERROR(VLOOKUP($B228,'Tabelas auxiliares'!$A$65:$C$102,3,FALSE),"")</f>
        <v/>
      </c>
      <c r="X228" s="51" t="str">
        <f t="shared" si="4"/>
        <v/>
      </c>
      <c r="Y228" s="51" t="str">
        <f>IF(T228="","",IF(AND(T228&lt;&gt;'Tabelas auxiliares'!$B$236,T228&lt;&gt;'Tabelas auxiliares'!$B$237,T228&lt;&gt;'Tabelas auxiliares'!$C$236,T228&lt;&gt;'Tabelas auxiliares'!$C$237,T228&lt;&gt;'Tabelas auxiliares'!$D$236),"FOLHA DE PESSOAL",IF(X228='Tabelas auxiliares'!$A$237,"CUSTEIO",IF(X228='Tabelas auxiliares'!$A$236,"INVESTIMENTO","ERRO - VERIFICAR"))))</f>
        <v/>
      </c>
      <c r="Z228" s="64" t="str">
        <f t="shared" si="5"/>
        <v/>
      </c>
      <c r="AC228" s="44"/>
      <c r="AD228" s="72"/>
      <c r="AE228" s="72"/>
      <c r="AF228" s="72"/>
      <c r="AG228" s="72"/>
      <c r="AH228" s="72"/>
      <c r="AI228" s="72"/>
      <c r="AJ228" s="72"/>
      <c r="AK228" s="72"/>
      <c r="AL228" s="72"/>
      <c r="AM228" s="72"/>
      <c r="AN228" s="72"/>
      <c r="AO228" s="72"/>
    </row>
    <row r="229" spans="6:41" x14ac:dyDescent="0.25">
      <c r="F229" s="51" t="str">
        <f>IFERROR(VLOOKUP(D229,'Tabelas auxiliares'!$A$3:$B$61,2,FALSE),"")</f>
        <v/>
      </c>
      <c r="G229" s="51" t="str">
        <f>IFERROR(VLOOKUP($B229,'Tabelas auxiliares'!$A$65:$C$102,2,FALSE),"")</f>
        <v/>
      </c>
      <c r="H229" s="51" t="str">
        <f>IFERROR(VLOOKUP($B229,'Tabelas auxiliares'!$A$65:$C$102,3,FALSE),"")</f>
        <v/>
      </c>
      <c r="X229" s="51" t="str">
        <f t="shared" si="4"/>
        <v/>
      </c>
      <c r="Y229" s="51" t="str">
        <f>IF(T229="","",IF(AND(T229&lt;&gt;'Tabelas auxiliares'!$B$236,T229&lt;&gt;'Tabelas auxiliares'!$B$237,T229&lt;&gt;'Tabelas auxiliares'!$C$236,T229&lt;&gt;'Tabelas auxiliares'!$C$237,T229&lt;&gt;'Tabelas auxiliares'!$D$236),"FOLHA DE PESSOAL",IF(X229='Tabelas auxiliares'!$A$237,"CUSTEIO",IF(X229='Tabelas auxiliares'!$A$236,"INVESTIMENTO","ERRO - VERIFICAR"))))</f>
        <v/>
      </c>
      <c r="Z229" s="64" t="str">
        <f t="shared" si="5"/>
        <v/>
      </c>
      <c r="AC229" s="44"/>
      <c r="AD229" s="72"/>
      <c r="AE229" s="72"/>
      <c r="AF229" s="72"/>
      <c r="AG229" s="72"/>
      <c r="AH229" s="72"/>
      <c r="AI229" s="72"/>
      <c r="AJ229" s="72"/>
      <c r="AK229" s="72"/>
      <c r="AL229" s="72"/>
      <c r="AM229" s="72"/>
      <c r="AN229" s="72"/>
      <c r="AO229" s="72"/>
    </row>
    <row r="230" spans="6:41" x14ac:dyDescent="0.25">
      <c r="F230" s="51" t="str">
        <f>IFERROR(VLOOKUP(D230,'Tabelas auxiliares'!$A$3:$B$61,2,FALSE),"")</f>
        <v/>
      </c>
      <c r="G230" s="51" t="str">
        <f>IFERROR(VLOOKUP($B230,'Tabelas auxiliares'!$A$65:$C$102,2,FALSE),"")</f>
        <v/>
      </c>
      <c r="H230" s="51" t="str">
        <f>IFERROR(VLOOKUP($B230,'Tabelas auxiliares'!$A$65:$C$102,3,FALSE),"")</f>
        <v/>
      </c>
      <c r="X230" s="51" t="str">
        <f t="shared" si="4"/>
        <v/>
      </c>
      <c r="Y230" s="51" t="str">
        <f>IF(T230="","",IF(AND(T230&lt;&gt;'Tabelas auxiliares'!$B$236,T230&lt;&gt;'Tabelas auxiliares'!$B$237,T230&lt;&gt;'Tabelas auxiliares'!$C$236,T230&lt;&gt;'Tabelas auxiliares'!$C$237,T230&lt;&gt;'Tabelas auxiliares'!$D$236),"FOLHA DE PESSOAL",IF(X230='Tabelas auxiliares'!$A$237,"CUSTEIO",IF(X230='Tabelas auxiliares'!$A$236,"INVESTIMENTO","ERRO - VERIFICAR"))))</f>
        <v/>
      </c>
      <c r="Z230" s="64" t="str">
        <f t="shared" si="5"/>
        <v/>
      </c>
      <c r="AC230" s="44"/>
      <c r="AD230" s="72"/>
      <c r="AE230" s="72"/>
      <c r="AF230" s="72"/>
      <c r="AG230" s="72"/>
      <c r="AH230" s="72"/>
      <c r="AI230" s="72"/>
      <c r="AJ230" s="72"/>
      <c r="AK230" s="72"/>
      <c r="AL230" s="72"/>
      <c r="AM230" s="72"/>
      <c r="AN230" s="72"/>
      <c r="AO230" s="72"/>
    </row>
    <row r="231" spans="6:41" x14ac:dyDescent="0.25">
      <c r="F231" s="51" t="str">
        <f>IFERROR(VLOOKUP(D231,'Tabelas auxiliares'!$A$3:$B$61,2,FALSE),"")</f>
        <v/>
      </c>
      <c r="G231" s="51" t="str">
        <f>IFERROR(VLOOKUP($B231,'Tabelas auxiliares'!$A$65:$C$102,2,FALSE),"")</f>
        <v/>
      </c>
      <c r="H231" s="51" t="str">
        <f>IFERROR(VLOOKUP($B231,'Tabelas auxiliares'!$A$65:$C$102,3,FALSE),"")</f>
        <v/>
      </c>
      <c r="X231" s="51" t="str">
        <f t="shared" si="4"/>
        <v/>
      </c>
      <c r="Y231" s="51" t="str">
        <f>IF(T231="","",IF(AND(T231&lt;&gt;'Tabelas auxiliares'!$B$236,T231&lt;&gt;'Tabelas auxiliares'!$B$237,T231&lt;&gt;'Tabelas auxiliares'!$C$236,T231&lt;&gt;'Tabelas auxiliares'!$C$237,T231&lt;&gt;'Tabelas auxiliares'!$D$236),"FOLHA DE PESSOAL",IF(X231='Tabelas auxiliares'!$A$237,"CUSTEIO",IF(X231='Tabelas auxiliares'!$A$236,"INVESTIMENTO","ERRO - VERIFICAR"))))</f>
        <v/>
      </c>
      <c r="Z231" s="64" t="str">
        <f t="shared" si="5"/>
        <v/>
      </c>
      <c r="AC231" s="44"/>
      <c r="AD231" s="72"/>
      <c r="AE231" s="72"/>
      <c r="AF231" s="72"/>
      <c r="AG231" s="72"/>
      <c r="AH231" s="72"/>
      <c r="AI231" s="72"/>
      <c r="AJ231" s="72"/>
      <c r="AK231" s="72"/>
      <c r="AL231" s="72"/>
      <c r="AM231" s="72"/>
      <c r="AN231" s="72"/>
      <c r="AO231" s="72"/>
    </row>
    <row r="232" spans="6:41" x14ac:dyDescent="0.25">
      <c r="F232" s="51" t="str">
        <f>IFERROR(VLOOKUP(D232,'Tabelas auxiliares'!$A$3:$B$61,2,FALSE),"")</f>
        <v/>
      </c>
      <c r="G232" s="51" t="str">
        <f>IFERROR(VLOOKUP($B232,'Tabelas auxiliares'!$A$65:$C$102,2,FALSE),"")</f>
        <v/>
      </c>
      <c r="H232" s="51" t="str">
        <f>IFERROR(VLOOKUP($B232,'Tabelas auxiliares'!$A$65:$C$102,3,FALSE),"")</f>
        <v/>
      </c>
      <c r="X232" s="51" t="str">
        <f t="shared" si="4"/>
        <v/>
      </c>
      <c r="Y232" s="51" t="str">
        <f>IF(T232="","",IF(AND(T232&lt;&gt;'Tabelas auxiliares'!$B$236,T232&lt;&gt;'Tabelas auxiliares'!$B$237,T232&lt;&gt;'Tabelas auxiliares'!$C$236,T232&lt;&gt;'Tabelas auxiliares'!$C$237,T232&lt;&gt;'Tabelas auxiliares'!$D$236),"FOLHA DE PESSOAL",IF(X232='Tabelas auxiliares'!$A$237,"CUSTEIO",IF(X232='Tabelas auxiliares'!$A$236,"INVESTIMENTO","ERRO - VERIFICAR"))))</f>
        <v/>
      </c>
      <c r="Z232" s="64" t="str">
        <f t="shared" si="5"/>
        <v/>
      </c>
      <c r="AC232" s="44"/>
      <c r="AD232" s="72"/>
      <c r="AE232" s="72"/>
      <c r="AF232" s="72"/>
      <c r="AG232" s="72"/>
      <c r="AH232" s="72"/>
      <c r="AI232" s="72"/>
      <c r="AJ232" s="72"/>
      <c r="AK232" s="72"/>
      <c r="AL232" s="72"/>
      <c r="AM232" s="72"/>
      <c r="AN232" s="72"/>
      <c r="AO232" s="72"/>
    </row>
    <row r="233" spans="6:41" x14ac:dyDescent="0.25">
      <c r="F233" s="51" t="str">
        <f>IFERROR(VLOOKUP(D233,'Tabelas auxiliares'!$A$3:$B$61,2,FALSE),"")</f>
        <v/>
      </c>
      <c r="G233" s="51" t="str">
        <f>IFERROR(VLOOKUP($B233,'Tabelas auxiliares'!$A$65:$C$102,2,FALSE),"")</f>
        <v/>
      </c>
      <c r="H233" s="51" t="str">
        <f>IFERROR(VLOOKUP($B233,'Tabelas auxiliares'!$A$65:$C$102,3,FALSE),"")</f>
        <v/>
      </c>
      <c r="X233" s="51" t="str">
        <f t="shared" si="4"/>
        <v/>
      </c>
      <c r="Y233" s="51" t="str">
        <f>IF(T233="","",IF(AND(T233&lt;&gt;'Tabelas auxiliares'!$B$236,T233&lt;&gt;'Tabelas auxiliares'!$B$237,T233&lt;&gt;'Tabelas auxiliares'!$C$236,T233&lt;&gt;'Tabelas auxiliares'!$C$237,T233&lt;&gt;'Tabelas auxiliares'!$D$236),"FOLHA DE PESSOAL",IF(X233='Tabelas auxiliares'!$A$237,"CUSTEIO",IF(X233='Tabelas auxiliares'!$A$236,"INVESTIMENTO","ERRO - VERIFICAR"))))</f>
        <v/>
      </c>
      <c r="Z233" s="64" t="str">
        <f t="shared" si="5"/>
        <v/>
      </c>
      <c r="AC233" s="44"/>
      <c r="AD233" s="72"/>
      <c r="AE233" s="72"/>
      <c r="AF233" s="72"/>
      <c r="AG233" s="72"/>
      <c r="AH233" s="72"/>
      <c r="AI233" s="72"/>
      <c r="AJ233" s="72"/>
      <c r="AK233" s="72"/>
      <c r="AL233" s="72"/>
      <c r="AM233" s="72"/>
      <c r="AN233" s="72"/>
      <c r="AO233" s="72"/>
    </row>
    <row r="234" spans="6:41" x14ac:dyDescent="0.25">
      <c r="F234" s="51" t="str">
        <f>IFERROR(VLOOKUP(D234,'Tabelas auxiliares'!$A$3:$B$61,2,FALSE),"")</f>
        <v/>
      </c>
      <c r="G234" s="51" t="str">
        <f>IFERROR(VLOOKUP($B234,'Tabelas auxiliares'!$A$65:$C$102,2,FALSE),"")</f>
        <v/>
      </c>
      <c r="H234" s="51" t="str">
        <f>IFERROR(VLOOKUP($B234,'Tabelas auxiliares'!$A$65:$C$102,3,FALSE),"")</f>
        <v/>
      </c>
      <c r="X234" s="51" t="str">
        <f t="shared" si="4"/>
        <v/>
      </c>
      <c r="Y234" s="51" t="str">
        <f>IF(T234="","",IF(AND(T234&lt;&gt;'Tabelas auxiliares'!$B$236,T234&lt;&gt;'Tabelas auxiliares'!$B$237,T234&lt;&gt;'Tabelas auxiliares'!$C$236,T234&lt;&gt;'Tabelas auxiliares'!$C$237,T234&lt;&gt;'Tabelas auxiliares'!$D$236),"FOLHA DE PESSOAL",IF(X234='Tabelas auxiliares'!$A$237,"CUSTEIO",IF(X234='Tabelas auxiliares'!$A$236,"INVESTIMENTO","ERRO - VERIFICAR"))))</f>
        <v/>
      </c>
      <c r="Z234" s="64" t="str">
        <f t="shared" si="5"/>
        <v/>
      </c>
      <c r="AC234" s="44"/>
      <c r="AD234" s="72"/>
      <c r="AE234" s="72"/>
      <c r="AF234" s="72"/>
      <c r="AG234" s="72"/>
      <c r="AH234" s="72"/>
      <c r="AI234" s="72"/>
      <c r="AJ234" s="72"/>
      <c r="AK234" s="72"/>
      <c r="AL234" s="72"/>
      <c r="AM234" s="72"/>
      <c r="AN234" s="72"/>
      <c r="AO234" s="72"/>
    </row>
    <row r="235" spans="6:41" x14ac:dyDescent="0.25">
      <c r="F235" s="51" t="str">
        <f>IFERROR(VLOOKUP(D235,'Tabelas auxiliares'!$A$3:$B$61,2,FALSE),"")</f>
        <v/>
      </c>
      <c r="G235" s="51" t="str">
        <f>IFERROR(VLOOKUP($B235,'Tabelas auxiliares'!$A$65:$C$102,2,FALSE),"")</f>
        <v/>
      </c>
      <c r="H235" s="51" t="str">
        <f>IFERROR(VLOOKUP($B235,'Tabelas auxiliares'!$A$65:$C$102,3,FALSE),"")</f>
        <v/>
      </c>
      <c r="X235" s="51" t="str">
        <f t="shared" si="4"/>
        <v/>
      </c>
      <c r="Y235" s="51" t="str">
        <f>IF(T235="","",IF(AND(T235&lt;&gt;'Tabelas auxiliares'!$B$236,T235&lt;&gt;'Tabelas auxiliares'!$B$237,T235&lt;&gt;'Tabelas auxiliares'!$C$236,T235&lt;&gt;'Tabelas auxiliares'!$C$237,T235&lt;&gt;'Tabelas auxiliares'!$D$236),"FOLHA DE PESSOAL",IF(X235='Tabelas auxiliares'!$A$237,"CUSTEIO",IF(X235='Tabelas auxiliares'!$A$236,"INVESTIMENTO","ERRO - VERIFICAR"))))</f>
        <v/>
      </c>
      <c r="Z235" s="64" t="str">
        <f t="shared" si="5"/>
        <v/>
      </c>
      <c r="AC235" s="44"/>
      <c r="AD235" s="72"/>
      <c r="AE235" s="72"/>
      <c r="AF235" s="72"/>
      <c r="AG235" s="72"/>
      <c r="AH235" s="72"/>
      <c r="AI235" s="72"/>
      <c r="AJ235" s="72"/>
      <c r="AK235" s="72"/>
      <c r="AL235" s="72"/>
      <c r="AM235" s="72"/>
      <c r="AN235" s="72"/>
      <c r="AO235" s="72"/>
    </row>
    <row r="236" spans="6:41" x14ac:dyDescent="0.25">
      <c r="F236" s="51" t="str">
        <f>IFERROR(VLOOKUP(D236,'Tabelas auxiliares'!$A$3:$B$61,2,FALSE),"")</f>
        <v/>
      </c>
      <c r="G236" s="51" t="str">
        <f>IFERROR(VLOOKUP($B236,'Tabelas auxiliares'!$A$65:$C$102,2,FALSE),"")</f>
        <v/>
      </c>
      <c r="H236" s="51" t="str">
        <f>IFERROR(VLOOKUP($B236,'Tabelas auxiliares'!$A$65:$C$102,3,FALSE),"")</f>
        <v/>
      </c>
      <c r="X236" s="51" t="str">
        <f t="shared" si="4"/>
        <v/>
      </c>
      <c r="Y236" s="51" t="str">
        <f>IF(T236="","",IF(AND(T236&lt;&gt;'Tabelas auxiliares'!$B$236,T236&lt;&gt;'Tabelas auxiliares'!$B$237,T236&lt;&gt;'Tabelas auxiliares'!$C$236,T236&lt;&gt;'Tabelas auxiliares'!$C$237,T236&lt;&gt;'Tabelas auxiliares'!$D$236),"FOLHA DE PESSOAL",IF(X236='Tabelas auxiliares'!$A$237,"CUSTEIO",IF(X236='Tabelas auxiliares'!$A$236,"INVESTIMENTO","ERRO - VERIFICAR"))))</f>
        <v/>
      </c>
      <c r="Z236" s="64" t="str">
        <f t="shared" si="5"/>
        <v/>
      </c>
      <c r="AC236" s="44"/>
      <c r="AD236" s="72"/>
      <c r="AE236" s="72"/>
      <c r="AF236" s="72"/>
      <c r="AG236" s="72"/>
      <c r="AH236" s="72"/>
      <c r="AI236" s="72"/>
      <c r="AJ236" s="72"/>
      <c r="AK236" s="72"/>
      <c r="AL236" s="72"/>
      <c r="AM236" s="72"/>
      <c r="AN236" s="72"/>
      <c r="AO236" s="72"/>
    </row>
    <row r="237" spans="6:41" x14ac:dyDescent="0.25">
      <c r="F237" s="51" t="str">
        <f>IFERROR(VLOOKUP(D237,'Tabelas auxiliares'!$A$3:$B$61,2,FALSE),"")</f>
        <v/>
      </c>
      <c r="G237" s="51" t="str">
        <f>IFERROR(VLOOKUP($B237,'Tabelas auxiliares'!$A$65:$C$102,2,FALSE),"")</f>
        <v/>
      </c>
      <c r="H237" s="51" t="str">
        <f>IFERROR(VLOOKUP($B237,'Tabelas auxiliares'!$A$65:$C$102,3,FALSE),"")</f>
        <v/>
      </c>
      <c r="X237" s="51" t="str">
        <f t="shared" si="4"/>
        <v/>
      </c>
      <c r="Y237" s="51" t="str">
        <f>IF(T237="","",IF(AND(T237&lt;&gt;'Tabelas auxiliares'!$B$236,T237&lt;&gt;'Tabelas auxiliares'!$B$237,T237&lt;&gt;'Tabelas auxiliares'!$C$236,T237&lt;&gt;'Tabelas auxiliares'!$C$237,T237&lt;&gt;'Tabelas auxiliares'!$D$236),"FOLHA DE PESSOAL",IF(X237='Tabelas auxiliares'!$A$237,"CUSTEIO",IF(X237='Tabelas auxiliares'!$A$236,"INVESTIMENTO","ERRO - VERIFICAR"))))</f>
        <v/>
      </c>
      <c r="Z237" s="64" t="str">
        <f t="shared" si="5"/>
        <v/>
      </c>
      <c r="AA237" s="44"/>
      <c r="AC237" s="44"/>
      <c r="AD237" s="72"/>
      <c r="AE237" s="72"/>
      <c r="AF237" s="72"/>
      <c r="AG237" s="72"/>
      <c r="AH237" s="72"/>
      <c r="AI237" s="72"/>
      <c r="AJ237" s="72"/>
      <c r="AK237" s="72"/>
      <c r="AL237" s="72"/>
      <c r="AM237" s="72"/>
      <c r="AN237" s="72"/>
      <c r="AO237" s="72"/>
    </row>
    <row r="238" spans="6:41" x14ac:dyDescent="0.25">
      <c r="F238" s="51" t="str">
        <f>IFERROR(VLOOKUP(D238,'Tabelas auxiliares'!$A$3:$B$61,2,FALSE),"")</f>
        <v/>
      </c>
      <c r="G238" s="51" t="str">
        <f>IFERROR(VLOOKUP($B238,'Tabelas auxiliares'!$A$65:$C$102,2,FALSE),"")</f>
        <v/>
      </c>
      <c r="H238" s="51" t="str">
        <f>IFERROR(VLOOKUP($B238,'Tabelas auxiliares'!$A$65:$C$102,3,FALSE),"")</f>
        <v/>
      </c>
      <c r="X238" s="51" t="str">
        <f t="shared" si="4"/>
        <v/>
      </c>
      <c r="Y238" s="51" t="str">
        <f>IF(T238="","",IF(AND(T238&lt;&gt;'Tabelas auxiliares'!$B$236,T238&lt;&gt;'Tabelas auxiliares'!$B$237,T238&lt;&gt;'Tabelas auxiliares'!$C$236,T238&lt;&gt;'Tabelas auxiliares'!$C$237,T238&lt;&gt;'Tabelas auxiliares'!$D$236),"FOLHA DE PESSOAL",IF(X238='Tabelas auxiliares'!$A$237,"CUSTEIO",IF(X238='Tabelas auxiliares'!$A$236,"INVESTIMENTO","ERRO - VERIFICAR"))))</f>
        <v/>
      </c>
      <c r="Z238" s="64" t="str">
        <f t="shared" si="5"/>
        <v/>
      </c>
      <c r="AC238" s="44"/>
      <c r="AD238" s="72"/>
      <c r="AE238" s="72"/>
      <c r="AF238" s="72"/>
      <c r="AG238" s="72"/>
      <c r="AH238" s="72"/>
      <c r="AI238" s="72"/>
      <c r="AJ238" s="72"/>
      <c r="AK238" s="72"/>
      <c r="AL238" s="72"/>
      <c r="AM238" s="72"/>
      <c r="AN238" s="72"/>
      <c r="AO238" s="72"/>
    </row>
    <row r="239" spans="6:41" x14ac:dyDescent="0.25">
      <c r="F239" s="51" t="str">
        <f>IFERROR(VLOOKUP(D239,'Tabelas auxiliares'!$A$3:$B$61,2,FALSE),"")</f>
        <v/>
      </c>
      <c r="G239" s="51" t="str">
        <f>IFERROR(VLOOKUP($B239,'Tabelas auxiliares'!$A$65:$C$102,2,FALSE),"")</f>
        <v/>
      </c>
      <c r="H239" s="51" t="str">
        <f>IFERROR(VLOOKUP($B239,'Tabelas auxiliares'!$A$65:$C$102,3,FALSE),"")</f>
        <v/>
      </c>
      <c r="X239" s="51" t="str">
        <f t="shared" si="4"/>
        <v/>
      </c>
      <c r="Y239" s="51" t="str">
        <f>IF(T239="","",IF(AND(T239&lt;&gt;'Tabelas auxiliares'!$B$236,T239&lt;&gt;'Tabelas auxiliares'!$B$237,T239&lt;&gt;'Tabelas auxiliares'!$C$236,T239&lt;&gt;'Tabelas auxiliares'!$C$237,T239&lt;&gt;'Tabelas auxiliares'!$D$236),"FOLHA DE PESSOAL",IF(X239='Tabelas auxiliares'!$A$237,"CUSTEIO",IF(X239='Tabelas auxiliares'!$A$236,"INVESTIMENTO","ERRO - VERIFICAR"))))</f>
        <v/>
      </c>
      <c r="Z239" s="64" t="str">
        <f t="shared" si="5"/>
        <v/>
      </c>
      <c r="AC239" s="44"/>
      <c r="AD239" s="72"/>
      <c r="AE239" s="72"/>
      <c r="AF239" s="72"/>
      <c r="AG239" s="72"/>
      <c r="AH239" s="72"/>
      <c r="AI239" s="72"/>
      <c r="AJ239" s="72"/>
      <c r="AK239" s="72"/>
      <c r="AL239" s="72"/>
      <c r="AM239" s="72"/>
      <c r="AN239" s="72"/>
      <c r="AO239" s="72"/>
    </row>
    <row r="240" spans="6:41" x14ac:dyDescent="0.25">
      <c r="F240" s="51" t="str">
        <f>IFERROR(VLOOKUP(D240,'Tabelas auxiliares'!$A$3:$B$61,2,FALSE),"")</f>
        <v/>
      </c>
      <c r="G240" s="51" t="str">
        <f>IFERROR(VLOOKUP($B240,'Tabelas auxiliares'!$A$65:$C$102,2,FALSE),"")</f>
        <v/>
      </c>
      <c r="H240" s="51" t="str">
        <f>IFERROR(VLOOKUP($B240,'Tabelas auxiliares'!$A$65:$C$102,3,FALSE),"")</f>
        <v/>
      </c>
      <c r="X240" s="51" t="str">
        <f t="shared" ref="X240:X268" si="6">LEFT(V240,1)</f>
        <v/>
      </c>
      <c r="Y240" s="51" t="str">
        <f>IF(T240="","",IF(AND(T240&lt;&gt;'Tabelas auxiliares'!$B$236,T240&lt;&gt;'Tabelas auxiliares'!$B$237,T240&lt;&gt;'Tabelas auxiliares'!$C$236,T240&lt;&gt;'Tabelas auxiliares'!$C$237,T240&lt;&gt;'Tabelas auxiliares'!$D$236),"FOLHA DE PESSOAL",IF(X240='Tabelas auxiliares'!$A$237,"CUSTEIO",IF(X240='Tabelas auxiliares'!$A$236,"INVESTIMENTO","ERRO - VERIFICAR"))))</f>
        <v/>
      </c>
      <c r="Z240" s="64" t="str">
        <f t="shared" si="5"/>
        <v/>
      </c>
      <c r="AA240" s="44"/>
      <c r="AD240" s="72"/>
      <c r="AE240" s="72"/>
      <c r="AF240" s="72"/>
      <c r="AG240" s="72"/>
      <c r="AH240" s="72"/>
      <c r="AI240" s="72"/>
      <c r="AJ240" s="72"/>
      <c r="AK240" s="72"/>
      <c r="AL240" s="72"/>
      <c r="AM240" s="72"/>
      <c r="AN240" s="72"/>
      <c r="AO240" s="72"/>
    </row>
    <row r="241" spans="6:41" x14ac:dyDescent="0.25">
      <c r="F241" s="51" t="str">
        <f>IFERROR(VLOOKUP(D241,'Tabelas auxiliares'!$A$3:$B$61,2,FALSE),"")</f>
        <v/>
      </c>
      <c r="G241" s="51" t="str">
        <f>IFERROR(VLOOKUP($B241,'Tabelas auxiliares'!$A$65:$C$102,2,FALSE),"")</f>
        <v/>
      </c>
      <c r="H241" s="51" t="str">
        <f>IFERROR(VLOOKUP($B241,'Tabelas auxiliares'!$A$65:$C$102,3,FALSE),"")</f>
        <v/>
      </c>
      <c r="X241" s="51" t="str">
        <f t="shared" si="6"/>
        <v/>
      </c>
      <c r="Y241" s="51" t="str">
        <f>IF(T241="","",IF(AND(T241&lt;&gt;'Tabelas auxiliares'!$B$236,T241&lt;&gt;'Tabelas auxiliares'!$B$237,T241&lt;&gt;'Tabelas auxiliares'!$C$236,T241&lt;&gt;'Tabelas auxiliares'!$C$237,T241&lt;&gt;'Tabelas auxiliares'!$D$236),"FOLHA DE PESSOAL",IF(X241='Tabelas auxiliares'!$A$237,"CUSTEIO",IF(X241='Tabelas auxiliares'!$A$236,"INVESTIMENTO","ERRO - VERIFICAR"))))</f>
        <v/>
      </c>
      <c r="Z241" s="64" t="str">
        <f t="shared" ref="Z241:Z268" si="7">IF(AA241+AB241+AC241&lt;&gt;0,AA241+AB241+AC241,"")</f>
        <v/>
      </c>
      <c r="AA241" s="44"/>
      <c r="AB241" s="44"/>
      <c r="AC241" s="44"/>
      <c r="AD241" s="72"/>
      <c r="AE241" s="72"/>
      <c r="AF241" s="72"/>
      <c r="AG241" s="72"/>
      <c r="AH241" s="72"/>
      <c r="AI241" s="72"/>
      <c r="AJ241" s="72"/>
      <c r="AK241" s="72"/>
      <c r="AL241" s="72"/>
      <c r="AM241" s="72"/>
      <c r="AN241" s="72"/>
      <c r="AO241" s="72"/>
    </row>
    <row r="242" spans="6:41" x14ac:dyDescent="0.25">
      <c r="F242" s="51" t="str">
        <f>IFERROR(VLOOKUP(D242,'Tabelas auxiliares'!$A$3:$B$61,2,FALSE),"")</f>
        <v/>
      </c>
      <c r="G242" s="51" t="str">
        <f>IFERROR(VLOOKUP($B242,'Tabelas auxiliares'!$A$65:$C$102,2,FALSE),"")</f>
        <v/>
      </c>
      <c r="H242" s="51" t="str">
        <f>IFERROR(VLOOKUP($B242,'Tabelas auxiliares'!$A$65:$C$102,3,FALSE),"")</f>
        <v/>
      </c>
      <c r="X242" s="51" t="str">
        <f t="shared" si="6"/>
        <v/>
      </c>
      <c r="Y242" s="51" t="str">
        <f>IF(T242="","",IF(AND(T242&lt;&gt;'Tabelas auxiliares'!$B$236,T242&lt;&gt;'Tabelas auxiliares'!$B$237,T242&lt;&gt;'Tabelas auxiliares'!$C$236,T242&lt;&gt;'Tabelas auxiliares'!$C$237,T242&lt;&gt;'Tabelas auxiliares'!$D$236),"FOLHA DE PESSOAL",IF(X242='Tabelas auxiliares'!$A$237,"CUSTEIO",IF(X242='Tabelas auxiliares'!$A$236,"INVESTIMENTO","ERRO - VERIFICAR"))))</f>
        <v/>
      </c>
      <c r="Z242" s="64" t="str">
        <f t="shared" si="7"/>
        <v/>
      </c>
      <c r="AC242" s="44"/>
      <c r="AD242" s="72"/>
      <c r="AE242" s="72"/>
      <c r="AF242" s="72"/>
      <c r="AG242" s="72"/>
      <c r="AH242" s="72"/>
      <c r="AI242" s="72"/>
      <c r="AJ242" s="72"/>
      <c r="AK242" s="72"/>
      <c r="AL242" s="72"/>
      <c r="AM242" s="72"/>
      <c r="AN242" s="72"/>
      <c r="AO242" s="72"/>
    </row>
    <row r="243" spans="6:41" x14ac:dyDescent="0.25">
      <c r="F243" s="51" t="str">
        <f>IFERROR(VLOOKUP(D243,'Tabelas auxiliares'!$A$3:$B$61,2,FALSE),"")</f>
        <v/>
      </c>
      <c r="G243" s="51" t="str">
        <f>IFERROR(VLOOKUP($B243,'Tabelas auxiliares'!$A$65:$C$102,2,FALSE),"")</f>
        <v/>
      </c>
      <c r="H243" s="51" t="str">
        <f>IFERROR(VLOOKUP($B243,'Tabelas auxiliares'!$A$65:$C$102,3,FALSE),"")</f>
        <v/>
      </c>
      <c r="X243" s="51" t="str">
        <f t="shared" si="6"/>
        <v/>
      </c>
      <c r="Y243" s="51" t="str">
        <f>IF(T243="","",IF(AND(T243&lt;&gt;'Tabelas auxiliares'!$B$236,T243&lt;&gt;'Tabelas auxiliares'!$B$237,T243&lt;&gt;'Tabelas auxiliares'!$C$236,T243&lt;&gt;'Tabelas auxiliares'!$C$237,T243&lt;&gt;'Tabelas auxiliares'!$D$236),"FOLHA DE PESSOAL",IF(X243='Tabelas auxiliares'!$A$237,"CUSTEIO",IF(X243='Tabelas auxiliares'!$A$236,"INVESTIMENTO","ERRO - VERIFICAR"))))</f>
        <v/>
      </c>
      <c r="Z243" s="64" t="str">
        <f t="shared" si="7"/>
        <v/>
      </c>
      <c r="AC243" s="44"/>
      <c r="AD243" s="72"/>
      <c r="AE243" s="72"/>
      <c r="AF243" s="72"/>
      <c r="AG243" s="72"/>
      <c r="AH243" s="72"/>
      <c r="AI243" s="72"/>
      <c r="AJ243" s="72"/>
      <c r="AK243" s="72"/>
      <c r="AL243" s="72"/>
      <c r="AM243" s="72"/>
      <c r="AN243" s="72"/>
      <c r="AO243" s="72"/>
    </row>
    <row r="244" spans="6:41" x14ac:dyDescent="0.25">
      <c r="F244" s="51" t="str">
        <f>IFERROR(VLOOKUP(D244,'Tabelas auxiliares'!$A$3:$B$61,2,FALSE),"")</f>
        <v/>
      </c>
      <c r="G244" s="51" t="str">
        <f>IFERROR(VLOOKUP($B244,'Tabelas auxiliares'!$A$65:$C$102,2,FALSE),"")</f>
        <v/>
      </c>
      <c r="H244" s="51" t="str">
        <f>IFERROR(VLOOKUP($B244,'Tabelas auxiliares'!$A$65:$C$102,3,FALSE),"")</f>
        <v/>
      </c>
      <c r="X244" s="51" t="str">
        <f t="shared" si="6"/>
        <v/>
      </c>
      <c r="Y244" s="51" t="str">
        <f>IF(T244="","",IF(AND(T244&lt;&gt;'Tabelas auxiliares'!$B$236,T244&lt;&gt;'Tabelas auxiliares'!$B$237,T244&lt;&gt;'Tabelas auxiliares'!$C$236,T244&lt;&gt;'Tabelas auxiliares'!$C$237,T244&lt;&gt;'Tabelas auxiliares'!$D$236),"FOLHA DE PESSOAL",IF(X244='Tabelas auxiliares'!$A$237,"CUSTEIO",IF(X244='Tabelas auxiliares'!$A$236,"INVESTIMENTO","ERRO - VERIFICAR"))))</f>
        <v/>
      </c>
      <c r="Z244" s="64" t="str">
        <f t="shared" si="7"/>
        <v/>
      </c>
      <c r="AA244" s="44"/>
      <c r="AB244" s="44"/>
      <c r="AD244" s="72"/>
      <c r="AE244" s="72"/>
      <c r="AF244" s="72"/>
      <c r="AG244" s="72"/>
      <c r="AH244" s="72"/>
      <c r="AI244" s="72"/>
      <c r="AJ244" s="72"/>
      <c r="AK244" s="72"/>
      <c r="AL244" s="72"/>
      <c r="AM244" s="72"/>
      <c r="AN244" s="72"/>
      <c r="AO244" s="72"/>
    </row>
    <row r="245" spans="6:41" x14ac:dyDescent="0.25">
      <c r="F245" s="51" t="str">
        <f>IFERROR(VLOOKUP(D245,'Tabelas auxiliares'!$A$3:$B$61,2,FALSE),"")</f>
        <v/>
      </c>
      <c r="G245" s="51" t="str">
        <f>IFERROR(VLOOKUP($B245,'Tabelas auxiliares'!$A$65:$C$102,2,FALSE),"")</f>
        <v/>
      </c>
      <c r="H245" s="51" t="str">
        <f>IFERROR(VLOOKUP($B245,'Tabelas auxiliares'!$A$65:$C$102,3,FALSE),"")</f>
        <v/>
      </c>
      <c r="X245" s="51" t="str">
        <f t="shared" si="6"/>
        <v/>
      </c>
      <c r="Y245" s="51" t="str">
        <f>IF(T245="","",IF(AND(T245&lt;&gt;'Tabelas auxiliares'!$B$236,T245&lt;&gt;'Tabelas auxiliares'!$B$237,T245&lt;&gt;'Tabelas auxiliares'!$C$236,T245&lt;&gt;'Tabelas auxiliares'!$C$237,T245&lt;&gt;'Tabelas auxiliares'!$D$236),"FOLHA DE PESSOAL",IF(X245='Tabelas auxiliares'!$A$237,"CUSTEIO",IF(X245='Tabelas auxiliares'!$A$236,"INVESTIMENTO","ERRO - VERIFICAR"))))</f>
        <v/>
      </c>
      <c r="Z245" s="64" t="str">
        <f t="shared" si="7"/>
        <v/>
      </c>
      <c r="AA245" s="44"/>
      <c r="AB245" s="44"/>
      <c r="AC245" s="44"/>
      <c r="AD245" s="72"/>
      <c r="AE245" s="72"/>
      <c r="AF245" s="72"/>
      <c r="AG245" s="72"/>
      <c r="AH245" s="72"/>
      <c r="AI245" s="72"/>
      <c r="AJ245" s="72"/>
      <c r="AK245" s="72"/>
      <c r="AL245" s="72"/>
      <c r="AM245" s="72"/>
      <c r="AN245" s="72"/>
      <c r="AO245" s="72"/>
    </row>
    <row r="246" spans="6:41" x14ac:dyDescent="0.25">
      <c r="F246" s="51" t="str">
        <f>IFERROR(VLOOKUP(D246,'Tabelas auxiliares'!$A$3:$B$61,2,FALSE),"")</f>
        <v/>
      </c>
      <c r="G246" s="51" t="str">
        <f>IFERROR(VLOOKUP($B246,'Tabelas auxiliares'!$A$65:$C$102,2,FALSE),"")</f>
        <v/>
      </c>
      <c r="H246" s="51" t="str">
        <f>IFERROR(VLOOKUP($B246,'Tabelas auxiliares'!$A$65:$C$102,3,FALSE),"")</f>
        <v/>
      </c>
      <c r="X246" s="51" t="str">
        <f t="shared" si="6"/>
        <v/>
      </c>
      <c r="Y246" s="51" t="str">
        <f>IF(T246="","",IF(AND(T246&lt;&gt;'Tabelas auxiliares'!$B$236,T246&lt;&gt;'Tabelas auxiliares'!$B$237,T246&lt;&gt;'Tabelas auxiliares'!$C$236,T246&lt;&gt;'Tabelas auxiliares'!$C$237,T246&lt;&gt;'Tabelas auxiliares'!$D$236),"FOLHA DE PESSOAL",IF(X246='Tabelas auxiliares'!$A$237,"CUSTEIO",IF(X246='Tabelas auxiliares'!$A$236,"INVESTIMENTO","ERRO - VERIFICAR"))))</f>
        <v/>
      </c>
      <c r="Z246" s="64" t="str">
        <f t="shared" si="7"/>
        <v/>
      </c>
      <c r="AA246" s="44"/>
      <c r="AD246" s="72"/>
      <c r="AE246" s="72"/>
      <c r="AF246" s="72"/>
      <c r="AG246" s="72"/>
      <c r="AH246" s="72"/>
      <c r="AI246" s="72"/>
      <c r="AJ246" s="72"/>
      <c r="AK246" s="72"/>
      <c r="AL246" s="72"/>
      <c r="AM246" s="72"/>
      <c r="AN246" s="72"/>
      <c r="AO246" s="72"/>
    </row>
    <row r="247" spans="6:41" x14ac:dyDescent="0.25">
      <c r="F247" s="51" t="str">
        <f>IFERROR(VLOOKUP(D247,'Tabelas auxiliares'!$A$3:$B$61,2,FALSE),"")</f>
        <v/>
      </c>
      <c r="G247" s="51" t="str">
        <f>IFERROR(VLOOKUP($B247,'Tabelas auxiliares'!$A$65:$C$102,2,FALSE),"")</f>
        <v/>
      </c>
      <c r="H247" s="51" t="str">
        <f>IFERROR(VLOOKUP($B247,'Tabelas auxiliares'!$A$65:$C$102,3,FALSE),"")</f>
        <v/>
      </c>
      <c r="X247" s="51" t="str">
        <f t="shared" si="6"/>
        <v/>
      </c>
      <c r="Y247" s="51" t="str">
        <f>IF(T247="","",IF(AND(T247&lt;&gt;'Tabelas auxiliares'!$B$236,T247&lt;&gt;'Tabelas auxiliares'!$B$237,T247&lt;&gt;'Tabelas auxiliares'!$C$236,T247&lt;&gt;'Tabelas auxiliares'!$C$237,T247&lt;&gt;'Tabelas auxiliares'!$D$236),"FOLHA DE PESSOAL",IF(X247='Tabelas auxiliares'!$A$237,"CUSTEIO",IF(X247='Tabelas auxiliares'!$A$236,"INVESTIMENTO","ERRO - VERIFICAR"))))</f>
        <v/>
      </c>
      <c r="Z247" s="64" t="str">
        <f t="shared" si="7"/>
        <v/>
      </c>
      <c r="AC247" s="44"/>
      <c r="AD247" s="72"/>
      <c r="AE247" s="72"/>
      <c r="AF247" s="72"/>
      <c r="AG247" s="72"/>
      <c r="AH247" s="72"/>
      <c r="AI247" s="72"/>
      <c r="AJ247" s="72"/>
      <c r="AK247" s="72"/>
      <c r="AL247" s="72"/>
      <c r="AM247" s="72"/>
      <c r="AN247" s="72"/>
      <c r="AO247" s="72"/>
    </row>
    <row r="248" spans="6:41" x14ac:dyDescent="0.25">
      <c r="F248" s="51" t="str">
        <f>IFERROR(VLOOKUP(D248,'Tabelas auxiliares'!$A$3:$B$61,2,FALSE),"")</f>
        <v/>
      </c>
      <c r="G248" s="51" t="str">
        <f>IFERROR(VLOOKUP($B248,'Tabelas auxiliares'!$A$65:$C$102,2,FALSE),"")</f>
        <v/>
      </c>
      <c r="H248" s="51" t="str">
        <f>IFERROR(VLOOKUP($B248,'Tabelas auxiliares'!$A$65:$C$102,3,FALSE),"")</f>
        <v/>
      </c>
      <c r="X248" s="51" t="str">
        <f t="shared" si="6"/>
        <v/>
      </c>
      <c r="Y248" s="51" t="str">
        <f>IF(T248="","",IF(AND(T248&lt;&gt;'Tabelas auxiliares'!$B$236,T248&lt;&gt;'Tabelas auxiliares'!$B$237,T248&lt;&gt;'Tabelas auxiliares'!$C$236,T248&lt;&gt;'Tabelas auxiliares'!$C$237,T248&lt;&gt;'Tabelas auxiliares'!$D$236),"FOLHA DE PESSOAL",IF(X248='Tabelas auxiliares'!$A$237,"CUSTEIO",IF(X248='Tabelas auxiliares'!$A$236,"INVESTIMENTO","ERRO - VERIFICAR"))))</f>
        <v/>
      </c>
      <c r="Z248" s="64" t="str">
        <f t="shared" si="7"/>
        <v/>
      </c>
      <c r="AA248" s="44"/>
      <c r="AB248" s="44"/>
      <c r="AC248" s="44"/>
      <c r="AD248" s="72"/>
      <c r="AE248" s="72"/>
      <c r="AF248" s="72"/>
      <c r="AG248" s="72"/>
      <c r="AH248" s="72"/>
      <c r="AI248" s="72"/>
      <c r="AJ248" s="72"/>
      <c r="AK248" s="72"/>
      <c r="AL248" s="72"/>
      <c r="AM248" s="72"/>
      <c r="AN248" s="72"/>
      <c r="AO248" s="72"/>
    </row>
    <row r="249" spans="6:41" x14ac:dyDescent="0.25">
      <c r="F249" s="51" t="str">
        <f>IFERROR(VLOOKUP(D249,'Tabelas auxiliares'!$A$3:$B$61,2,FALSE),"")</f>
        <v/>
      </c>
      <c r="G249" s="51" t="str">
        <f>IFERROR(VLOOKUP($B249,'Tabelas auxiliares'!$A$65:$C$102,2,FALSE),"")</f>
        <v/>
      </c>
      <c r="H249" s="51" t="str">
        <f>IFERROR(VLOOKUP($B249,'Tabelas auxiliares'!$A$65:$C$102,3,FALSE),"")</f>
        <v/>
      </c>
      <c r="X249" s="51" t="str">
        <f t="shared" si="6"/>
        <v/>
      </c>
      <c r="Y249" s="51" t="str">
        <f>IF(T249="","",IF(AND(T249&lt;&gt;'Tabelas auxiliares'!$B$236,T249&lt;&gt;'Tabelas auxiliares'!$B$237,T249&lt;&gt;'Tabelas auxiliares'!$C$236,T249&lt;&gt;'Tabelas auxiliares'!$C$237,T249&lt;&gt;'Tabelas auxiliares'!$D$236),"FOLHA DE PESSOAL",IF(X249='Tabelas auxiliares'!$A$237,"CUSTEIO",IF(X249='Tabelas auxiliares'!$A$236,"INVESTIMENTO","ERRO - VERIFICAR"))))</f>
        <v/>
      </c>
      <c r="Z249" s="64" t="str">
        <f t="shared" si="7"/>
        <v/>
      </c>
      <c r="AC249" s="44"/>
      <c r="AD249" s="72"/>
      <c r="AE249" s="72"/>
      <c r="AF249" s="72"/>
      <c r="AG249" s="72"/>
      <c r="AH249" s="72"/>
      <c r="AI249" s="72"/>
      <c r="AJ249" s="72"/>
      <c r="AK249" s="72"/>
      <c r="AL249" s="72"/>
      <c r="AM249" s="72"/>
      <c r="AN249" s="72"/>
      <c r="AO249" s="72"/>
    </row>
    <row r="250" spans="6:41" x14ac:dyDescent="0.25">
      <c r="F250" s="51" t="str">
        <f>IFERROR(VLOOKUP(D250,'Tabelas auxiliares'!$A$3:$B$61,2,FALSE),"")</f>
        <v/>
      </c>
      <c r="G250" s="51" t="str">
        <f>IFERROR(VLOOKUP($B250,'Tabelas auxiliares'!$A$65:$C$102,2,FALSE),"")</f>
        <v/>
      </c>
      <c r="H250" s="51" t="str">
        <f>IFERROR(VLOOKUP($B250,'Tabelas auxiliares'!$A$65:$C$102,3,FALSE),"")</f>
        <v/>
      </c>
      <c r="X250" s="51" t="str">
        <f t="shared" si="6"/>
        <v/>
      </c>
      <c r="Y250" s="51" t="str">
        <f>IF(T250="","",IF(AND(T250&lt;&gt;'Tabelas auxiliares'!$B$236,T250&lt;&gt;'Tabelas auxiliares'!$B$237,T250&lt;&gt;'Tabelas auxiliares'!$C$236,T250&lt;&gt;'Tabelas auxiliares'!$C$237,T250&lt;&gt;'Tabelas auxiliares'!$D$236),"FOLHA DE PESSOAL",IF(X250='Tabelas auxiliares'!$A$237,"CUSTEIO",IF(X250='Tabelas auxiliares'!$A$236,"INVESTIMENTO","ERRO - VERIFICAR"))))</f>
        <v/>
      </c>
      <c r="Z250" s="64" t="str">
        <f t="shared" si="7"/>
        <v/>
      </c>
      <c r="AC250" s="44"/>
      <c r="AD250" s="72"/>
      <c r="AE250" s="72"/>
      <c r="AF250" s="72"/>
      <c r="AG250" s="72"/>
      <c r="AH250" s="72"/>
      <c r="AI250" s="72"/>
      <c r="AJ250" s="72"/>
      <c r="AK250" s="72"/>
      <c r="AL250" s="72"/>
      <c r="AM250" s="72"/>
      <c r="AN250" s="72"/>
      <c r="AO250" s="72"/>
    </row>
    <row r="251" spans="6:41" x14ac:dyDescent="0.25">
      <c r="F251" s="51" t="str">
        <f>IFERROR(VLOOKUP(D251,'Tabelas auxiliares'!$A$3:$B$61,2,FALSE),"")</f>
        <v/>
      </c>
      <c r="G251" s="51" t="str">
        <f>IFERROR(VLOOKUP($B251,'Tabelas auxiliares'!$A$65:$C$102,2,FALSE),"")</f>
        <v/>
      </c>
      <c r="H251" s="51" t="str">
        <f>IFERROR(VLOOKUP($B251,'Tabelas auxiliares'!$A$65:$C$102,3,FALSE),"")</f>
        <v/>
      </c>
      <c r="X251" s="51" t="str">
        <f t="shared" si="6"/>
        <v/>
      </c>
      <c r="Y251" s="51" t="str">
        <f>IF(T251="","",IF(AND(T251&lt;&gt;'Tabelas auxiliares'!$B$236,T251&lt;&gt;'Tabelas auxiliares'!$B$237,T251&lt;&gt;'Tabelas auxiliares'!$C$236,T251&lt;&gt;'Tabelas auxiliares'!$C$237,T251&lt;&gt;'Tabelas auxiliares'!$D$236),"FOLHA DE PESSOAL",IF(X251='Tabelas auxiliares'!$A$237,"CUSTEIO",IF(X251='Tabelas auxiliares'!$A$236,"INVESTIMENTO","ERRO - VERIFICAR"))))</f>
        <v/>
      </c>
      <c r="Z251" s="64" t="str">
        <f t="shared" si="7"/>
        <v/>
      </c>
      <c r="AC251" s="44"/>
      <c r="AD251" s="72"/>
      <c r="AE251" s="72"/>
      <c r="AF251" s="72"/>
      <c r="AG251" s="72"/>
      <c r="AH251" s="72"/>
      <c r="AI251" s="72"/>
      <c r="AJ251" s="72"/>
      <c r="AK251" s="72"/>
      <c r="AL251" s="72"/>
      <c r="AM251" s="72"/>
      <c r="AN251" s="72"/>
      <c r="AO251" s="72"/>
    </row>
    <row r="252" spans="6:41" x14ac:dyDescent="0.25">
      <c r="F252" s="51" t="str">
        <f>IFERROR(VLOOKUP(D252,'Tabelas auxiliares'!$A$3:$B$61,2,FALSE),"")</f>
        <v/>
      </c>
      <c r="G252" s="51" t="str">
        <f>IFERROR(VLOOKUP($B252,'Tabelas auxiliares'!$A$65:$C$102,2,FALSE),"")</f>
        <v/>
      </c>
      <c r="H252" s="51" t="str">
        <f>IFERROR(VLOOKUP($B252,'Tabelas auxiliares'!$A$65:$C$102,3,FALSE),"")</f>
        <v/>
      </c>
      <c r="X252" s="51" t="str">
        <f t="shared" si="6"/>
        <v/>
      </c>
      <c r="Y252" s="51" t="str">
        <f>IF(T252="","",IF(AND(T252&lt;&gt;'Tabelas auxiliares'!$B$236,T252&lt;&gt;'Tabelas auxiliares'!$B$237,T252&lt;&gt;'Tabelas auxiliares'!$C$236,T252&lt;&gt;'Tabelas auxiliares'!$C$237,T252&lt;&gt;'Tabelas auxiliares'!$D$236),"FOLHA DE PESSOAL",IF(X252='Tabelas auxiliares'!$A$237,"CUSTEIO",IF(X252='Tabelas auxiliares'!$A$236,"INVESTIMENTO","ERRO - VERIFICAR"))))</f>
        <v/>
      </c>
      <c r="Z252" s="64" t="str">
        <f t="shared" si="7"/>
        <v/>
      </c>
      <c r="AC252" s="44"/>
      <c r="AD252" s="72"/>
      <c r="AE252" s="72"/>
      <c r="AF252" s="72"/>
      <c r="AG252" s="72"/>
      <c r="AH252" s="72"/>
      <c r="AI252" s="72"/>
      <c r="AJ252" s="72"/>
      <c r="AK252" s="72"/>
      <c r="AL252" s="72"/>
      <c r="AM252" s="72"/>
      <c r="AN252" s="72"/>
      <c r="AO252" s="72"/>
    </row>
    <row r="253" spans="6:41" x14ac:dyDescent="0.25">
      <c r="F253" s="51" t="str">
        <f>IFERROR(VLOOKUP(D253,'Tabelas auxiliares'!$A$3:$B$61,2,FALSE),"")</f>
        <v/>
      </c>
      <c r="G253" s="51" t="str">
        <f>IFERROR(VLOOKUP($B253,'Tabelas auxiliares'!$A$65:$C$102,2,FALSE),"")</f>
        <v/>
      </c>
      <c r="H253" s="51" t="str">
        <f>IFERROR(VLOOKUP($B253,'Tabelas auxiliares'!$A$65:$C$102,3,FALSE),"")</f>
        <v/>
      </c>
      <c r="X253" s="51" t="str">
        <f t="shared" si="6"/>
        <v/>
      </c>
      <c r="Y253" s="51" t="str">
        <f>IF(T253="","",IF(AND(T253&lt;&gt;'Tabelas auxiliares'!$B$236,T253&lt;&gt;'Tabelas auxiliares'!$B$237,T253&lt;&gt;'Tabelas auxiliares'!$C$236,T253&lt;&gt;'Tabelas auxiliares'!$C$237,T253&lt;&gt;'Tabelas auxiliares'!$D$236),"FOLHA DE PESSOAL",IF(X253='Tabelas auxiliares'!$A$237,"CUSTEIO",IF(X253='Tabelas auxiliares'!$A$236,"INVESTIMENTO","ERRO - VERIFICAR"))))</f>
        <v/>
      </c>
      <c r="Z253" s="64" t="str">
        <f t="shared" si="7"/>
        <v/>
      </c>
      <c r="AC253" s="44"/>
      <c r="AD253" s="72"/>
      <c r="AE253" s="72"/>
      <c r="AF253" s="72"/>
      <c r="AG253" s="72"/>
      <c r="AH253" s="72"/>
      <c r="AI253" s="72"/>
      <c r="AJ253" s="72"/>
      <c r="AK253" s="72"/>
      <c r="AL253" s="72"/>
      <c r="AM253" s="72"/>
      <c r="AN253" s="72"/>
      <c r="AO253" s="72"/>
    </row>
    <row r="254" spans="6:41" x14ac:dyDescent="0.25">
      <c r="F254" s="51" t="str">
        <f>IFERROR(VLOOKUP(D254,'Tabelas auxiliares'!$A$3:$B$61,2,FALSE),"")</f>
        <v/>
      </c>
      <c r="G254" s="51" t="str">
        <f>IFERROR(VLOOKUP($B254,'Tabelas auxiliares'!$A$65:$C$102,2,FALSE),"")</f>
        <v/>
      </c>
      <c r="H254" s="51" t="str">
        <f>IFERROR(VLOOKUP($B254,'Tabelas auxiliares'!$A$65:$C$102,3,FALSE),"")</f>
        <v/>
      </c>
      <c r="X254" s="51" t="str">
        <f t="shared" si="6"/>
        <v/>
      </c>
      <c r="Y254" s="51" t="str">
        <f>IF(T254="","",IF(AND(T254&lt;&gt;'Tabelas auxiliares'!$B$236,T254&lt;&gt;'Tabelas auxiliares'!$B$237,T254&lt;&gt;'Tabelas auxiliares'!$C$236,T254&lt;&gt;'Tabelas auxiliares'!$C$237,T254&lt;&gt;'Tabelas auxiliares'!$D$236),"FOLHA DE PESSOAL",IF(X254='Tabelas auxiliares'!$A$237,"CUSTEIO",IF(X254='Tabelas auxiliares'!$A$236,"INVESTIMENTO","ERRO - VERIFICAR"))))</f>
        <v/>
      </c>
      <c r="Z254" s="64" t="str">
        <f t="shared" si="7"/>
        <v/>
      </c>
      <c r="AC254" s="44"/>
      <c r="AD254" s="72"/>
      <c r="AE254" s="72"/>
      <c r="AF254" s="72"/>
      <c r="AG254" s="72"/>
      <c r="AH254" s="72"/>
      <c r="AI254" s="72"/>
      <c r="AJ254" s="72"/>
      <c r="AK254" s="72"/>
      <c r="AL254" s="72"/>
      <c r="AM254" s="72"/>
      <c r="AN254" s="72"/>
      <c r="AO254" s="72"/>
    </row>
    <row r="255" spans="6:41" x14ac:dyDescent="0.25">
      <c r="F255" s="51" t="str">
        <f>IFERROR(VLOOKUP(D255,'Tabelas auxiliares'!$A$3:$B$61,2,FALSE),"")</f>
        <v/>
      </c>
      <c r="G255" s="51" t="str">
        <f>IFERROR(VLOOKUP($B255,'Tabelas auxiliares'!$A$65:$C$102,2,FALSE),"")</f>
        <v/>
      </c>
      <c r="H255" s="51" t="str">
        <f>IFERROR(VLOOKUP($B255,'Tabelas auxiliares'!$A$65:$C$102,3,FALSE),"")</f>
        <v/>
      </c>
      <c r="X255" s="51" t="str">
        <f t="shared" si="6"/>
        <v/>
      </c>
      <c r="Y255" s="51" t="str">
        <f>IF(T255="","",IF(AND(T255&lt;&gt;'Tabelas auxiliares'!$B$236,T255&lt;&gt;'Tabelas auxiliares'!$B$237,T255&lt;&gt;'Tabelas auxiliares'!$C$236,T255&lt;&gt;'Tabelas auxiliares'!$C$237,T255&lt;&gt;'Tabelas auxiliares'!$D$236),"FOLHA DE PESSOAL",IF(X255='Tabelas auxiliares'!$A$237,"CUSTEIO",IF(X255='Tabelas auxiliares'!$A$236,"INVESTIMENTO","ERRO - VERIFICAR"))))</f>
        <v/>
      </c>
      <c r="Z255" s="64" t="str">
        <f t="shared" si="7"/>
        <v/>
      </c>
      <c r="AC255" s="44"/>
      <c r="AD255" s="72"/>
      <c r="AE255" s="72"/>
      <c r="AF255" s="72"/>
      <c r="AG255" s="72"/>
      <c r="AH255" s="72"/>
      <c r="AI255" s="72"/>
      <c r="AJ255" s="72"/>
      <c r="AK255" s="72"/>
      <c r="AL255" s="72"/>
      <c r="AM255" s="72"/>
      <c r="AN255" s="72"/>
      <c r="AO255" s="72"/>
    </row>
    <row r="256" spans="6:41" x14ac:dyDescent="0.25">
      <c r="F256" s="51" t="str">
        <f>IFERROR(VLOOKUP(D256,'Tabelas auxiliares'!$A$3:$B$61,2,FALSE),"")</f>
        <v/>
      </c>
      <c r="G256" s="51" t="str">
        <f>IFERROR(VLOOKUP($B256,'Tabelas auxiliares'!$A$65:$C$102,2,FALSE),"")</f>
        <v/>
      </c>
      <c r="H256" s="51" t="str">
        <f>IFERROR(VLOOKUP($B256,'Tabelas auxiliares'!$A$65:$C$102,3,FALSE),"")</f>
        <v/>
      </c>
      <c r="X256" s="51" t="str">
        <f t="shared" si="6"/>
        <v/>
      </c>
      <c r="Y256" s="51" t="str">
        <f>IF(T256="","",IF(AND(T256&lt;&gt;'Tabelas auxiliares'!$B$236,T256&lt;&gt;'Tabelas auxiliares'!$B$237,T256&lt;&gt;'Tabelas auxiliares'!$C$236,T256&lt;&gt;'Tabelas auxiliares'!$C$237,T256&lt;&gt;'Tabelas auxiliares'!$D$236),"FOLHA DE PESSOAL",IF(X256='Tabelas auxiliares'!$A$237,"CUSTEIO",IF(X256='Tabelas auxiliares'!$A$236,"INVESTIMENTO","ERRO - VERIFICAR"))))</f>
        <v/>
      </c>
      <c r="Z256" s="64" t="str">
        <f t="shared" si="7"/>
        <v/>
      </c>
      <c r="AC256" s="44"/>
      <c r="AD256" s="72"/>
      <c r="AE256" s="72"/>
      <c r="AF256" s="72"/>
      <c r="AG256" s="72"/>
      <c r="AH256" s="72"/>
      <c r="AI256" s="72"/>
      <c r="AJ256" s="72"/>
      <c r="AK256" s="72"/>
      <c r="AL256" s="72"/>
      <c r="AM256" s="72"/>
      <c r="AN256" s="72"/>
      <c r="AO256" s="72"/>
    </row>
    <row r="257" spans="6:41" x14ac:dyDescent="0.25">
      <c r="F257" s="51" t="str">
        <f>IFERROR(VLOOKUP(D257,'Tabelas auxiliares'!$A$3:$B$61,2,FALSE),"")</f>
        <v/>
      </c>
      <c r="G257" s="51" t="str">
        <f>IFERROR(VLOOKUP($B257,'Tabelas auxiliares'!$A$65:$C$102,2,FALSE),"")</f>
        <v/>
      </c>
      <c r="H257" s="51" t="str">
        <f>IFERROR(VLOOKUP($B257,'Tabelas auxiliares'!$A$65:$C$102,3,FALSE),"")</f>
        <v/>
      </c>
      <c r="X257" s="51" t="str">
        <f t="shared" si="6"/>
        <v/>
      </c>
      <c r="Y257" s="51" t="str">
        <f>IF(T257="","",IF(AND(T257&lt;&gt;'Tabelas auxiliares'!$B$236,T257&lt;&gt;'Tabelas auxiliares'!$B$237,T257&lt;&gt;'Tabelas auxiliares'!$C$236,T257&lt;&gt;'Tabelas auxiliares'!$C$237,T257&lt;&gt;'Tabelas auxiliares'!$D$236),"FOLHA DE PESSOAL",IF(X257='Tabelas auxiliares'!$A$237,"CUSTEIO",IF(X257='Tabelas auxiliares'!$A$236,"INVESTIMENTO","ERRO - VERIFICAR"))))</f>
        <v/>
      </c>
      <c r="Z257" s="64" t="str">
        <f t="shared" si="7"/>
        <v/>
      </c>
      <c r="AC257" s="44"/>
      <c r="AD257" s="72"/>
      <c r="AE257" s="72"/>
      <c r="AF257" s="72"/>
      <c r="AG257" s="72"/>
      <c r="AH257" s="72"/>
      <c r="AI257" s="72"/>
      <c r="AJ257" s="72"/>
      <c r="AK257" s="72"/>
      <c r="AL257" s="72"/>
      <c r="AM257" s="72"/>
      <c r="AN257" s="72"/>
      <c r="AO257" s="72"/>
    </row>
    <row r="258" spans="6:41" x14ac:dyDescent="0.25">
      <c r="F258" s="51" t="str">
        <f>IFERROR(VLOOKUP(D258,'Tabelas auxiliares'!$A$3:$B$61,2,FALSE),"")</f>
        <v/>
      </c>
      <c r="G258" s="51" t="str">
        <f>IFERROR(VLOOKUP($B258,'Tabelas auxiliares'!$A$65:$C$102,2,FALSE),"")</f>
        <v/>
      </c>
      <c r="H258" s="51" t="str">
        <f>IFERROR(VLOOKUP($B258,'Tabelas auxiliares'!$A$65:$C$102,3,FALSE),"")</f>
        <v/>
      </c>
      <c r="X258" s="51" t="str">
        <f t="shared" si="6"/>
        <v/>
      </c>
      <c r="Y258" s="51" t="str">
        <f>IF(T258="","",IF(AND(T258&lt;&gt;'Tabelas auxiliares'!$B$236,T258&lt;&gt;'Tabelas auxiliares'!$B$237,T258&lt;&gt;'Tabelas auxiliares'!$C$236,T258&lt;&gt;'Tabelas auxiliares'!$C$237,T258&lt;&gt;'Tabelas auxiliares'!$D$236),"FOLHA DE PESSOAL",IF(X258='Tabelas auxiliares'!$A$237,"CUSTEIO",IF(X258='Tabelas auxiliares'!$A$236,"INVESTIMENTO","ERRO - VERIFICAR"))))</f>
        <v/>
      </c>
      <c r="Z258" s="64" t="str">
        <f t="shared" si="7"/>
        <v/>
      </c>
      <c r="AC258" s="44"/>
      <c r="AD258" s="72"/>
      <c r="AE258" s="72"/>
      <c r="AF258" s="72"/>
      <c r="AG258" s="72"/>
      <c r="AH258" s="72"/>
      <c r="AI258" s="72"/>
      <c r="AJ258" s="72"/>
      <c r="AK258" s="72"/>
      <c r="AL258" s="72"/>
      <c r="AM258" s="72"/>
      <c r="AN258" s="72"/>
      <c r="AO258" s="72"/>
    </row>
    <row r="259" spans="6:41" x14ac:dyDescent="0.25">
      <c r="F259" s="51" t="str">
        <f>IFERROR(VLOOKUP(D259,'Tabelas auxiliares'!$A$3:$B$61,2,FALSE),"")</f>
        <v/>
      </c>
      <c r="G259" s="51" t="str">
        <f>IFERROR(VLOOKUP($B259,'Tabelas auxiliares'!$A$65:$C$102,2,FALSE),"")</f>
        <v/>
      </c>
      <c r="H259" s="51" t="str">
        <f>IFERROR(VLOOKUP($B259,'Tabelas auxiliares'!$A$65:$C$102,3,FALSE),"")</f>
        <v/>
      </c>
      <c r="X259" s="51" t="str">
        <f t="shared" si="6"/>
        <v/>
      </c>
      <c r="Y259" s="51" t="str">
        <f>IF(T259="","",IF(AND(T259&lt;&gt;'Tabelas auxiliares'!$B$236,T259&lt;&gt;'Tabelas auxiliares'!$B$237,T259&lt;&gt;'Tabelas auxiliares'!$C$236,T259&lt;&gt;'Tabelas auxiliares'!$C$237,T259&lt;&gt;'Tabelas auxiliares'!$D$236),"FOLHA DE PESSOAL",IF(X259='Tabelas auxiliares'!$A$237,"CUSTEIO",IF(X259='Tabelas auxiliares'!$A$236,"INVESTIMENTO","ERRO - VERIFICAR"))))</f>
        <v/>
      </c>
      <c r="Z259" s="64" t="str">
        <f t="shared" si="7"/>
        <v/>
      </c>
      <c r="AC259" s="44"/>
      <c r="AD259" s="72"/>
      <c r="AE259" s="72"/>
      <c r="AF259" s="72"/>
      <c r="AG259" s="72"/>
      <c r="AH259" s="72"/>
      <c r="AI259" s="72"/>
      <c r="AJ259" s="72"/>
      <c r="AK259" s="72"/>
      <c r="AL259" s="72"/>
      <c r="AM259" s="72"/>
      <c r="AN259" s="72"/>
      <c r="AO259" s="72"/>
    </row>
    <row r="260" spans="6:41" x14ac:dyDescent="0.25">
      <c r="F260" s="51" t="str">
        <f>IFERROR(VLOOKUP(D260,'Tabelas auxiliares'!$A$3:$B$61,2,FALSE),"")</f>
        <v/>
      </c>
      <c r="G260" s="51" t="str">
        <f>IFERROR(VLOOKUP($B260,'Tabelas auxiliares'!$A$65:$C$102,2,FALSE),"")</f>
        <v/>
      </c>
      <c r="H260" s="51" t="str">
        <f>IFERROR(VLOOKUP($B260,'Tabelas auxiliares'!$A$65:$C$102,3,FALSE),"")</f>
        <v/>
      </c>
      <c r="X260" s="51" t="str">
        <f t="shared" si="6"/>
        <v/>
      </c>
      <c r="Y260" s="51" t="str">
        <f>IF(T260="","",IF(AND(T260&lt;&gt;'Tabelas auxiliares'!$B$236,T260&lt;&gt;'Tabelas auxiliares'!$B$237,T260&lt;&gt;'Tabelas auxiliares'!$C$236,T260&lt;&gt;'Tabelas auxiliares'!$C$237,T260&lt;&gt;'Tabelas auxiliares'!$D$236),"FOLHA DE PESSOAL",IF(X260='Tabelas auxiliares'!$A$237,"CUSTEIO",IF(X260='Tabelas auxiliares'!$A$236,"INVESTIMENTO","ERRO - VERIFICAR"))))</f>
        <v/>
      </c>
      <c r="Z260" s="64" t="str">
        <f t="shared" si="7"/>
        <v/>
      </c>
      <c r="AC260" s="44"/>
      <c r="AD260" s="72"/>
      <c r="AE260" s="72"/>
      <c r="AF260" s="72"/>
      <c r="AG260" s="72"/>
      <c r="AH260" s="72"/>
      <c r="AI260" s="72"/>
      <c r="AJ260" s="72"/>
      <c r="AK260" s="72"/>
      <c r="AL260" s="72"/>
      <c r="AM260" s="72"/>
      <c r="AN260" s="72"/>
      <c r="AO260" s="72"/>
    </row>
    <row r="261" spans="6:41" x14ac:dyDescent="0.25">
      <c r="F261" s="51" t="str">
        <f>IFERROR(VLOOKUP(D261,'Tabelas auxiliares'!$A$3:$B$61,2,FALSE),"")</f>
        <v/>
      </c>
      <c r="G261" s="51" t="str">
        <f>IFERROR(VLOOKUP($B261,'Tabelas auxiliares'!$A$65:$C$102,2,FALSE),"")</f>
        <v/>
      </c>
      <c r="H261" s="51" t="str">
        <f>IFERROR(VLOOKUP($B261,'Tabelas auxiliares'!$A$65:$C$102,3,FALSE),"")</f>
        <v/>
      </c>
      <c r="X261" s="51" t="str">
        <f t="shared" si="6"/>
        <v/>
      </c>
      <c r="Y261" s="51" t="str">
        <f>IF(T261="","",IF(AND(T261&lt;&gt;'Tabelas auxiliares'!$B$236,T261&lt;&gt;'Tabelas auxiliares'!$B$237,T261&lt;&gt;'Tabelas auxiliares'!$C$236,T261&lt;&gt;'Tabelas auxiliares'!$C$237,T261&lt;&gt;'Tabelas auxiliares'!$D$236),"FOLHA DE PESSOAL",IF(X261='Tabelas auxiliares'!$A$237,"CUSTEIO",IF(X261='Tabelas auxiliares'!$A$236,"INVESTIMENTO","ERRO - VERIFICAR"))))</f>
        <v/>
      </c>
      <c r="Z261" s="64" t="str">
        <f t="shared" si="7"/>
        <v/>
      </c>
      <c r="AC261" s="44"/>
      <c r="AD261" s="72"/>
      <c r="AE261" s="72"/>
      <c r="AF261" s="72"/>
      <c r="AG261" s="72"/>
      <c r="AH261" s="72"/>
      <c r="AI261" s="72"/>
      <c r="AJ261" s="72"/>
      <c r="AK261" s="72"/>
      <c r="AL261" s="72"/>
      <c r="AM261" s="72"/>
      <c r="AN261" s="72"/>
      <c r="AO261" s="72"/>
    </row>
    <row r="262" spans="6:41" x14ac:dyDescent="0.25">
      <c r="F262" s="51" t="str">
        <f>IFERROR(VLOOKUP(D262,'Tabelas auxiliares'!$A$3:$B$61,2,FALSE),"")</f>
        <v/>
      </c>
      <c r="G262" s="51" t="str">
        <f>IFERROR(VLOOKUP($B262,'Tabelas auxiliares'!$A$65:$C$102,2,FALSE),"")</f>
        <v/>
      </c>
      <c r="H262" s="51" t="str">
        <f>IFERROR(VLOOKUP($B262,'Tabelas auxiliares'!$A$65:$C$102,3,FALSE),"")</f>
        <v/>
      </c>
      <c r="X262" s="51" t="str">
        <f t="shared" si="6"/>
        <v/>
      </c>
      <c r="Y262" s="51" t="str">
        <f>IF(T262="","",IF(AND(T262&lt;&gt;'Tabelas auxiliares'!$B$236,T262&lt;&gt;'Tabelas auxiliares'!$B$237,T262&lt;&gt;'Tabelas auxiliares'!$C$236,T262&lt;&gt;'Tabelas auxiliares'!$C$237,T262&lt;&gt;'Tabelas auxiliares'!$D$236),"FOLHA DE PESSOAL",IF(X262='Tabelas auxiliares'!$A$237,"CUSTEIO",IF(X262='Tabelas auxiliares'!$A$236,"INVESTIMENTO","ERRO - VERIFICAR"))))</f>
        <v/>
      </c>
      <c r="Z262" s="64" t="str">
        <f t="shared" si="7"/>
        <v/>
      </c>
      <c r="AC262" s="44"/>
      <c r="AD262" s="72"/>
      <c r="AE262" s="72"/>
      <c r="AF262" s="72"/>
      <c r="AG262" s="72"/>
      <c r="AH262" s="72"/>
      <c r="AI262" s="72"/>
      <c r="AJ262" s="72"/>
      <c r="AK262" s="72"/>
      <c r="AL262" s="72"/>
      <c r="AM262" s="72"/>
      <c r="AN262" s="72"/>
      <c r="AO262" s="72"/>
    </row>
    <row r="263" spans="6:41" x14ac:dyDescent="0.25">
      <c r="F263" s="51" t="str">
        <f>IFERROR(VLOOKUP(D263,'Tabelas auxiliares'!$A$3:$B$61,2,FALSE),"")</f>
        <v/>
      </c>
      <c r="G263" s="51" t="str">
        <f>IFERROR(VLOOKUP($B263,'Tabelas auxiliares'!$A$65:$C$102,2,FALSE),"")</f>
        <v/>
      </c>
      <c r="H263" s="51" t="str">
        <f>IFERROR(VLOOKUP($B263,'Tabelas auxiliares'!$A$65:$C$102,3,FALSE),"")</f>
        <v/>
      </c>
      <c r="X263" s="51" t="str">
        <f t="shared" si="6"/>
        <v/>
      </c>
      <c r="Y263" s="51" t="str">
        <f>IF(T263="","",IF(AND(T263&lt;&gt;'Tabelas auxiliares'!$B$236,T263&lt;&gt;'Tabelas auxiliares'!$B$237,T263&lt;&gt;'Tabelas auxiliares'!$C$236,T263&lt;&gt;'Tabelas auxiliares'!$C$237,T263&lt;&gt;'Tabelas auxiliares'!$D$236),"FOLHA DE PESSOAL",IF(X263='Tabelas auxiliares'!$A$237,"CUSTEIO",IF(X263='Tabelas auxiliares'!$A$236,"INVESTIMENTO","ERRO - VERIFICAR"))))</f>
        <v/>
      </c>
      <c r="Z263" s="64" t="str">
        <f t="shared" si="7"/>
        <v/>
      </c>
      <c r="AC263" s="44"/>
      <c r="AD263" s="72"/>
      <c r="AE263" s="72"/>
      <c r="AF263" s="72"/>
      <c r="AG263" s="72"/>
      <c r="AH263" s="72"/>
      <c r="AI263" s="72"/>
      <c r="AJ263" s="72"/>
      <c r="AK263" s="72"/>
      <c r="AL263" s="72"/>
      <c r="AM263" s="72"/>
      <c r="AN263" s="72"/>
      <c r="AO263" s="72"/>
    </row>
    <row r="264" spans="6:41" x14ac:dyDescent="0.25">
      <c r="F264" s="51" t="str">
        <f>IFERROR(VLOOKUP(D264,'Tabelas auxiliares'!$A$3:$B$61,2,FALSE),"")</f>
        <v/>
      </c>
      <c r="G264" s="51" t="str">
        <f>IFERROR(VLOOKUP($B264,'Tabelas auxiliares'!$A$65:$C$102,2,FALSE),"")</f>
        <v/>
      </c>
      <c r="H264" s="51" t="str">
        <f>IFERROR(VLOOKUP($B264,'Tabelas auxiliares'!$A$65:$C$102,3,FALSE),"")</f>
        <v/>
      </c>
      <c r="X264" s="51" t="str">
        <f t="shared" si="6"/>
        <v/>
      </c>
      <c r="Y264" s="51" t="str">
        <f>IF(T264="","",IF(AND(T264&lt;&gt;'Tabelas auxiliares'!$B$236,T264&lt;&gt;'Tabelas auxiliares'!$B$237,T264&lt;&gt;'Tabelas auxiliares'!$C$236,T264&lt;&gt;'Tabelas auxiliares'!$C$237,T264&lt;&gt;'Tabelas auxiliares'!$D$236),"FOLHA DE PESSOAL",IF(X264='Tabelas auxiliares'!$A$237,"CUSTEIO",IF(X264='Tabelas auxiliares'!$A$236,"INVESTIMENTO","ERRO - VERIFICAR"))))</f>
        <v/>
      </c>
      <c r="Z264" s="64" t="str">
        <f t="shared" si="7"/>
        <v/>
      </c>
      <c r="AC264" s="44"/>
      <c r="AD264" s="72"/>
      <c r="AE264" s="72"/>
      <c r="AF264" s="72"/>
      <c r="AG264" s="72"/>
      <c r="AH264" s="72"/>
      <c r="AI264" s="72"/>
      <c r="AJ264" s="72"/>
      <c r="AK264" s="72"/>
      <c r="AL264" s="72"/>
      <c r="AM264" s="72"/>
      <c r="AN264" s="72"/>
      <c r="AO264" s="72"/>
    </row>
    <row r="265" spans="6:41" x14ac:dyDescent="0.25">
      <c r="F265" s="51" t="str">
        <f>IFERROR(VLOOKUP(D265,'Tabelas auxiliares'!$A$3:$B$61,2,FALSE),"")</f>
        <v/>
      </c>
      <c r="G265" s="51" t="str">
        <f>IFERROR(VLOOKUP($B265,'Tabelas auxiliares'!$A$65:$C$102,2,FALSE),"")</f>
        <v/>
      </c>
      <c r="H265" s="51" t="str">
        <f>IFERROR(VLOOKUP($B265,'Tabelas auxiliares'!$A$65:$C$102,3,FALSE),"")</f>
        <v/>
      </c>
      <c r="X265" s="51" t="str">
        <f t="shared" si="6"/>
        <v/>
      </c>
      <c r="Y265" s="51" t="str">
        <f>IF(T265="","",IF(AND(T265&lt;&gt;'Tabelas auxiliares'!$B$236,T265&lt;&gt;'Tabelas auxiliares'!$B$237,T265&lt;&gt;'Tabelas auxiliares'!$C$236,T265&lt;&gt;'Tabelas auxiliares'!$C$237,T265&lt;&gt;'Tabelas auxiliares'!$D$236),"FOLHA DE PESSOAL",IF(X265='Tabelas auxiliares'!$A$237,"CUSTEIO",IF(X265='Tabelas auxiliares'!$A$236,"INVESTIMENTO","ERRO - VERIFICAR"))))</f>
        <v/>
      </c>
      <c r="Z265" s="64" t="str">
        <f t="shared" si="7"/>
        <v/>
      </c>
      <c r="AC265" s="44"/>
      <c r="AD265" s="72"/>
      <c r="AE265" s="72"/>
      <c r="AF265" s="72"/>
      <c r="AG265" s="72"/>
      <c r="AH265" s="72"/>
      <c r="AI265" s="72"/>
      <c r="AJ265" s="72"/>
      <c r="AK265" s="72"/>
      <c r="AL265" s="72"/>
      <c r="AM265" s="72"/>
      <c r="AN265" s="72"/>
      <c r="AO265" s="72"/>
    </row>
    <row r="266" spans="6:41" x14ac:dyDescent="0.25">
      <c r="F266" s="51" t="str">
        <f>IFERROR(VLOOKUP(D266,'Tabelas auxiliares'!$A$3:$B$61,2,FALSE),"")</f>
        <v/>
      </c>
      <c r="G266" s="51" t="str">
        <f>IFERROR(VLOOKUP($B266,'Tabelas auxiliares'!$A$65:$C$102,2,FALSE),"")</f>
        <v/>
      </c>
      <c r="H266" s="51" t="str">
        <f>IFERROR(VLOOKUP($B266,'Tabelas auxiliares'!$A$65:$C$102,3,FALSE),"")</f>
        <v/>
      </c>
      <c r="X266" s="51" t="str">
        <f t="shared" si="6"/>
        <v/>
      </c>
      <c r="Y266" s="51" t="str">
        <f>IF(T266="","",IF(AND(T266&lt;&gt;'Tabelas auxiliares'!$B$236,T266&lt;&gt;'Tabelas auxiliares'!$B$237,T266&lt;&gt;'Tabelas auxiliares'!$C$236,T266&lt;&gt;'Tabelas auxiliares'!$C$237,T266&lt;&gt;'Tabelas auxiliares'!$D$236),"FOLHA DE PESSOAL",IF(X266='Tabelas auxiliares'!$A$237,"CUSTEIO",IF(X266='Tabelas auxiliares'!$A$236,"INVESTIMENTO","ERRO - VERIFICAR"))))</f>
        <v/>
      </c>
      <c r="Z266" s="64" t="str">
        <f t="shared" si="7"/>
        <v/>
      </c>
      <c r="AA266" s="44"/>
      <c r="AD266" s="72"/>
      <c r="AE266" s="72"/>
      <c r="AF266" s="72"/>
      <c r="AG266" s="72"/>
      <c r="AH266" s="72"/>
      <c r="AI266" s="72"/>
      <c r="AJ266" s="72"/>
      <c r="AK266" s="72"/>
      <c r="AL266" s="72"/>
      <c r="AM266" s="72"/>
      <c r="AN266" s="72"/>
      <c r="AO266" s="72"/>
    </row>
    <row r="267" spans="6:41" x14ac:dyDescent="0.25">
      <c r="F267" s="51" t="str">
        <f>IFERROR(VLOOKUP(D267,'Tabelas auxiliares'!$A$3:$B$61,2,FALSE),"")</f>
        <v/>
      </c>
      <c r="G267" s="51" t="str">
        <f>IFERROR(VLOOKUP($B267,'Tabelas auxiliares'!$A$65:$C$102,2,FALSE),"")</f>
        <v/>
      </c>
      <c r="H267" s="51" t="str">
        <f>IFERROR(VLOOKUP($B267,'Tabelas auxiliares'!$A$65:$C$102,3,FALSE),"")</f>
        <v/>
      </c>
      <c r="X267" s="51" t="str">
        <f t="shared" si="6"/>
        <v/>
      </c>
      <c r="Y267" s="51" t="str">
        <f>IF(T267="","",IF(AND(T267&lt;&gt;'Tabelas auxiliares'!$B$236,T267&lt;&gt;'Tabelas auxiliares'!$B$237,T267&lt;&gt;'Tabelas auxiliares'!$C$236,T267&lt;&gt;'Tabelas auxiliares'!$C$237,T267&lt;&gt;'Tabelas auxiliares'!$D$236),"FOLHA DE PESSOAL",IF(X267='Tabelas auxiliares'!$A$237,"CUSTEIO",IF(X267='Tabelas auxiliares'!$A$236,"INVESTIMENTO","ERRO - VERIFICAR"))))</f>
        <v/>
      </c>
      <c r="Z267" s="64" t="str">
        <f t="shared" si="7"/>
        <v/>
      </c>
      <c r="AA267" s="44"/>
      <c r="AC267" s="44"/>
      <c r="AD267" s="72"/>
      <c r="AE267" s="72"/>
      <c r="AF267" s="72"/>
      <c r="AG267" s="72"/>
      <c r="AH267" s="72"/>
      <c r="AI267" s="72"/>
      <c r="AJ267" s="72"/>
      <c r="AK267" s="72"/>
      <c r="AL267" s="72"/>
      <c r="AM267" s="72"/>
      <c r="AN267" s="72"/>
      <c r="AO267" s="72"/>
    </row>
    <row r="268" spans="6:41" x14ac:dyDescent="0.25">
      <c r="F268" s="51" t="str">
        <f>IFERROR(VLOOKUP(D268,'Tabelas auxiliares'!$A$3:$B$61,2,FALSE),"")</f>
        <v/>
      </c>
      <c r="G268" s="51" t="str">
        <f>IFERROR(VLOOKUP($B268,'Tabelas auxiliares'!$A$65:$C$102,2,FALSE),"")</f>
        <v/>
      </c>
      <c r="H268" s="51" t="str">
        <f>IFERROR(VLOOKUP($B268,'Tabelas auxiliares'!$A$65:$C$102,3,FALSE),"")</f>
        <v/>
      </c>
      <c r="X268" s="51" t="str">
        <f t="shared" si="6"/>
        <v/>
      </c>
      <c r="Y268" s="51" t="str">
        <f>IF(T268="","",IF(AND(T268&lt;&gt;'Tabelas auxiliares'!$B$236,T268&lt;&gt;'Tabelas auxiliares'!$B$237,T268&lt;&gt;'Tabelas auxiliares'!$C$236,T268&lt;&gt;'Tabelas auxiliares'!$C$237,T268&lt;&gt;'Tabelas auxiliares'!$D$236),"FOLHA DE PESSOAL",IF(X268='Tabelas auxiliares'!$A$237,"CUSTEIO",IF(X268='Tabelas auxiliares'!$A$236,"INVESTIMENTO","ERRO - VERIFICAR"))))</f>
        <v/>
      </c>
      <c r="Z268" s="64" t="str">
        <f t="shared" si="7"/>
        <v/>
      </c>
      <c r="AA268" s="44"/>
      <c r="AD268" s="72"/>
      <c r="AE268" s="72"/>
      <c r="AF268" s="72"/>
      <c r="AG268" s="72"/>
      <c r="AH268" s="72"/>
      <c r="AI268" s="72"/>
      <c r="AJ268" s="72"/>
      <c r="AK268" s="72"/>
      <c r="AL268" s="72"/>
      <c r="AM268" s="72"/>
      <c r="AN268" s="72"/>
      <c r="AO268" s="72"/>
    </row>
    <row r="269" spans="6:41" x14ac:dyDescent="0.25">
      <c r="F269" s="51" t="str">
        <f>IFERROR(VLOOKUP(D269,'Tabelas auxiliares'!$A$3:$B$61,2,FALSE),"")</f>
        <v/>
      </c>
      <c r="G269" s="51" t="str">
        <f>IFERROR(VLOOKUP($B269,'Tabelas auxiliares'!$A$65:$C$102,2,FALSE),"")</f>
        <v/>
      </c>
      <c r="H269" s="51" t="str">
        <f>IFERROR(VLOOKUP($B269,'Tabelas auxiliares'!$A$65:$C$102,3,FALSE),"")</f>
        <v/>
      </c>
      <c r="X269" s="51" t="str">
        <f t="shared" si="4"/>
        <v/>
      </c>
      <c r="Y269" s="51" t="str">
        <f>IF(T269="","",IF(AND(T269&lt;&gt;'Tabelas auxiliares'!$B$236,T269&lt;&gt;'Tabelas auxiliares'!$B$237,T269&lt;&gt;'Tabelas auxiliares'!$C$236,T269&lt;&gt;'Tabelas auxiliares'!$C$237,T269&lt;&gt;'Tabelas auxiliares'!$D$236),"FOLHA DE PESSOAL",IF(X269='Tabelas auxiliares'!$A$237,"CUSTEIO",IF(X269='Tabelas auxiliares'!$A$236,"INVESTIMENTO","ERRO - VERIFICAR"))))</f>
        <v/>
      </c>
      <c r="Z269" s="64" t="str">
        <f t="shared" si="5"/>
        <v/>
      </c>
      <c r="AA269" s="44"/>
      <c r="AD269" s="72"/>
      <c r="AE269" s="72"/>
      <c r="AF269" s="72"/>
      <c r="AG269" s="72"/>
      <c r="AH269" s="72"/>
      <c r="AI269" s="72"/>
      <c r="AJ269" s="72"/>
      <c r="AK269" s="72"/>
      <c r="AL269" s="72"/>
      <c r="AM269" s="72"/>
      <c r="AN269" s="72"/>
      <c r="AO269" s="72"/>
    </row>
    <row r="270" spans="6:41" x14ac:dyDescent="0.25">
      <c r="F270" s="51" t="str">
        <f>IFERROR(VLOOKUP(D270,'Tabelas auxiliares'!$A$3:$B$61,2,FALSE),"")</f>
        <v/>
      </c>
      <c r="G270" s="51" t="str">
        <f>IFERROR(VLOOKUP($B270,'Tabelas auxiliares'!$A$65:$C$102,2,FALSE),"")</f>
        <v/>
      </c>
      <c r="H270" s="51" t="str">
        <f>IFERROR(VLOOKUP($B270,'Tabelas auxiliares'!$A$65:$C$102,3,FALSE),"")</f>
        <v/>
      </c>
      <c r="X270" s="51" t="str">
        <f t="shared" si="4"/>
        <v/>
      </c>
      <c r="Y270" s="51" t="str">
        <f>IF(T270="","",IF(AND(T270&lt;&gt;'Tabelas auxiliares'!$B$236,T270&lt;&gt;'Tabelas auxiliares'!$B$237,T270&lt;&gt;'Tabelas auxiliares'!$C$236,T270&lt;&gt;'Tabelas auxiliares'!$C$237,T270&lt;&gt;'Tabelas auxiliares'!$D$236),"FOLHA DE PESSOAL",IF(X270='Tabelas auxiliares'!$A$237,"CUSTEIO",IF(X270='Tabelas auxiliares'!$A$236,"INVESTIMENTO","ERRO - VERIFICAR"))))</f>
        <v/>
      </c>
      <c r="Z270" s="64" t="str">
        <f t="shared" si="5"/>
        <v/>
      </c>
      <c r="AA270" s="44"/>
      <c r="AD270" s="72"/>
      <c r="AE270" s="72"/>
      <c r="AF270" s="72"/>
      <c r="AG270" s="72"/>
      <c r="AH270" s="72"/>
      <c r="AI270" s="72"/>
      <c r="AJ270" s="72"/>
      <c r="AK270" s="72"/>
      <c r="AL270" s="72"/>
      <c r="AM270" s="72"/>
      <c r="AN270" s="72"/>
      <c r="AO270" s="72"/>
    </row>
    <row r="271" spans="6:41" x14ac:dyDescent="0.25">
      <c r="F271" s="51" t="str">
        <f>IFERROR(VLOOKUP(D271,'Tabelas auxiliares'!$A$3:$B$61,2,FALSE),"")</f>
        <v/>
      </c>
      <c r="G271" s="51" t="str">
        <f>IFERROR(VLOOKUP($B271,'Tabelas auxiliares'!$A$65:$C$102,2,FALSE),"")</f>
        <v/>
      </c>
      <c r="H271" s="51" t="str">
        <f>IFERROR(VLOOKUP($B271,'Tabelas auxiliares'!$A$65:$C$102,3,FALSE),"")</f>
        <v/>
      </c>
      <c r="X271" s="51" t="str">
        <f t="shared" si="4"/>
        <v/>
      </c>
      <c r="Y271" s="51" t="str">
        <f>IF(T271="","",IF(AND(T271&lt;&gt;'Tabelas auxiliares'!$B$236,T271&lt;&gt;'Tabelas auxiliares'!$B$237,T271&lt;&gt;'Tabelas auxiliares'!$C$236,T271&lt;&gt;'Tabelas auxiliares'!$C$237,T271&lt;&gt;'Tabelas auxiliares'!$D$236),"FOLHA DE PESSOAL",IF(X271='Tabelas auxiliares'!$A$237,"CUSTEIO",IF(X271='Tabelas auxiliares'!$A$236,"INVESTIMENTO","ERRO - VERIFICAR"))))</f>
        <v/>
      </c>
      <c r="Z271" s="64" t="str">
        <f t="shared" si="5"/>
        <v/>
      </c>
      <c r="AC271" s="44"/>
      <c r="AD271" s="72"/>
      <c r="AE271" s="72"/>
      <c r="AF271" s="72"/>
      <c r="AG271" s="72"/>
      <c r="AH271" s="72"/>
      <c r="AI271" s="72"/>
      <c r="AJ271" s="72"/>
      <c r="AK271" s="72"/>
      <c r="AL271" s="72"/>
      <c r="AM271" s="72"/>
      <c r="AN271" s="72"/>
      <c r="AO271" s="72"/>
    </row>
    <row r="272" spans="6:41" x14ac:dyDescent="0.25">
      <c r="F272" s="51" t="str">
        <f>IFERROR(VLOOKUP(D272,'Tabelas auxiliares'!$A$3:$B$61,2,FALSE),"")</f>
        <v/>
      </c>
      <c r="G272" s="51" t="str">
        <f>IFERROR(VLOOKUP($B272,'Tabelas auxiliares'!$A$65:$C$102,2,FALSE),"")</f>
        <v/>
      </c>
      <c r="H272" s="51" t="str">
        <f>IFERROR(VLOOKUP($B272,'Tabelas auxiliares'!$A$65:$C$102,3,FALSE),"")</f>
        <v/>
      </c>
      <c r="X272" s="51" t="str">
        <f t="shared" si="4"/>
        <v/>
      </c>
      <c r="Y272" s="51" t="str">
        <f>IF(T272="","",IF(AND(T272&lt;&gt;'Tabelas auxiliares'!$B$236,T272&lt;&gt;'Tabelas auxiliares'!$B$237,T272&lt;&gt;'Tabelas auxiliares'!$C$236,T272&lt;&gt;'Tabelas auxiliares'!$C$237,T272&lt;&gt;'Tabelas auxiliares'!$D$236),"FOLHA DE PESSOAL",IF(X272='Tabelas auxiliares'!$A$237,"CUSTEIO",IF(X272='Tabelas auxiliares'!$A$236,"INVESTIMENTO","ERRO - VERIFICAR"))))</f>
        <v/>
      </c>
      <c r="Z272" s="64" t="str">
        <f t="shared" si="5"/>
        <v/>
      </c>
      <c r="AB272" s="44"/>
      <c r="AD272" s="72"/>
      <c r="AE272" s="72"/>
      <c r="AF272" s="72"/>
      <c r="AG272" s="72"/>
      <c r="AH272" s="72"/>
      <c r="AI272" s="72"/>
      <c r="AJ272" s="72"/>
      <c r="AK272" s="72"/>
      <c r="AL272" s="72"/>
      <c r="AM272" s="72"/>
      <c r="AN272" s="72"/>
      <c r="AO272" s="72"/>
    </row>
    <row r="273" spans="6:41" x14ac:dyDescent="0.25">
      <c r="F273" s="51" t="str">
        <f>IFERROR(VLOOKUP(D273,'Tabelas auxiliares'!$A$3:$B$61,2,FALSE),"")</f>
        <v/>
      </c>
      <c r="G273" s="51" t="str">
        <f>IFERROR(VLOOKUP($B273,'Tabelas auxiliares'!$A$65:$C$102,2,FALSE),"")</f>
        <v/>
      </c>
      <c r="H273" s="51" t="str">
        <f>IFERROR(VLOOKUP($B273,'Tabelas auxiliares'!$A$65:$C$102,3,FALSE),"")</f>
        <v/>
      </c>
      <c r="X273" s="51" t="str">
        <f t="shared" si="4"/>
        <v/>
      </c>
      <c r="Y273" s="51" t="str">
        <f>IF(T273="","",IF(AND(T273&lt;&gt;'Tabelas auxiliares'!$B$236,T273&lt;&gt;'Tabelas auxiliares'!$B$237,T273&lt;&gt;'Tabelas auxiliares'!$C$236,T273&lt;&gt;'Tabelas auxiliares'!$C$237,T273&lt;&gt;'Tabelas auxiliares'!$D$236),"FOLHA DE PESSOAL",IF(X273='Tabelas auxiliares'!$A$237,"CUSTEIO",IF(X273='Tabelas auxiliares'!$A$236,"INVESTIMENTO","ERRO - VERIFICAR"))))</f>
        <v/>
      </c>
      <c r="Z273" s="64" t="str">
        <f t="shared" si="5"/>
        <v/>
      </c>
      <c r="AA273" s="44"/>
      <c r="AD273" s="72"/>
      <c r="AE273" s="72"/>
      <c r="AF273" s="72"/>
      <c r="AG273" s="72"/>
      <c r="AH273" s="72"/>
      <c r="AI273" s="72"/>
      <c r="AJ273" s="72"/>
      <c r="AK273" s="72"/>
      <c r="AL273" s="72"/>
      <c r="AM273" s="72"/>
      <c r="AN273" s="72"/>
      <c r="AO273" s="72"/>
    </row>
    <row r="274" spans="6:41" x14ac:dyDescent="0.25">
      <c r="F274" s="51" t="str">
        <f>IFERROR(VLOOKUP(D274,'Tabelas auxiliares'!$A$3:$B$61,2,FALSE),"")</f>
        <v/>
      </c>
      <c r="G274" s="51" t="str">
        <f>IFERROR(VLOOKUP($B274,'Tabelas auxiliares'!$A$65:$C$102,2,FALSE),"")</f>
        <v/>
      </c>
      <c r="H274" s="51" t="str">
        <f>IFERROR(VLOOKUP($B274,'Tabelas auxiliares'!$A$65:$C$102,3,FALSE),"")</f>
        <v/>
      </c>
      <c r="X274" s="51" t="str">
        <f t="shared" si="4"/>
        <v/>
      </c>
      <c r="Y274" s="51" t="str">
        <f>IF(T274="","",IF(AND(T274&lt;&gt;'Tabelas auxiliares'!$B$236,T274&lt;&gt;'Tabelas auxiliares'!$B$237,T274&lt;&gt;'Tabelas auxiliares'!$C$236,T274&lt;&gt;'Tabelas auxiliares'!$C$237,T274&lt;&gt;'Tabelas auxiliares'!$D$236),"FOLHA DE PESSOAL",IF(X274='Tabelas auxiliares'!$A$237,"CUSTEIO",IF(X274='Tabelas auxiliares'!$A$236,"INVESTIMENTO","ERRO - VERIFICAR"))))</f>
        <v/>
      </c>
      <c r="Z274" s="64" t="str">
        <f t="shared" si="5"/>
        <v/>
      </c>
      <c r="AC274" s="44"/>
      <c r="AD274" s="72"/>
      <c r="AE274" s="72"/>
      <c r="AF274" s="72"/>
      <c r="AG274" s="72"/>
      <c r="AH274" s="72"/>
      <c r="AI274" s="72"/>
      <c r="AJ274" s="72"/>
      <c r="AK274" s="72"/>
      <c r="AL274" s="72"/>
      <c r="AM274" s="72"/>
      <c r="AN274" s="72"/>
      <c r="AO274" s="72"/>
    </row>
    <row r="275" spans="6:41" x14ac:dyDescent="0.25">
      <c r="F275" s="51" t="str">
        <f>IFERROR(VLOOKUP(D275,'Tabelas auxiliares'!$A$3:$B$61,2,FALSE),"")</f>
        <v/>
      </c>
      <c r="G275" s="51" t="str">
        <f>IFERROR(VLOOKUP($B275,'Tabelas auxiliares'!$A$65:$C$102,2,FALSE),"")</f>
        <v/>
      </c>
      <c r="H275" s="51" t="str">
        <f>IFERROR(VLOOKUP($B275,'Tabelas auxiliares'!$A$65:$C$102,3,FALSE),"")</f>
        <v/>
      </c>
      <c r="X275" s="51" t="str">
        <f t="shared" si="4"/>
        <v/>
      </c>
      <c r="Y275" s="51" t="str">
        <f>IF(T275="","",IF(AND(T275&lt;&gt;'Tabelas auxiliares'!$B$236,T275&lt;&gt;'Tabelas auxiliares'!$B$237,T275&lt;&gt;'Tabelas auxiliares'!$C$236,T275&lt;&gt;'Tabelas auxiliares'!$C$237,T275&lt;&gt;'Tabelas auxiliares'!$D$236),"FOLHA DE PESSOAL",IF(X275='Tabelas auxiliares'!$A$237,"CUSTEIO",IF(X275='Tabelas auxiliares'!$A$236,"INVESTIMENTO","ERRO - VERIFICAR"))))</f>
        <v/>
      </c>
      <c r="Z275" s="64" t="str">
        <f t="shared" si="5"/>
        <v/>
      </c>
      <c r="AA275" s="44"/>
      <c r="AC275" s="44"/>
      <c r="AD275" s="72"/>
      <c r="AE275" s="72"/>
      <c r="AF275" s="72"/>
      <c r="AG275" s="72"/>
      <c r="AH275" s="72"/>
      <c r="AI275" s="72"/>
      <c r="AJ275" s="72"/>
      <c r="AK275" s="72"/>
      <c r="AL275" s="72"/>
      <c r="AM275" s="72"/>
      <c r="AN275" s="72"/>
      <c r="AO275" s="72"/>
    </row>
    <row r="276" spans="6:41" x14ac:dyDescent="0.25">
      <c r="F276" s="51" t="str">
        <f>IFERROR(VLOOKUP(D276,'Tabelas auxiliares'!$A$3:$B$61,2,FALSE),"")</f>
        <v/>
      </c>
      <c r="G276" s="51" t="str">
        <f>IFERROR(VLOOKUP($B276,'Tabelas auxiliares'!$A$65:$C$102,2,FALSE),"")</f>
        <v/>
      </c>
      <c r="H276" s="51" t="str">
        <f>IFERROR(VLOOKUP($B276,'Tabelas auxiliares'!$A$65:$C$102,3,FALSE),"")</f>
        <v/>
      </c>
      <c r="X276" s="51" t="str">
        <f t="shared" si="4"/>
        <v/>
      </c>
      <c r="Y276" s="51" t="str">
        <f>IF(T276="","",IF(AND(T276&lt;&gt;'Tabelas auxiliares'!$B$236,T276&lt;&gt;'Tabelas auxiliares'!$B$237,T276&lt;&gt;'Tabelas auxiliares'!$C$236,T276&lt;&gt;'Tabelas auxiliares'!$C$237,T276&lt;&gt;'Tabelas auxiliares'!$D$236),"FOLHA DE PESSOAL",IF(X276='Tabelas auxiliares'!$A$237,"CUSTEIO",IF(X276='Tabelas auxiliares'!$A$236,"INVESTIMENTO","ERRO - VERIFICAR"))))</f>
        <v/>
      </c>
      <c r="Z276" s="64" t="str">
        <f t="shared" si="5"/>
        <v/>
      </c>
      <c r="AA276" s="44"/>
      <c r="AC276" s="44"/>
      <c r="AD276" s="72"/>
      <c r="AE276" s="72"/>
      <c r="AF276" s="72"/>
      <c r="AG276" s="72"/>
      <c r="AH276" s="72"/>
      <c r="AI276" s="72"/>
      <c r="AJ276" s="72"/>
      <c r="AK276" s="72"/>
      <c r="AL276" s="72"/>
      <c r="AM276" s="72"/>
      <c r="AN276" s="72"/>
      <c r="AO276" s="72"/>
    </row>
    <row r="277" spans="6:41" x14ac:dyDescent="0.25">
      <c r="F277" s="51" t="str">
        <f>IFERROR(VLOOKUP(D277,'Tabelas auxiliares'!$A$3:$B$61,2,FALSE),"")</f>
        <v/>
      </c>
      <c r="G277" s="51" t="str">
        <f>IFERROR(VLOOKUP($B277,'Tabelas auxiliares'!$A$65:$C$102,2,FALSE),"")</f>
        <v/>
      </c>
      <c r="H277" s="51" t="str">
        <f>IFERROR(VLOOKUP($B277,'Tabelas auxiliares'!$A$65:$C$102,3,FALSE),"")</f>
        <v/>
      </c>
      <c r="X277" s="51" t="str">
        <f t="shared" si="4"/>
        <v/>
      </c>
      <c r="Y277" s="51" t="str">
        <f>IF(T277="","",IF(AND(T277&lt;&gt;'Tabelas auxiliares'!$B$236,T277&lt;&gt;'Tabelas auxiliares'!$B$237,T277&lt;&gt;'Tabelas auxiliares'!$C$236,T277&lt;&gt;'Tabelas auxiliares'!$C$237,T277&lt;&gt;'Tabelas auxiliares'!$D$236),"FOLHA DE PESSOAL",IF(X277='Tabelas auxiliares'!$A$237,"CUSTEIO",IF(X277='Tabelas auxiliares'!$A$236,"INVESTIMENTO","ERRO - VERIFICAR"))))</f>
        <v/>
      </c>
      <c r="Z277" s="64" t="str">
        <f t="shared" si="5"/>
        <v/>
      </c>
      <c r="AC277" s="44"/>
      <c r="AD277" s="72"/>
      <c r="AE277" s="72"/>
      <c r="AF277" s="72"/>
      <c r="AG277" s="72"/>
      <c r="AH277" s="72"/>
      <c r="AI277" s="72"/>
      <c r="AJ277" s="72"/>
      <c r="AK277" s="72"/>
      <c r="AL277" s="72"/>
      <c r="AM277" s="72"/>
      <c r="AN277" s="72"/>
      <c r="AO277" s="72"/>
    </row>
    <row r="278" spans="6:41" x14ac:dyDescent="0.25">
      <c r="F278" s="51" t="str">
        <f>IFERROR(VLOOKUP(D278,'Tabelas auxiliares'!$A$3:$B$61,2,FALSE),"")</f>
        <v/>
      </c>
      <c r="G278" s="51" t="str">
        <f>IFERROR(VLOOKUP($B278,'Tabelas auxiliares'!$A$65:$C$102,2,FALSE),"")</f>
        <v/>
      </c>
      <c r="H278" s="51" t="str">
        <f>IFERROR(VLOOKUP($B278,'Tabelas auxiliares'!$A$65:$C$102,3,FALSE),"")</f>
        <v/>
      </c>
      <c r="X278" s="51" t="str">
        <f t="shared" si="4"/>
        <v/>
      </c>
      <c r="Y278" s="51" t="str">
        <f>IF(T278="","",IF(AND(T278&lt;&gt;'Tabelas auxiliares'!$B$236,T278&lt;&gt;'Tabelas auxiliares'!$B$237,T278&lt;&gt;'Tabelas auxiliares'!$C$236,T278&lt;&gt;'Tabelas auxiliares'!$C$237,T278&lt;&gt;'Tabelas auxiliares'!$D$236),"FOLHA DE PESSOAL",IF(X278='Tabelas auxiliares'!$A$237,"CUSTEIO",IF(X278='Tabelas auxiliares'!$A$236,"INVESTIMENTO","ERRO - VERIFICAR"))))</f>
        <v/>
      </c>
      <c r="Z278" s="64" t="str">
        <f t="shared" si="5"/>
        <v/>
      </c>
      <c r="AC278" s="44"/>
      <c r="AD278" s="72"/>
      <c r="AE278" s="72"/>
      <c r="AF278" s="72"/>
      <c r="AG278" s="72"/>
      <c r="AH278" s="72"/>
      <c r="AI278" s="72"/>
      <c r="AJ278" s="72"/>
      <c r="AK278" s="72"/>
      <c r="AL278" s="72"/>
      <c r="AM278" s="72"/>
      <c r="AN278" s="72"/>
      <c r="AO278" s="72"/>
    </row>
    <row r="279" spans="6:41" x14ac:dyDescent="0.25">
      <c r="F279" s="51" t="str">
        <f>IFERROR(VLOOKUP(D279,'Tabelas auxiliares'!$A$3:$B$61,2,FALSE),"")</f>
        <v/>
      </c>
      <c r="G279" s="51" t="str">
        <f>IFERROR(VLOOKUP($B279,'Tabelas auxiliares'!$A$65:$C$102,2,FALSE),"")</f>
        <v/>
      </c>
      <c r="H279" s="51" t="str">
        <f>IFERROR(VLOOKUP($B279,'Tabelas auxiliares'!$A$65:$C$102,3,FALSE),"")</f>
        <v/>
      </c>
      <c r="X279" s="51" t="str">
        <f t="shared" si="4"/>
        <v/>
      </c>
      <c r="Y279" s="51" t="str">
        <f>IF(T279="","",IF(AND(T279&lt;&gt;'Tabelas auxiliares'!$B$236,T279&lt;&gt;'Tabelas auxiliares'!$B$237,T279&lt;&gt;'Tabelas auxiliares'!$C$236,T279&lt;&gt;'Tabelas auxiliares'!$C$237,T279&lt;&gt;'Tabelas auxiliares'!$D$236),"FOLHA DE PESSOAL",IF(X279='Tabelas auxiliares'!$A$237,"CUSTEIO",IF(X279='Tabelas auxiliares'!$A$236,"INVESTIMENTO","ERRO - VERIFICAR"))))</f>
        <v/>
      </c>
      <c r="Z279" s="64" t="str">
        <f t="shared" si="5"/>
        <v/>
      </c>
      <c r="AA279" s="44"/>
      <c r="AB279" s="44"/>
      <c r="AD279" s="72"/>
      <c r="AE279" s="72"/>
      <c r="AF279" s="72"/>
      <c r="AG279" s="72"/>
      <c r="AH279" s="72"/>
      <c r="AI279" s="72"/>
      <c r="AJ279" s="72"/>
      <c r="AK279" s="72"/>
      <c r="AL279" s="72"/>
      <c r="AM279" s="72"/>
      <c r="AN279" s="72"/>
      <c r="AO279" s="72"/>
    </row>
    <row r="280" spans="6:41" x14ac:dyDescent="0.25">
      <c r="F280" s="51" t="str">
        <f>IFERROR(VLOOKUP(D280,'Tabelas auxiliares'!$A$3:$B$61,2,FALSE),"")</f>
        <v/>
      </c>
      <c r="G280" s="51" t="str">
        <f>IFERROR(VLOOKUP($B280,'Tabelas auxiliares'!$A$65:$C$102,2,FALSE),"")</f>
        <v/>
      </c>
      <c r="H280" s="51" t="str">
        <f>IFERROR(VLOOKUP($B280,'Tabelas auxiliares'!$A$65:$C$102,3,FALSE),"")</f>
        <v/>
      </c>
      <c r="X280" s="51" t="str">
        <f t="shared" si="4"/>
        <v/>
      </c>
      <c r="Y280" s="51" t="str">
        <f>IF(T280="","",IF(AND(T280&lt;&gt;'Tabelas auxiliares'!$B$236,T280&lt;&gt;'Tabelas auxiliares'!$B$237,T280&lt;&gt;'Tabelas auxiliares'!$C$236,T280&lt;&gt;'Tabelas auxiliares'!$C$237,T280&lt;&gt;'Tabelas auxiliares'!$D$236),"FOLHA DE PESSOAL",IF(X280='Tabelas auxiliares'!$A$237,"CUSTEIO",IF(X280='Tabelas auxiliares'!$A$236,"INVESTIMENTO","ERRO - VERIFICAR"))))</f>
        <v/>
      </c>
      <c r="Z280" s="64" t="str">
        <f t="shared" si="5"/>
        <v/>
      </c>
      <c r="AA280" s="44"/>
      <c r="AC280" s="44"/>
      <c r="AD280" s="72"/>
      <c r="AE280" s="72"/>
      <c r="AF280" s="72"/>
      <c r="AG280" s="72"/>
      <c r="AH280" s="72"/>
      <c r="AI280" s="72"/>
      <c r="AJ280" s="72"/>
      <c r="AK280" s="72"/>
      <c r="AL280" s="72"/>
      <c r="AM280" s="72"/>
      <c r="AN280" s="72"/>
      <c r="AO280" s="72"/>
    </row>
    <row r="281" spans="6:41" x14ac:dyDescent="0.25">
      <c r="F281" s="51" t="str">
        <f>IFERROR(VLOOKUP(D281,'Tabelas auxiliares'!$A$3:$B$61,2,FALSE),"")</f>
        <v/>
      </c>
      <c r="G281" s="51" t="str">
        <f>IFERROR(VLOOKUP($B281,'Tabelas auxiliares'!$A$65:$C$102,2,FALSE),"")</f>
        <v/>
      </c>
      <c r="H281" s="51" t="str">
        <f>IFERROR(VLOOKUP($B281,'Tabelas auxiliares'!$A$65:$C$102,3,FALSE),"")</f>
        <v/>
      </c>
      <c r="X281" s="51" t="str">
        <f t="shared" si="4"/>
        <v/>
      </c>
      <c r="Y281" s="51" t="str">
        <f>IF(T281="","",IF(AND(T281&lt;&gt;'Tabelas auxiliares'!$B$236,T281&lt;&gt;'Tabelas auxiliares'!$B$237,T281&lt;&gt;'Tabelas auxiliares'!$C$236,T281&lt;&gt;'Tabelas auxiliares'!$C$237,T281&lt;&gt;'Tabelas auxiliares'!$D$236),"FOLHA DE PESSOAL",IF(X281='Tabelas auxiliares'!$A$237,"CUSTEIO",IF(X281='Tabelas auxiliares'!$A$236,"INVESTIMENTO","ERRO - VERIFICAR"))))</f>
        <v/>
      </c>
      <c r="Z281" s="64" t="str">
        <f t="shared" si="5"/>
        <v/>
      </c>
      <c r="AC281" s="44"/>
      <c r="AD281" s="72"/>
      <c r="AE281" s="72"/>
      <c r="AF281" s="72"/>
      <c r="AG281" s="72"/>
      <c r="AH281" s="72"/>
      <c r="AI281" s="72"/>
      <c r="AJ281" s="72"/>
      <c r="AK281" s="72"/>
      <c r="AL281" s="72"/>
      <c r="AM281" s="72"/>
      <c r="AN281" s="72"/>
      <c r="AO281" s="72"/>
    </row>
    <row r="282" spans="6:41" x14ac:dyDescent="0.25">
      <c r="F282" s="51" t="str">
        <f>IFERROR(VLOOKUP(D282,'Tabelas auxiliares'!$A$3:$B$61,2,FALSE),"")</f>
        <v/>
      </c>
      <c r="G282" s="51" t="str">
        <f>IFERROR(VLOOKUP($B282,'Tabelas auxiliares'!$A$65:$C$102,2,FALSE),"")</f>
        <v/>
      </c>
      <c r="H282" s="51" t="str">
        <f>IFERROR(VLOOKUP($B282,'Tabelas auxiliares'!$A$65:$C$102,3,FALSE),"")</f>
        <v/>
      </c>
      <c r="X282" s="51" t="str">
        <f t="shared" si="4"/>
        <v/>
      </c>
      <c r="Y282" s="51" t="str">
        <f>IF(T282="","",IF(AND(T282&lt;&gt;'Tabelas auxiliares'!$B$236,T282&lt;&gt;'Tabelas auxiliares'!$B$237,T282&lt;&gt;'Tabelas auxiliares'!$C$236,T282&lt;&gt;'Tabelas auxiliares'!$C$237,T282&lt;&gt;'Tabelas auxiliares'!$D$236),"FOLHA DE PESSOAL",IF(X282='Tabelas auxiliares'!$A$237,"CUSTEIO",IF(X282='Tabelas auxiliares'!$A$236,"INVESTIMENTO","ERRO - VERIFICAR"))))</f>
        <v/>
      </c>
      <c r="Z282" s="64" t="str">
        <f t="shared" si="5"/>
        <v/>
      </c>
      <c r="AC282" s="44"/>
      <c r="AD282" s="72"/>
      <c r="AE282" s="72"/>
      <c r="AF282" s="72"/>
      <c r="AG282" s="72"/>
      <c r="AH282" s="72"/>
      <c r="AI282" s="72"/>
      <c r="AJ282" s="72"/>
      <c r="AK282" s="72"/>
      <c r="AL282" s="72"/>
      <c r="AM282" s="72"/>
      <c r="AN282" s="72"/>
      <c r="AO282" s="72"/>
    </row>
    <row r="283" spans="6:41" x14ac:dyDescent="0.25">
      <c r="F283" s="51" t="str">
        <f>IFERROR(VLOOKUP(D283,'Tabelas auxiliares'!$A$3:$B$61,2,FALSE),"")</f>
        <v/>
      </c>
      <c r="G283" s="51" t="str">
        <f>IFERROR(VLOOKUP($B283,'Tabelas auxiliares'!$A$65:$C$102,2,FALSE),"")</f>
        <v/>
      </c>
      <c r="H283" s="51" t="str">
        <f>IFERROR(VLOOKUP($B283,'Tabelas auxiliares'!$A$65:$C$102,3,FALSE),"")</f>
        <v/>
      </c>
      <c r="X283" s="51" t="str">
        <f t="shared" si="4"/>
        <v/>
      </c>
      <c r="Y283" s="51" t="str">
        <f>IF(T283="","",IF(AND(T283&lt;&gt;'Tabelas auxiliares'!$B$236,T283&lt;&gt;'Tabelas auxiliares'!$B$237,T283&lt;&gt;'Tabelas auxiliares'!$C$236,T283&lt;&gt;'Tabelas auxiliares'!$C$237,T283&lt;&gt;'Tabelas auxiliares'!$D$236),"FOLHA DE PESSOAL",IF(X283='Tabelas auxiliares'!$A$237,"CUSTEIO",IF(X283='Tabelas auxiliares'!$A$236,"INVESTIMENTO","ERRO - VERIFICAR"))))</f>
        <v/>
      </c>
      <c r="Z283" s="64" t="str">
        <f t="shared" si="5"/>
        <v/>
      </c>
      <c r="AB283" s="44"/>
      <c r="AC283" s="44"/>
      <c r="AD283" s="72"/>
      <c r="AE283" s="72"/>
      <c r="AF283" s="72"/>
      <c r="AG283" s="72"/>
      <c r="AH283" s="72"/>
      <c r="AI283" s="72"/>
      <c r="AJ283" s="72"/>
      <c r="AK283" s="72"/>
      <c r="AL283" s="72"/>
      <c r="AM283" s="72"/>
      <c r="AN283" s="72"/>
      <c r="AO283" s="72"/>
    </row>
    <row r="284" spans="6:41" x14ac:dyDescent="0.25">
      <c r="F284" s="51" t="str">
        <f>IFERROR(VLOOKUP(D284,'Tabelas auxiliares'!$A$3:$B$61,2,FALSE),"")</f>
        <v/>
      </c>
      <c r="G284" s="51" t="str">
        <f>IFERROR(VLOOKUP($B284,'Tabelas auxiliares'!$A$65:$C$102,2,FALSE),"")</f>
        <v/>
      </c>
      <c r="H284" s="51" t="str">
        <f>IFERROR(VLOOKUP($B284,'Tabelas auxiliares'!$A$65:$C$102,3,FALSE),"")</f>
        <v/>
      </c>
      <c r="X284" s="51" t="str">
        <f t="shared" si="4"/>
        <v/>
      </c>
      <c r="Y284" s="51" t="str">
        <f>IF(T284="","",IF(AND(T284&lt;&gt;'Tabelas auxiliares'!$B$236,T284&lt;&gt;'Tabelas auxiliares'!$B$237,T284&lt;&gt;'Tabelas auxiliares'!$C$236,T284&lt;&gt;'Tabelas auxiliares'!$C$237,T284&lt;&gt;'Tabelas auxiliares'!$D$236),"FOLHA DE PESSOAL",IF(X284='Tabelas auxiliares'!$A$237,"CUSTEIO",IF(X284='Tabelas auxiliares'!$A$236,"INVESTIMENTO","ERRO - VERIFICAR"))))</f>
        <v/>
      </c>
      <c r="Z284" s="64" t="str">
        <f t="shared" si="5"/>
        <v/>
      </c>
      <c r="AA284" s="44"/>
      <c r="AB284" s="44"/>
      <c r="AC284" s="44"/>
      <c r="AD284" s="72"/>
      <c r="AE284" s="72"/>
      <c r="AF284" s="72"/>
      <c r="AG284" s="72"/>
      <c r="AH284" s="72"/>
      <c r="AI284" s="72"/>
      <c r="AJ284" s="72"/>
      <c r="AK284" s="72"/>
      <c r="AL284" s="72"/>
      <c r="AM284" s="72"/>
      <c r="AN284" s="72"/>
      <c r="AO284" s="72"/>
    </row>
    <row r="285" spans="6:41" x14ac:dyDescent="0.25">
      <c r="F285" s="51" t="str">
        <f>IFERROR(VLOOKUP(D285,'Tabelas auxiliares'!$A$3:$B$61,2,FALSE),"")</f>
        <v/>
      </c>
      <c r="G285" s="51" t="str">
        <f>IFERROR(VLOOKUP($B285,'Tabelas auxiliares'!$A$65:$C$102,2,FALSE),"")</f>
        <v/>
      </c>
      <c r="H285" s="51" t="str">
        <f>IFERROR(VLOOKUP($B285,'Tabelas auxiliares'!$A$65:$C$102,3,FALSE),"")</f>
        <v/>
      </c>
      <c r="X285" s="51" t="str">
        <f t="shared" si="4"/>
        <v/>
      </c>
      <c r="Y285" s="51" t="str">
        <f>IF(T285="","",IF(AND(T285&lt;&gt;'Tabelas auxiliares'!$B$236,T285&lt;&gt;'Tabelas auxiliares'!$B$237,T285&lt;&gt;'Tabelas auxiliares'!$C$236,T285&lt;&gt;'Tabelas auxiliares'!$C$237,T285&lt;&gt;'Tabelas auxiliares'!$D$236),"FOLHA DE PESSOAL",IF(X285='Tabelas auxiliares'!$A$237,"CUSTEIO",IF(X285='Tabelas auxiliares'!$A$236,"INVESTIMENTO","ERRO - VERIFICAR"))))</f>
        <v/>
      </c>
      <c r="Z285" s="64" t="str">
        <f t="shared" si="5"/>
        <v/>
      </c>
      <c r="AC285" s="44"/>
      <c r="AD285" s="72"/>
      <c r="AE285" s="72"/>
      <c r="AF285" s="72"/>
      <c r="AG285" s="72"/>
      <c r="AH285" s="72"/>
      <c r="AI285" s="72"/>
      <c r="AJ285" s="72"/>
      <c r="AK285" s="72"/>
      <c r="AL285" s="72"/>
      <c r="AM285" s="72"/>
      <c r="AN285" s="72"/>
      <c r="AO285" s="72"/>
    </row>
    <row r="286" spans="6:41" x14ac:dyDescent="0.25">
      <c r="F286" s="51" t="str">
        <f>IFERROR(VLOOKUP(D286,'Tabelas auxiliares'!$A$3:$B$61,2,FALSE),"")</f>
        <v/>
      </c>
      <c r="G286" s="51" t="str">
        <f>IFERROR(VLOOKUP($B286,'Tabelas auxiliares'!$A$65:$C$102,2,FALSE),"")</f>
        <v/>
      </c>
      <c r="H286" s="51" t="str">
        <f>IFERROR(VLOOKUP($B286,'Tabelas auxiliares'!$A$65:$C$102,3,FALSE),"")</f>
        <v/>
      </c>
      <c r="X286" s="51" t="str">
        <f t="shared" si="4"/>
        <v/>
      </c>
      <c r="Y286" s="51" t="str">
        <f>IF(T286="","",IF(AND(T286&lt;&gt;'Tabelas auxiliares'!$B$236,T286&lt;&gt;'Tabelas auxiliares'!$B$237,T286&lt;&gt;'Tabelas auxiliares'!$C$236,T286&lt;&gt;'Tabelas auxiliares'!$C$237,T286&lt;&gt;'Tabelas auxiliares'!$D$236),"FOLHA DE PESSOAL",IF(X286='Tabelas auxiliares'!$A$237,"CUSTEIO",IF(X286='Tabelas auxiliares'!$A$236,"INVESTIMENTO","ERRO - VERIFICAR"))))</f>
        <v/>
      </c>
      <c r="Z286" s="64" t="str">
        <f t="shared" si="5"/>
        <v/>
      </c>
      <c r="AA286" s="44"/>
      <c r="AD286" s="72"/>
      <c r="AE286" s="72"/>
      <c r="AF286" s="72"/>
      <c r="AG286" s="72"/>
      <c r="AH286" s="72"/>
      <c r="AI286" s="72"/>
      <c r="AJ286" s="72"/>
      <c r="AK286" s="72"/>
      <c r="AL286" s="72"/>
      <c r="AM286" s="72"/>
      <c r="AN286" s="72"/>
      <c r="AO286" s="72"/>
    </row>
    <row r="287" spans="6:41" x14ac:dyDescent="0.25">
      <c r="F287" s="51" t="str">
        <f>IFERROR(VLOOKUP(D287,'Tabelas auxiliares'!$A$3:$B$61,2,FALSE),"")</f>
        <v/>
      </c>
      <c r="G287" s="51" t="str">
        <f>IFERROR(VLOOKUP($B287,'Tabelas auxiliares'!$A$65:$C$102,2,FALSE),"")</f>
        <v/>
      </c>
      <c r="H287" s="51" t="str">
        <f>IFERROR(VLOOKUP($B287,'Tabelas auxiliares'!$A$65:$C$102,3,FALSE),"")</f>
        <v/>
      </c>
      <c r="X287" s="51" t="str">
        <f t="shared" si="4"/>
        <v/>
      </c>
      <c r="Y287" s="51" t="str">
        <f>IF(T287="","",IF(AND(T287&lt;&gt;'Tabelas auxiliares'!$B$236,T287&lt;&gt;'Tabelas auxiliares'!$B$237,T287&lt;&gt;'Tabelas auxiliares'!$C$236,T287&lt;&gt;'Tabelas auxiliares'!$C$237,T287&lt;&gt;'Tabelas auxiliares'!$D$236),"FOLHA DE PESSOAL",IF(X287='Tabelas auxiliares'!$A$237,"CUSTEIO",IF(X287='Tabelas auxiliares'!$A$236,"INVESTIMENTO","ERRO - VERIFICAR"))))</f>
        <v/>
      </c>
      <c r="Z287" s="64" t="str">
        <f t="shared" si="5"/>
        <v/>
      </c>
      <c r="AA287" s="44"/>
      <c r="AB287" s="44"/>
      <c r="AC287" s="44"/>
      <c r="AD287" s="72"/>
      <c r="AE287" s="72"/>
      <c r="AF287" s="72"/>
      <c r="AG287" s="72"/>
      <c r="AH287" s="72"/>
      <c r="AI287" s="72"/>
      <c r="AJ287" s="72"/>
      <c r="AK287" s="72"/>
      <c r="AL287" s="72"/>
      <c r="AM287" s="72"/>
      <c r="AN287" s="72"/>
      <c r="AO287" s="72"/>
    </row>
    <row r="288" spans="6:41" x14ac:dyDescent="0.25">
      <c r="F288" s="51" t="str">
        <f>IFERROR(VLOOKUP(D288,'Tabelas auxiliares'!$A$3:$B$61,2,FALSE),"")</f>
        <v/>
      </c>
      <c r="G288" s="51" t="str">
        <f>IFERROR(VLOOKUP($B288,'Tabelas auxiliares'!$A$65:$C$102,2,FALSE),"")</f>
        <v/>
      </c>
      <c r="H288" s="51" t="str">
        <f>IFERROR(VLOOKUP($B288,'Tabelas auxiliares'!$A$65:$C$102,3,FALSE),"")</f>
        <v/>
      </c>
      <c r="X288" s="51" t="str">
        <f t="shared" si="4"/>
        <v/>
      </c>
      <c r="Y288" s="51" t="str">
        <f>IF(T288="","",IF(AND(T288&lt;&gt;'Tabelas auxiliares'!$B$236,T288&lt;&gt;'Tabelas auxiliares'!$B$237,T288&lt;&gt;'Tabelas auxiliares'!$C$236,T288&lt;&gt;'Tabelas auxiliares'!$C$237,T288&lt;&gt;'Tabelas auxiliares'!$D$236),"FOLHA DE PESSOAL",IF(X288='Tabelas auxiliares'!$A$237,"CUSTEIO",IF(X288='Tabelas auxiliares'!$A$236,"INVESTIMENTO","ERRO - VERIFICAR"))))</f>
        <v/>
      </c>
      <c r="Z288" s="64" t="str">
        <f t="shared" si="5"/>
        <v/>
      </c>
      <c r="AA288" s="44"/>
      <c r="AC288" s="44"/>
      <c r="AD288" s="72"/>
      <c r="AE288" s="72"/>
      <c r="AF288" s="72"/>
      <c r="AG288" s="72"/>
      <c r="AH288" s="72"/>
      <c r="AI288" s="72"/>
      <c r="AJ288" s="72"/>
      <c r="AK288" s="72"/>
      <c r="AL288" s="72"/>
      <c r="AM288" s="72"/>
      <c r="AN288" s="72"/>
      <c r="AO288" s="72"/>
    </row>
    <row r="289" spans="6:41" x14ac:dyDescent="0.25">
      <c r="F289" s="51" t="str">
        <f>IFERROR(VLOOKUP(D289,'Tabelas auxiliares'!$A$3:$B$61,2,FALSE),"")</f>
        <v/>
      </c>
      <c r="G289" s="51" t="str">
        <f>IFERROR(VLOOKUP($B289,'Tabelas auxiliares'!$A$65:$C$102,2,FALSE),"")</f>
        <v/>
      </c>
      <c r="H289" s="51" t="str">
        <f>IFERROR(VLOOKUP($B289,'Tabelas auxiliares'!$A$65:$C$102,3,FALSE),"")</f>
        <v/>
      </c>
      <c r="X289" s="51" t="str">
        <f t="shared" si="4"/>
        <v/>
      </c>
      <c r="Y289" s="51" t="str">
        <f>IF(T289="","",IF(AND(T289&lt;&gt;'Tabelas auxiliares'!$B$236,T289&lt;&gt;'Tabelas auxiliares'!$B$237,T289&lt;&gt;'Tabelas auxiliares'!$C$236,T289&lt;&gt;'Tabelas auxiliares'!$C$237,T289&lt;&gt;'Tabelas auxiliares'!$D$236),"FOLHA DE PESSOAL",IF(X289='Tabelas auxiliares'!$A$237,"CUSTEIO",IF(X289='Tabelas auxiliares'!$A$236,"INVESTIMENTO","ERRO - VERIFICAR"))))</f>
        <v/>
      </c>
      <c r="Z289" s="64" t="str">
        <f t="shared" si="5"/>
        <v/>
      </c>
      <c r="AC289" s="44"/>
      <c r="AD289" s="72"/>
      <c r="AE289" s="72"/>
      <c r="AF289" s="72"/>
      <c r="AG289" s="72"/>
      <c r="AH289" s="72"/>
      <c r="AI289" s="72"/>
      <c r="AJ289" s="72"/>
      <c r="AK289" s="72"/>
      <c r="AL289" s="72"/>
      <c r="AM289" s="72"/>
      <c r="AN289" s="72"/>
      <c r="AO289" s="72"/>
    </row>
    <row r="290" spans="6:41" x14ac:dyDescent="0.25">
      <c r="F290" s="51" t="str">
        <f>IFERROR(VLOOKUP(D290,'Tabelas auxiliares'!$A$3:$B$61,2,FALSE),"")</f>
        <v/>
      </c>
      <c r="G290" s="51" t="str">
        <f>IFERROR(VLOOKUP($B290,'Tabelas auxiliares'!$A$65:$C$102,2,FALSE),"")</f>
        <v/>
      </c>
      <c r="H290" s="51" t="str">
        <f>IFERROR(VLOOKUP($B290,'Tabelas auxiliares'!$A$65:$C$102,3,FALSE),"")</f>
        <v/>
      </c>
      <c r="X290" s="51" t="str">
        <f t="shared" si="4"/>
        <v/>
      </c>
      <c r="Y290" s="51" t="str">
        <f>IF(T290="","",IF(AND(T290&lt;&gt;'Tabelas auxiliares'!$B$236,T290&lt;&gt;'Tabelas auxiliares'!$B$237,T290&lt;&gt;'Tabelas auxiliares'!$C$236,T290&lt;&gt;'Tabelas auxiliares'!$C$237,T290&lt;&gt;'Tabelas auxiliares'!$D$236),"FOLHA DE PESSOAL",IF(X290='Tabelas auxiliares'!$A$237,"CUSTEIO",IF(X290='Tabelas auxiliares'!$A$236,"INVESTIMENTO","ERRO - VERIFICAR"))))</f>
        <v/>
      </c>
      <c r="Z290" s="64" t="str">
        <f t="shared" si="5"/>
        <v/>
      </c>
      <c r="AC290" s="44"/>
      <c r="AD290" s="72"/>
      <c r="AE290" s="72"/>
      <c r="AF290" s="72"/>
      <c r="AG290" s="72"/>
      <c r="AH290" s="72"/>
      <c r="AI290" s="72"/>
      <c r="AJ290" s="72"/>
      <c r="AK290" s="72"/>
      <c r="AL290" s="72"/>
      <c r="AM290" s="72"/>
      <c r="AN290" s="72"/>
      <c r="AO290" s="72"/>
    </row>
    <row r="291" spans="6:41" x14ac:dyDescent="0.25">
      <c r="F291" s="51" t="str">
        <f>IFERROR(VLOOKUP(D291,'Tabelas auxiliares'!$A$3:$B$61,2,FALSE),"")</f>
        <v/>
      </c>
      <c r="G291" s="51" t="str">
        <f>IFERROR(VLOOKUP($B291,'Tabelas auxiliares'!$A$65:$C$102,2,FALSE),"")</f>
        <v/>
      </c>
      <c r="H291" s="51" t="str">
        <f>IFERROR(VLOOKUP($B291,'Tabelas auxiliares'!$A$65:$C$102,3,FALSE),"")</f>
        <v/>
      </c>
      <c r="X291" s="51" t="str">
        <f t="shared" si="4"/>
        <v/>
      </c>
      <c r="Y291" s="51" t="str">
        <f>IF(T291="","",IF(AND(T291&lt;&gt;'Tabelas auxiliares'!$B$236,T291&lt;&gt;'Tabelas auxiliares'!$B$237,T291&lt;&gt;'Tabelas auxiliares'!$C$236,T291&lt;&gt;'Tabelas auxiliares'!$C$237,T291&lt;&gt;'Tabelas auxiliares'!$D$236),"FOLHA DE PESSOAL",IF(X291='Tabelas auxiliares'!$A$237,"CUSTEIO",IF(X291='Tabelas auxiliares'!$A$236,"INVESTIMENTO","ERRO - VERIFICAR"))))</f>
        <v/>
      </c>
      <c r="Z291" s="64" t="str">
        <f t="shared" si="5"/>
        <v/>
      </c>
      <c r="AA291" s="44"/>
      <c r="AC291" s="44"/>
      <c r="AD291" s="72"/>
      <c r="AE291" s="72"/>
      <c r="AF291" s="72"/>
      <c r="AG291" s="72"/>
      <c r="AH291" s="72"/>
      <c r="AI291" s="72"/>
      <c r="AJ291" s="72"/>
      <c r="AK291" s="72"/>
      <c r="AL291" s="72"/>
      <c r="AM291" s="72"/>
      <c r="AN291" s="72"/>
      <c r="AO291" s="72"/>
    </row>
    <row r="292" spans="6:41" x14ac:dyDescent="0.25">
      <c r="F292" s="51" t="str">
        <f>IFERROR(VLOOKUP(D292,'Tabelas auxiliares'!$A$3:$B$61,2,FALSE),"")</f>
        <v/>
      </c>
      <c r="G292" s="51" t="str">
        <f>IFERROR(VLOOKUP($B292,'Tabelas auxiliares'!$A$65:$C$102,2,FALSE),"")</f>
        <v/>
      </c>
      <c r="H292" s="51" t="str">
        <f>IFERROR(VLOOKUP($B292,'Tabelas auxiliares'!$A$65:$C$102,3,FALSE),"")</f>
        <v/>
      </c>
      <c r="X292" s="51" t="str">
        <f t="shared" si="4"/>
        <v/>
      </c>
      <c r="Y292" s="51" t="str">
        <f>IF(T292="","",IF(AND(T292&lt;&gt;'Tabelas auxiliares'!$B$236,T292&lt;&gt;'Tabelas auxiliares'!$B$237,T292&lt;&gt;'Tabelas auxiliares'!$C$236,T292&lt;&gt;'Tabelas auxiliares'!$C$237,T292&lt;&gt;'Tabelas auxiliares'!$D$236),"FOLHA DE PESSOAL",IF(X292='Tabelas auxiliares'!$A$237,"CUSTEIO",IF(X292='Tabelas auxiliares'!$A$236,"INVESTIMENTO","ERRO - VERIFICAR"))))</f>
        <v/>
      </c>
      <c r="Z292" s="64" t="str">
        <f t="shared" si="5"/>
        <v/>
      </c>
      <c r="AA292" s="44"/>
      <c r="AB292" s="44"/>
      <c r="AD292" s="72"/>
      <c r="AE292" s="72"/>
      <c r="AF292" s="72"/>
      <c r="AG292" s="72"/>
      <c r="AH292" s="72"/>
      <c r="AI292" s="72"/>
      <c r="AJ292" s="72"/>
      <c r="AK292" s="72"/>
      <c r="AL292" s="72"/>
      <c r="AM292" s="72"/>
      <c r="AN292" s="72"/>
      <c r="AO292" s="72"/>
    </row>
    <row r="293" spans="6:41" x14ac:dyDescent="0.25">
      <c r="F293" s="51" t="str">
        <f>IFERROR(VLOOKUP(D293,'Tabelas auxiliares'!$A$3:$B$61,2,FALSE),"")</f>
        <v/>
      </c>
      <c r="G293" s="51" t="str">
        <f>IFERROR(VLOOKUP($B293,'Tabelas auxiliares'!$A$65:$C$102,2,FALSE),"")</f>
        <v/>
      </c>
      <c r="H293" s="51" t="str">
        <f>IFERROR(VLOOKUP($B293,'Tabelas auxiliares'!$A$65:$C$102,3,FALSE),"")</f>
        <v/>
      </c>
      <c r="X293" s="51" t="str">
        <f t="shared" si="4"/>
        <v/>
      </c>
      <c r="Y293" s="51" t="str">
        <f>IF(T293="","",IF(AND(T293&lt;&gt;'Tabelas auxiliares'!$B$236,T293&lt;&gt;'Tabelas auxiliares'!$B$237,T293&lt;&gt;'Tabelas auxiliares'!$C$236,T293&lt;&gt;'Tabelas auxiliares'!$C$237,T293&lt;&gt;'Tabelas auxiliares'!$D$236),"FOLHA DE PESSOAL",IF(X293='Tabelas auxiliares'!$A$237,"CUSTEIO",IF(X293='Tabelas auxiliares'!$A$236,"INVESTIMENTO","ERRO - VERIFICAR"))))</f>
        <v/>
      </c>
      <c r="Z293" s="64" t="str">
        <f t="shared" si="5"/>
        <v/>
      </c>
      <c r="AA293" s="44"/>
      <c r="AC293" s="44"/>
      <c r="AD293" s="72"/>
      <c r="AE293" s="72"/>
      <c r="AF293" s="72"/>
      <c r="AG293" s="72"/>
      <c r="AH293" s="72"/>
      <c r="AI293" s="72"/>
      <c r="AJ293" s="72"/>
      <c r="AK293" s="72"/>
      <c r="AL293" s="72"/>
      <c r="AM293" s="72"/>
      <c r="AN293" s="72"/>
      <c r="AO293" s="72"/>
    </row>
    <row r="294" spans="6:41" x14ac:dyDescent="0.25">
      <c r="F294" s="51" t="str">
        <f>IFERROR(VLOOKUP(D294,'Tabelas auxiliares'!$A$3:$B$61,2,FALSE),"")</f>
        <v/>
      </c>
      <c r="G294" s="51" t="str">
        <f>IFERROR(VLOOKUP($B294,'Tabelas auxiliares'!$A$65:$C$102,2,FALSE),"")</f>
        <v/>
      </c>
      <c r="H294" s="51" t="str">
        <f>IFERROR(VLOOKUP($B294,'Tabelas auxiliares'!$A$65:$C$102,3,FALSE),"")</f>
        <v/>
      </c>
      <c r="X294" s="51" t="str">
        <f t="shared" si="4"/>
        <v/>
      </c>
      <c r="Y294" s="51" t="str">
        <f>IF(T294="","",IF(AND(T294&lt;&gt;'Tabelas auxiliares'!$B$236,T294&lt;&gt;'Tabelas auxiliares'!$B$237,T294&lt;&gt;'Tabelas auxiliares'!$C$236,T294&lt;&gt;'Tabelas auxiliares'!$C$237,T294&lt;&gt;'Tabelas auxiliares'!$D$236),"FOLHA DE PESSOAL",IF(X294='Tabelas auxiliares'!$A$237,"CUSTEIO",IF(X294='Tabelas auxiliares'!$A$236,"INVESTIMENTO","ERRO - VERIFICAR"))))</f>
        <v/>
      </c>
      <c r="Z294" s="64" t="str">
        <f t="shared" si="5"/>
        <v/>
      </c>
      <c r="AA294" s="44"/>
      <c r="AB294" s="44"/>
      <c r="AC294" s="44"/>
      <c r="AD294" s="72"/>
      <c r="AE294" s="72"/>
      <c r="AF294" s="72"/>
      <c r="AG294" s="72"/>
      <c r="AH294" s="72"/>
      <c r="AI294" s="72"/>
      <c r="AJ294" s="72"/>
      <c r="AK294" s="72"/>
      <c r="AL294" s="72"/>
      <c r="AM294" s="72"/>
      <c r="AN294" s="72"/>
      <c r="AO294" s="72"/>
    </row>
    <row r="295" spans="6:41" x14ac:dyDescent="0.25">
      <c r="F295" s="51" t="str">
        <f>IFERROR(VLOOKUP(D295,'Tabelas auxiliares'!$A$3:$B$61,2,FALSE),"")</f>
        <v/>
      </c>
      <c r="G295" s="51" t="str">
        <f>IFERROR(VLOOKUP($B295,'Tabelas auxiliares'!$A$65:$C$102,2,FALSE),"")</f>
        <v/>
      </c>
      <c r="H295" s="51" t="str">
        <f>IFERROR(VLOOKUP($B295,'Tabelas auxiliares'!$A$65:$C$102,3,FALSE),"")</f>
        <v/>
      </c>
      <c r="X295" s="51" t="str">
        <f t="shared" si="4"/>
        <v/>
      </c>
      <c r="Y295" s="51" t="str">
        <f>IF(T295="","",IF(AND(T295&lt;&gt;'Tabelas auxiliares'!$B$236,T295&lt;&gt;'Tabelas auxiliares'!$B$237,T295&lt;&gt;'Tabelas auxiliares'!$C$236,T295&lt;&gt;'Tabelas auxiliares'!$C$237,T295&lt;&gt;'Tabelas auxiliares'!$D$236),"FOLHA DE PESSOAL",IF(X295='Tabelas auxiliares'!$A$237,"CUSTEIO",IF(X295='Tabelas auxiliares'!$A$236,"INVESTIMENTO","ERRO - VERIFICAR"))))</f>
        <v/>
      </c>
      <c r="Z295" s="64" t="str">
        <f t="shared" si="5"/>
        <v/>
      </c>
      <c r="AA295" s="44"/>
      <c r="AB295" s="44"/>
      <c r="AC295" s="44"/>
      <c r="AD295" s="72"/>
      <c r="AE295" s="72"/>
      <c r="AF295" s="72"/>
      <c r="AG295" s="72"/>
      <c r="AH295" s="72"/>
      <c r="AI295" s="72"/>
      <c r="AJ295" s="72"/>
      <c r="AK295" s="72"/>
      <c r="AL295" s="72"/>
      <c r="AM295" s="72"/>
      <c r="AN295" s="72"/>
      <c r="AO295" s="72"/>
    </row>
    <row r="296" spans="6:41" x14ac:dyDescent="0.25">
      <c r="F296" s="51" t="str">
        <f>IFERROR(VLOOKUP(D296,'Tabelas auxiliares'!$A$3:$B$61,2,FALSE),"")</f>
        <v/>
      </c>
      <c r="G296" s="51" t="str">
        <f>IFERROR(VLOOKUP($B296,'Tabelas auxiliares'!$A$65:$C$102,2,FALSE),"")</f>
        <v/>
      </c>
      <c r="H296" s="51" t="str">
        <f>IFERROR(VLOOKUP($B296,'Tabelas auxiliares'!$A$65:$C$102,3,FALSE),"")</f>
        <v/>
      </c>
      <c r="X296" s="51" t="str">
        <f t="shared" si="4"/>
        <v/>
      </c>
      <c r="Y296" s="51" t="str">
        <f>IF(T296="","",IF(AND(T296&lt;&gt;'Tabelas auxiliares'!$B$236,T296&lt;&gt;'Tabelas auxiliares'!$B$237,T296&lt;&gt;'Tabelas auxiliares'!$C$236,T296&lt;&gt;'Tabelas auxiliares'!$C$237,T296&lt;&gt;'Tabelas auxiliares'!$D$236),"FOLHA DE PESSOAL",IF(X296='Tabelas auxiliares'!$A$237,"CUSTEIO",IF(X296='Tabelas auxiliares'!$A$236,"INVESTIMENTO","ERRO - VERIFICAR"))))</f>
        <v/>
      </c>
      <c r="Z296" s="64" t="str">
        <f t="shared" si="5"/>
        <v/>
      </c>
      <c r="AA296" s="44"/>
      <c r="AB296" s="44"/>
      <c r="AD296" s="72"/>
      <c r="AE296" s="72"/>
      <c r="AF296" s="72"/>
      <c r="AG296" s="72"/>
      <c r="AH296" s="72"/>
      <c r="AI296" s="72"/>
      <c r="AJ296" s="72"/>
      <c r="AK296" s="72"/>
      <c r="AL296" s="72"/>
      <c r="AM296" s="72"/>
      <c r="AN296" s="72"/>
      <c r="AO296" s="72"/>
    </row>
    <row r="297" spans="6:41" x14ac:dyDescent="0.25">
      <c r="F297" s="51" t="str">
        <f>IFERROR(VLOOKUP(D297,'Tabelas auxiliares'!$A$3:$B$61,2,FALSE),"")</f>
        <v/>
      </c>
      <c r="G297" s="51" t="str">
        <f>IFERROR(VLOOKUP($B297,'Tabelas auxiliares'!$A$65:$C$102,2,FALSE),"")</f>
        <v/>
      </c>
      <c r="H297" s="51" t="str">
        <f>IFERROR(VLOOKUP($B297,'Tabelas auxiliares'!$A$65:$C$102,3,FALSE),"")</f>
        <v/>
      </c>
      <c r="X297" s="51" t="str">
        <f t="shared" si="4"/>
        <v/>
      </c>
      <c r="Y297" s="51" t="str">
        <f>IF(T297="","",IF(AND(T297&lt;&gt;'Tabelas auxiliares'!$B$236,T297&lt;&gt;'Tabelas auxiliares'!$B$237,T297&lt;&gt;'Tabelas auxiliares'!$C$236,T297&lt;&gt;'Tabelas auxiliares'!$C$237,T297&lt;&gt;'Tabelas auxiliares'!$D$236),"FOLHA DE PESSOAL",IF(X297='Tabelas auxiliares'!$A$237,"CUSTEIO",IF(X297='Tabelas auxiliares'!$A$236,"INVESTIMENTO","ERRO - VERIFICAR"))))</f>
        <v/>
      </c>
      <c r="Z297" s="64" t="str">
        <f t="shared" si="5"/>
        <v/>
      </c>
      <c r="AA297" s="44"/>
      <c r="AB297" s="44"/>
      <c r="AD297" s="72"/>
      <c r="AE297" s="72"/>
      <c r="AF297" s="72"/>
      <c r="AG297" s="72"/>
      <c r="AH297" s="72"/>
      <c r="AI297" s="72"/>
      <c r="AJ297" s="72"/>
      <c r="AK297" s="72"/>
      <c r="AL297" s="72"/>
      <c r="AM297" s="72"/>
      <c r="AN297" s="72"/>
      <c r="AO297" s="72"/>
    </row>
    <row r="298" spans="6:41" x14ac:dyDescent="0.25">
      <c r="F298" s="51" t="str">
        <f>IFERROR(VLOOKUP(D298,'Tabelas auxiliares'!$A$3:$B$61,2,FALSE),"")</f>
        <v/>
      </c>
      <c r="G298" s="51" t="str">
        <f>IFERROR(VLOOKUP($B298,'Tabelas auxiliares'!$A$65:$C$102,2,FALSE),"")</f>
        <v/>
      </c>
      <c r="H298" s="51" t="str">
        <f>IFERROR(VLOOKUP($B298,'Tabelas auxiliares'!$A$65:$C$102,3,FALSE),"")</f>
        <v/>
      </c>
      <c r="X298" s="51" t="str">
        <f t="shared" si="4"/>
        <v/>
      </c>
      <c r="Y298" s="51" t="str">
        <f>IF(T298="","",IF(AND(T298&lt;&gt;'Tabelas auxiliares'!$B$236,T298&lt;&gt;'Tabelas auxiliares'!$B$237,T298&lt;&gt;'Tabelas auxiliares'!$C$236,T298&lt;&gt;'Tabelas auxiliares'!$C$237,T298&lt;&gt;'Tabelas auxiliares'!$D$236),"FOLHA DE PESSOAL",IF(X298='Tabelas auxiliares'!$A$237,"CUSTEIO",IF(X298='Tabelas auxiliares'!$A$236,"INVESTIMENTO","ERRO - VERIFICAR"))))</f>
        <v/>
      </c>
      <c r="Z298" s="64" t="str">
        <f t="shared" si="5"/>
        <v/>
      </c>
      <c r="AA298" s="44"/>
      <c r="AB298" s="44"/>
      <c r="AD298" s="72"/>
      <c r="AE298" s="72"/>
      <c r="AF298" s="72"/>
      <c r="AG298" s="72"/>
      <c r="AH298" s="72"/>
      <c r="AI298" s="72"/>
      <c r="AJ298" s="72"/>
      <c r="AK298" s="72"/>
      <c r="AL298" s="72"/>
      <c r="AM298" s="72"/>
      <c r="AN298" s="72"/>
      <c r="AO298" s="72"/>
    </row>
    <row r="299" spans="6:41" x14ac:dyDescent="0.25">
      <c r="F299" s="51" t="str">
        <f>IFERROR(VLOOKUP(D299,'Tabelas auxiliares'!$A$3:$B$61,2,FALSE),"")</f>
        <v/>
      </c>
      <c r="G299" s="51" t="str">
        <f>IFERROR(VLOOKUP($B299,'Tabelas auxiliares'!$A$65:$C$102,2,FALSE),"")</f>
        <v/>
      </c>
      <c r="H299" s="51" t="str">
        <f>IFERROR(VLOOKUP($B299,'Tabelas auxiliares'!$A$65:$C$102,3,FALSE),"")</f>
        <v/>
      </c>
      <c r="X299" s="51" t="str">
        <f t="shared" si="4"/>
        <v/>
      </c>
      <c r="Y299" s="51" t="str">
        <f>IF(T299="","",IF(AND(T299&lt;&gt;'Tabelas auxiliares'!$B$236,T299&lt;&gt;'Tabelas auxiliares'!$B$237,T299&lt;&gt;'Tabelas auxiliares'!$C$236,T299&lt;&gt;'Tabelas auxiliares'!$C$237,T299&lt;&gt;'Tabelas auxiliares'!$D$236),"FOLHA DE PESSOAL",IF(X299='Tabelas auxiliares'!$A$237,"CUSTEIO",IF(X299='Tabelas auxiliares'!$A$236,"INVESTIMENTO","ERRO - VERIFICAR"))))</f>
        <v/>
      </c>
      <c r="Z299" s="64" t="str">
        <f t="shared" si="5"/>
        <v/>
      </c>
      <c r="AA299" s="44"/>
      <c r="AB299" s="44"/>
      <c r="AD299" s="72"/>
      <c r="AE299" s="72"/>
      <c r="AF299" s="72"/>
      <c r="AG299" s="72"/>
      <c r="AH299" s="72"/>
      <c r="AI299" s="72"/>
      <c r="AJ299" s="72"/>
      <c r="AK299" s="72"/>
      <c r="AL299" s="72"/>
      <c r="AM299" s="72"/>
      <c r="AN299" s="72"/>
      <c r="AO299" s="72"/>
    </row>
    <row r="300" spans="6:41" x14ac:dyDescent="0.25">
      <c r="F300" s="51" t="str">
        <f>IFERROR(VLOOKUP(D300,'Tabelas auxiliares'!$A$3:$B$61,2,FALSE),"")</f>
        <v/>
      </c>
      <c r="G300" s="51" t="str">
        <f>IFERROR(VLOOKUP($B300,'Tabelas auxiliares'!$A$65:$C$102,2,FALSE),"")</f>
        <v/>
      </c>
      <c r="H300" s="51" t="str">
        <f>IFERROR(VLOOKUP($B300,'Tabelas auxiliares'!$A$65:$C$102,3,FALSE),"")</f>
        <v/>
      </c>
      <c r="X300" s="51" t="str">
        <f t="shared" ref="X300:X363" si="8">LEFT(V300,1)</f>
        <v/>
      </c>
      <c r="Y300" s="51" t="str">
        <f>IF(T300="","",IF(AND(T300&lt;&gt;'Tabelas auxiliares'!$B$236,T300&lt;&gt;'Tabelas auxiliares'!$B$237,T300&lt;&gt;'Tabelas auxiliares'!$C$236,T300&lt;&gt;'Tabelas auxiliares'!$C$237,T300&lt;&gt;'Tabelas auxiliares'!$D$236),"FOLHA DE PESSOAL",IF(X300='Tabelas auxiliares'!$A$237,"CUSTEIO",IF(X300='Tabelas auxiliares'!$A$236,"INVESTIMENTO","ERRO - VERIFICAR"))))</f>
        <v/>
      </c>
      <c r="Z300" s="64" t="str">
        <f t="shared" si="5"/>
        <v/>
      </c>
      <c r="AA300" s="44"/>
      <c r="AB300" s="44"/>
      <c r="AC300" s="44"/>
      <c r="AD300" s="72"/>
      <c r="AE300" s="72"/>
      <c r="AF300" s="72"/>
      <c r="AG300" s="72"/>
      <c r="AH300" s="72"/>
      <c r="AI300" s="72"/>
      <c r="AJ300" s="72"/>
      <c r="AK300" s="72"/>
      <c r="AL300" s="72"/>
      <c r="AM300" s="72"/>
      <c r="AN300" s="72"/>
      <c r="AO300" s="72"/>
    </row>
    <row r="301" spans="6:41" x14ac:dyDescent="0.25">
      <c r="F301" s="51" t="str">
        <f>IFERROR(VLOOKUP(D301,'Tabelas auxiliares'!$A$3:$B$61,2,FALSE),"")</f>
        <v/>
      </c>
      <c r="G301" s="51" t="str">
        <f>IFERROR(VLOOKUP($B301,'Tabelas auxiliares'!$A$65:$C$102,2,FALSE),"")</f>
        <v/>
      </c>
      <c r="H301" s="51" t="str">
        <f>IFERROR(VLOOKUP($B301,'Tabelas auxiliares'!$A$65:$C$102,3,FALSE),"")</f>
        <v/>
      </c>
      <c r="X301" s="51" t="str">
        <f t="shared" si="8"/>
        <v/>
      </c>
      <c r="Y301" s="51" t="str">
        <f>IF(T301="","",IF(AND(T301&lt;&gt;'Tabelas auxiliares'!$B$236,T301&lt;&gt;'Tabelas auxiliares'!$B$237,T301&lt;&gt;'Tabelas auxiliares'!$C$236,T301&lt;&gt;'Tabelas auxiliares'!$C$237,T301&lt;&gt;'Tabelas auxiliares'!$D$236),"FOLHA DE PESSOAL",IF(X301='Tabelas auxiliares'!$A$237,"CUSTEIO",IF(X301='Tabelas auxiliares'!$A$236,"INVESTIMENTO","ERRO - VERIFICAR"))))</f>
        <v/>
      </c>
      <c r="Z301" s="64" t="str">
        <f t="shared" ref="Z301:Z364" si="9">IF(AA301+AB301+AC301&lt;&gt;0,AA301+AB301+AC301,"")</f>
        <v/>
      </c>
      <c r="AC301" s="44"/>
      <c r="AD301" s="72"/>
      <c r="AE301" s="72"/>
      <c r="AF301" s="72"/>
      <c r="AG301" s="72"/>
      <c r="AH301" s="72"/>
      <c r="AI301" s="72"/>
      <c r="AJ301" s="72"/>
      <c r="AK301" s="72"/>
      <c r="AL301" s="72"/>
      <c r="AM301" s="72"/>
      <c r="AN301" s="72"/>
      <c r="AO301" s="72"/>
    </row>
    <row r="302" spans="6:41" x14ac:dyDescent="0.25">
      <c r="F302" s="51" t="str">
        <f>IFERROR(VLOOKUP(D302,'Tabelas auxiliares'!$A$3:$B$61,2,FALSE),"")</f>
        <v/>
      </c>
      <c r="G302" s="51" t="str">
        <f>IFERROR(VLOOKUP($B302,'Tabelas auxiliares'!$A$65:$C$102,2,FALSE),"")</f>
        <v/>
      </c>
      <c r="H302" s="51" t="str">
        <f>IFERROR(VLOOKUP($B302,'Tabelas auxiliares'!$A$65:$C$102,3,FALSE),"")</f>
        <v/>
      </c>
      <c r="X302" s="51" t="str">
        <f t="shared" si="8"/>
        <v/>
      </c>
      <c r="Y302" s="51" t="str">
        <f>IF(T302="","",IF(AND(T302&lt;&gt;'Tabelas auxiliares'!$B$236,T302&lt;&gt;'Tabelas auxiliares'!$B$237,T302&lt;&gt;'Tabelas auxiliares'!$C$236,T302&lt;&gt;'Tabelas auxiliares'!$C$237,T302&lt;&gt;'Tabelas auxiliares'!$D$236),"FOLHA DE PESSOAL",IF(X302='Tabelas auxiliares'!$A$237,"CUSTEIO",IF(X302='Tabelas auxiliares'!$A$236,"INVESTIMENTO","ERRO - VERIFICAR"))))</f>
        <v/>
      </c>
      <c r="Z302" s="64" t="str">
        <f t="shared" si="9"/>
        <v/>
      </c>
      <c r="AA302" s="44"/>
      <c r="AB302" s="44"/>
      <c r="AC302" s="44"/>
      <c r="AD302" s="72"/>
      <c r="AE302" s="72"/>
      <c r="AF302" s="72"/>
      <c r="AG302" s="72"/>
      <c r="AH302" s="72"/>
      <c r="AI302" s="72"/>
      <c r="AJ302" s="72"/>
      <c r="AK302" s="72"/>
      <c r="AL302" s="72"/>
      <c r="AM302" s="72"/>
      <c r="AN302" s="72"/>
      <c r="AO302" s="72"/>
    </row>
    <row r="303" spans="6:41" x14ac:dyDescent="0.25">
      <c r="F303" s="51" t="str">
        <f>IFERROR(VLOOKUP(D303,'Tabelas auxiliares'!$A$3:$B$61,2,FALSE),"")</f>
        <v/>
      </c>
      <c r="G303" s="51" t="str">
        <f>IFERROR(VLOOKUP($B303,'Tabelas auxiliares'!$A$65:$C$102,2,FALSE),"")</f>
        <v/>
      </c>
      <c r="H303" s="51" t="str">
        <f>IFERROR(VLOOKUP($B303,'Tabelas auxiliares'!$A$65:$C$102,3,FALSE),"")</f>
        <v/>
      </c>
      <c r="X303" s="51" t="str">
        <f t="shared" si="8"/>
        <v/>
      </c>
      <c r="Y303" s="51" t="str">
        <f>IF(T303="","",IF(AND(T303&lt;&gt;'Tabelas auxiliares'!$B$236,T303&lt;&gt;'Tabelas auxiliares'!$B$237,T303&lt;&gt;'Tabelas auxiliares'!$C$236,T303&lt;&gt;'Tabelas auxiliares'!$C$237,T303&lt;&gt;'Tabelas auxiliares'!$D$236),"FOLHA DE PESSOAL",IF(X303='Tabelas auxiliares'!$A$237,"CUSTEIO",IF(X303='Tabelas auxiliares'!$A$236,"INVESTIMENTO","ERRO - VERIFICAR"))))</f>
        <v/>
      </c>
      <c r="Z303" s="64" t="str">
        <f t="shared" si="9"/>
        <v/>
      </c>
      <c r="AC303" s="44"/>
      <c r="AD303" s="72"/>
      <c r="AE303" s="72"/>
      <c r="AF303" s="72"/>
      <c r="AG303" s="72"/>
      <c r="AH303" s="72"/>
      <c r="AI303" s="72"/>
      <c r="AJ303" s="72"/>
      <c r="AK303" s="72"/>
      <c r="AL303" s="72"/>
      <c r="AM303" s="72"/>
      <c r="AN303" s="72"/>
      <c r="AO303" s="72"/>
    </row>
    <row r="304" spans="6:41" x14ac:dyDescent="0.25">
      <c r="F304" s="51" t="str">
        <f>IFERROR(VLOOKUP(D304,'Tabelas auxiliares'!$A$3:$B$61,2,FALSE),"")</f>
        <v/>
      </c>
      <c r="G304" s="51" t="str">
        <f>IFERROR(VLOOKUP($B304,'Tabelas auxiliares'!$A$65:$C$102,2,FALSE),"")</f>
        <v/>
      </c>
      <c r="H304" s="51" t="str">
        <f>IFERROR(VLOOKUP($B304,'Tabelas auxiliares'!$A$65:$C$102,3,FALSE),"")</f>
        <v/>
      </c>
      <c r="X304" s="51" t="str">
        <f t="shared" si="8"/>
        <v/>
      </c>
      <c r="Y304" s="51" t="str">
        <f>IF(T304="","",IF(AND(T304&lt;&gt;'Tabelas auxiliares'!$B$236,T304&lt;&gt;'Tabelas auxiliares'!$B$237,T304&lt;&gt;'Tabelas auxiliares'!$C$236,T304&lt;&gt;'Tabelas auxiliares'!$C$237,T304&lt;&gt;'Tabelas auxiliares'!$D$236),"FOLHA DE PESSOAL",IF(X304='Tabelas auxiliares'!$A$237,"CUSTEIO",IF(X304='Tabelas auxiliares'!$A$236,"INVESTIMENTO","ERRO - VERIFICAR"))))</f>
        <v/>
      </c>
      <c r="Z304" s="64" t="str">
        <f t="shared" si="9"/>
        <v/>
      </c>
      <c r="AA304" s="44"/>
      <c r="AB304" s="44"/>
      <c r="AC304" s="44"/>
      <c r="AD304" s="72"/>
      <c r="AE304" s="72"/>
      <c r="AF304" s="72"/>
      <c r="AG304" s="72"/>
      <c r="AH304" s="72"/>
      <c r="AI304" s="72"/>
      <c r="AJ304" s="72"/>
      <c r="AK304" s="72"/>
      <c r="AL304" s="72"/>
      <c r="AM304" s="72"/>
      <c r="AN304" s="72"/>
      <c r="AO304" s="72"/>
    </row>
    <row r="305" spans="6:41" x14ac:dyDescent="0.25">
      <c r="F305" s="51" t="str">
        <f>IFERROR(VLOOKUP(D305,'Tabelas auxiliares'!$A$3:$B$61,2,FALSE),"")</f>
        <v/>
      </c>
      <c r="G305" s="51" t="str">
        <f>IFERROR(VLOOKUP($B305,'Tabelas auxiliares'!$A$65:$C$102,2,FALSE),"")</f>
        <v/>
      </c>
      <c r="H305" s="51" t="str">
        <f>IFERROR(VLOOKUP($B305,'Tabelas auxiliares'!$A$65:$C$102,3,FALSE),"")</f>
        <v/>
      </c>
      <c r="X305" s="51" t="str">
        <f t="shared" si="8"/>
        <v/>
      </c>
      <c r="Y305" s="51" t="str">
        <f>IF(T305="","",IF(AND(T305&lt;&gt;'Tabelas auxiliares'!$B$236,T305&lt;&gt;'Tabelas auxiliares'!$B$237,T305&lt;&gt;'Tabelas auxiliares'!$C$236,T305&lt;&gt;'Tabelas auxiliares'!$C$237,T305&lt;&gt;'Tabelas auxiliares'!$D$236),"FOLHA DE PESSOAL",IF(X305='Tabelas auxiliares'!$A$237,"CUSTEIO",IF(X305='Tabelas auxiliares'!$A$236,"INVESTIMENTO","ERRO - VERIFICAR"))))</f>
        <v/>
      </c>
      <c r="Z305" s="64" t="str">
        <f t="shared" si="9"/>
        <v/>
      </c>
      <c r="AC305" s="44"/>
      <c r="AD305" s="72"/>
      <c r="AE305" s="72"/>
      <c r="AF305" s="72"/>
      <c r="AG305" s="72"/>
      <c r="AH305" s="72"/>
      <c r="AI305" s="72"/>
      <c r="AJ305" s="72"/>
      <c r="AK305" s="72"/>
      <c r="AL305" s="72"/>
      <c r="AM305" s="72"/>
      <c r="AN305" s="72"/>
      <c r="AO305" s="72"/>
    </row>
    <row r="306" spans="6:41" x14ac:dyDescent="0.25">
      <c r="F306" s="51" t="str">
        <f>IFERROR(VLOOKUP(D306,'Tabelas auxiliares'!$A$3:$B$61,2,FALSE),"")</f>
        <v/>
      </c>
      <c r="G306" s="51" t="str">
        <f>IFERROR(VLOOKUP($B306,'Tabelas auxiliares'!$A$65:$C$102,2,FALSE),"")</f>
        <v/>
      </c>
      <c r="H306" s="51" t="str">
        <f>IFERROR(VLOOKUP($B306,'Tabelas auxiliares'!$A$65:$C$102,3,FALSE),"")</f>
        <v/>
      </c>
      <c r="X306" s="51" t="str">
        <f t="shared" si="8"/>
        <v/>
      </c>
      <c r="Y306" s="51" t="str">
        <f>IF(T306="","",IF(AND(T306&lt;&gt;'Tabelas auxiliares'!$B$236,T306&lt;&gt;'Tabelas auxiliares'!$B$237,T306&lt;&gt;'Tabelas auxiliares'!$C$236,T306&lt;&gt;'Tabelas auxiliares'!$C$237,T306&lt;&gt;'Tabelas auxiliares'!$D$236),"FOLHA DE PESSOAL",IF(X306='Tabelas auxiliares'!$A$237,"CUSTEIO",IF(X306='Tabelas auxiliares'!$A$236,"INVESTIMENTO","ERRO - VERIFICAR"))))</f>
        <v/>
      </c>
      <c r="Z306" s="64" t="str">
        <f t="shared" si="9"/>
        <v/>
      </c>
      <c r="AC306" s="44"/>
      <c r="AD306" s="72"/>
      <c r="AE306" s="72"/>
      <c r="AF306" s="72"/>
      <c r="AG306" s="72"/>
      <c r="AH306" s="72"/>
      <c r="AI306" s="72"/>
      <c r="AJ306" s="72"/>
      <c r="AK306" s="72"/>
      <c r="AL306" s="72"/>
      <c r="AM306" s="72"/>
      <c r="AN306" s="72"/>
      <c r="AO306" s="72"/>
    </row>
    <row r="307" spans="6:41" x14ac:dyDescent="0.25">
      <c r="F307" s="51" t="str">
        <f>IFERROR(VLOOKUP(D307,'Tabelas auxiliares'!$A$3:$B$61,2,FALSE),"")</f>
        <v/>
      </c>
      <c r="G307" s="51" t="str">
        <f>IFERROR(VLOOKUP($B307,'Tabelas auxiliares'!$A$65:$C$102,2,FALSE),"")</f>
        <v/>
      </c>
      <c r="H307" s="51" t="str">
        <f>IFERROR(VLOOKUP($B307,'Tabelas auxiliares'!$A$65:$C$102,3,FALSE),"")</f>
        <v/>
      </c>
      <c r="X307" s="51" t="str">
        <f t="shared" si="8"/>
        <v/>
      </c>
      <c r="Y307" s="51" t="str">
        <f>IF(T307="","",IF(AND(T307&lt;&gt;'Tabelas auxiliares'!$B$236,T307&lt;&gt;'Tabelas auxiliares'!$B$237,T307&lt;&gt;'Tabelas auxiliares'!$C$236,T307&lt;&gt;'Tabelas auxiliares'!$C$237,T307&lt;&gt;'Tabelas auxiliares'!$D$236),"FOLHA DE PESSOAL",IF(X307='Tabelas auxiliares'!$A$237,"CUSTEIO",IF(X307='Tabelas auxiliares'!$A$236,"INVESTIMENTO","ERRO - VERIFICAR"))))</f>
        <v/>
      </c>
      <c r="Z307" s="64" t="str">
        <f t="shared" si="9"/>
        <v/>
      </c>
      <c r="AC307" s="44"/>
      <c r="AD307" s="72"/>
      <c r="AE307" s="72"/>
      <c r="AF307" s="72"/>
      <c r="AG307" s="72"/>
      <c r="AH307" s="72"/>
      <c r="AI307" s="72"/>
      <c r="AJ307" s="72"/>
      <c r="AK307" s="72"/>
      <c r="AL307" s="72"/>
      <c r="AM307" s="72"/>
      <c r="AN307" s="72"/>
      <c r="AO307" s="72"/>
    </row>
    <row r="308" spans="6:41" x14ac:dyDescent="0.25">
      <c r="F308" s="51" t="str">
        <f>IFERROR(VLOOKUP(D308,'Tabelas auxiliares'!$A$3:$B$61,2,FALSE),"")</f>
        <v/>
      </c>
      <c r="G308" s="51" t="str">
        <f>IFERROR(VLOOKUP($B308,'Tabelas auxiliares'!$A$65:$C$102,2,FALSE),"")</f>
        <v/>
      </c>
      <c r="H308" s="51" t="str">
        <f>IFERROR(VLOOKUP($B308,'Tabelas auxiliares'!$A$65:$C$102,3,FALSE),"")</f>
        <v/>
      </c>
      <c r="X308" s="51" t="str">
        <f t="shared" si="8"/>
        <v/>
      </c>
      <c r="Y308" s="51" t="str">
        <f>IF(T308="","",IF(AND(T308&lt;&gt;'Tabelas auxiliares'!$B$236,T308&lt;&gt;'Tabelas auxiliares'!$B$237,T308&lt;&gt;'Tabelas auxiliares'!$C$236,T308&lt;&gt;'Tabelas auxiliares'!$C$237,T308&lt;&gt;'Tabelas auxiliares'!$D$236),"FOLHA DE PESSOAL",IF(X308='Tabelas auxiliares'!$A$237,"CUSTEIO",IF(X308='Tabelas auxiliares'!$A$236,"INVESTIMENTO","ERRO - VERIFICAR"))))</f>
        <v/>
      </c>
      <c r="Z308" s="64" t="str">
        <f t="shared" si="9"/>
        <v/>
      </c>
      <c r="AA308" s="44"/>
      <c r="AB308" s="44"/>
      <c r="AC308" s="44"/>
      <c r="AD308" s="72"/>
      <c r="AE308" s="72"/>
      <c r="AF308" s="72"/>
      <c r="AG308" s="72"/>
      <c r="AH308" s="72"/>
      <c r="AI308" s="72"/>
      <c r="AJ308" s="72"/>
      <c r="AK308" s="72"/>
      <c r="AL308" s="72"/>
      <c r="AM308" s="72"/>
      <c r="AN308" s="72"/>
      <c r="AO308" s="72"/>
    </row>
    <row r="309" spans="6:41" x14ac:dyDescent="0.25">
      <c r="F309" s="51" t="str">
        <f>IFERROR(VLOOKUP(D309,'Tabelas auxiliares'!$A$3:$B$61,2,FALSE),"")</f>
        <v/>
      </c>
      <c r="G309" s="51" t="str">
        <f>IFERROR(VLOOKUP($B309,'Tabelas auxiliares'!$A$65:$C$102,2,FALSE),"")</f>
        <v/>
      </c>
      <c r="H309" s="51" t="str">
        <f>IFERROR(VLOOKUP($B309,'Tabelas auxiliares'!$A$65:$C$102,3,FALSE),"")</f>
        <v/>
      </c>
      <c r="X309" s="51" t="str">
        <f t="shared" si="8"/>
        <v/>
      </c>
      <c r="Y309" s="51" t="str">
        <f>IF(T309="","",IF(AND(T309&lt;&gt;'Tabelas auxiliares'!$B$236,T309&lt;&gt;'Tabelas auxiliares'!$B$237,T309&lt;&gt;'Tabelas auxiliares'!$C$236,T309&lt;&gt;'Tabelas auxiliares'!$C$237,T309&lt;&gt;'Tabelas auxiliares'!$D$236),"FOLHA DE PESSOAL",IF(X309='Tabelas auxiliares'!$A$237,"CUSTEIO",IF(X309='Tabelas auxiliares'!$A$236,"INVESTIMENTO","ERRO - VERIFICAR"))))</f>
        <v/>
      </c>
      <c r="Z309" s="64" t="str">
        <f t="shared" si="9"/>
        <v/>
      </c>
      <c r="AC309" s="44"/>
      <c r="AD309" s="72"/>
      <c r="AE309" s="72"/>
      <c r="AF309" s="72"/>
      <c r="AG309" s="72"/>
      <c r="AH309" s="72"/>
      <c r="AI309" s="72"/>
      <c r="AJ309" s="72"/>
      <c r="AK309" s="72"/>
      <c r="AL309" s="72"/>
      <c r="AM309" s="72"/>
      <c r="AN309" s="72"/>
      <c r="AO309" s="72"/>
    </row>
    <row r="310" spans="6:41" x14ac:dyDescent="0.25">
      <c r="F310" s="51" t="str">
        <f>IFERROR(VLOOKUP(D310,'Tabelas auxiliares'!$A$3:$B$61,2,FALSE),"")</f>
        <v/>
      </c>
      <c r="G310" s="51" t="str">
        <f>IFERROR(VLOOKUP($B310,'Tabelas auxiliares'!$A$65:$C$102,2,FALSE),"")</f>
        <v/>
      </c>
      <c r="H310" s="51" t="str">
        <f>IFERROR(VLOOKUP($B310,'Tabelas auxiliares'!$A$65:$C$102,3,FALSE),"")</f>
        <v/>
      </c>
      <c r="X310" s="51" t="str">
        <f t="shared" si="8"/>
        <v/>
      </c>
      <c r="Y310" s="51" t="str">
        <f>IF(T310="","",IF(AND(T310&lt;&gt;'Tabelas auxiliares'!$B$236,T310&lt;&gt;'Tabelas auxiliares'!$B$237,T310&lt;&gt;'Tabelas auxiliares'!$C$236,T310&lt;&gt;'Tabelas auxiliares'!$C$237,T310&lt;&gt;'Tabelas auxiliares'!$D$236),"FOLHA DE PESSOAL",IF(X310='Tabelas auxiliares'!$A$237,"CUSTEIO",IF(X310='Tabelas auxiliares'!$A$236,"INVESTIMENTO","ERRO - VERIFICAR"))))</f>
        <v/>
      </c>
      <c r="Z310" s="64" t="str">
        <f t="shared" si="9"/>
        <v/>
      </c>
      <c r="AC310" s="44"/>
      <c r="AD310" s="72"/>
      <c r="AE310" s="72"/>
      <c r="AF310" s="72"/>
      <c r="AG310" s="72"/>
      <c r="AH310" s="72"/>
      <c r="AI310" s="72"/>
      <c r="AJ310" s="72"/>
      <c r="AK310" s="72"/>
      <c r="AL310" s="72"/>
      <c r="AM310" s="72"/>
      <c r="AN310" s="72"/>
      <c r="AO310" s="72"/>
    </row>
    <row r="311" spans="6:41" x14ac:dyDescent="0.25">
      <c r="F311" s="51" t="str">
        <f>IFERROR(VLOOKUP(D311,'Tabelas auxiliares'!$A$3:$B$61,2,FALSE),"")</f>
        <v/>
      </c>
      <c r="G311" s="51" t="str">
        <f>IFERROR(VLOOKUP($B311,'Tabelas auxiliares'!$A$65:$C$102,2,FALSE),"")</f>
        <v/>
      </c>
      <c r="H311" s="51" t="str">
        <f>IFERROR(VLOOKUP($B311,'Tabelas auxiliares'!$A$65:$C$102,3,FALSE),"")</f>
        <v/>
      </c>
      <c r="X311" s="51" t="str">
        <f t="shared" si="8"/>
        <v/>
      </c>
      <c r="Y311" s="51" t="str">
        <f>IF(T311="","",IF(AND(T311&lt;&gt;'Tabelas auxiliares'!$B$236,T311&lt;&gt;'Tabelas auxiliares'!$B$237,T311&lt;&gt;'Tabelas auxiliares'!$C$236,T311&lt;&gt;'Tabelas auxiliares'!$C$237,T311&lt;&gt;'Tabelas auxiliares'!$D$236),"FOLHA DE PESSOAL",IF(X311='Tabelas auxiliares'!$A$237,"CUSTEIO",IF(X311='Tabelas auxiliares'!$A$236,"INVESTIMENTO","ERRO - VERIFICAR"))))</f>
        <v/>
      </c>
      <c r="Z311" s="64" t="str">
        <f t="shared" si="9"/>
        <v/>
      </c>
      <c r="AB311" s="44"/>
      <c r="AD311" s="72"/>
      <c r="AE311" s="72"/>
      <c r="AF311" s="72"/>
      <c r="AG311" s="72"/>
      <c r="AH311" s="72"/>
      <c r="AI311" s="72"/>
      <c r="AJ311" s="72"/>
      <c r="AK311" s="72"/>
      <c r="AL311" s="72"/>
      <c r="AM311" s="72"/>
      <c r="AN311" s="72"/>
      <c r="AO311" s="72"/>
    </row>
    <row r="312" spans="6:41" x14ac:dyDescent="0.25">
      <c r="F312" s="51" t="str">
        <f>IFERROR(VLOOKUP(D312,'Tabelas auxiliares'!$A$3:$B$61,2,FALSE),"")</f>
        <v/>
      </c>
      <c r="G312" s="51" t="str">
        <f>IFERROR(VLOOKUP($B312,'Tabelas auxiliares'!$A$65:$C$102,2,FALSE),"")</f>
        <v/>
      </c>
      <c r="H312" s="51" t="str">
        <f>IFERROR(VLOOKUP($B312,'Tabelas auxiliares'!$A$65:$C$102,3,FALSE),"")</f>
        <v/>
      </c>
      <c r="X312" s="51" t="str">
        <f t="shared" si="8"/>
        <v/>
      </c>
      <c r="Y312" s="51" t="str">
        <f>IF(T312="","",IF(AND(T312&lt;&gt;'Tabelas auxiliares'!$B$236,T312&lt;&gt;'Tabelas auxiliares'!$B$237,T312&lt;&gt;'Tabelas auxiliares'!$C$236,T312&lt;&gt;'Tabelas auxiliares'!$C$237,T312&lt;&gt;'Tabelas auxiliares'!$D$236),"FOLHA DE PESSOAL",IF(X312='Tabelas auxiliares'!$A$237,"CUSTEIO",IF(X312='Tabelas auxiliares'!$A$236,"INVESTIMENTO","ERRO - VERIFICAR"))))</f>
        <v/>
      </c>
      <c r="Z312" s="64" t="str">
        <f t="shared" si="9"/>
        <v/>
      </c>
      <c r="AC312" s="44"/>
      <c r="AD312" s="72"/>
      <c r="AE312" s="72"/>
      <c r="AF312" s="72"/>
      <c r="AG312" s="72"/>
      <c r="AH312" s="72"/>
      <c r="AI312" s="72"/>
      <c r="AJ312" s="72"/>
      <c r="AK312" s="72"/>
      <c r="AL312" s="72"/>
      <c r="AM312" s="72"/>
      <c r="AN312" s="72"/>
      <c r="AO312" s="72"/>
    </row>
    <row r="313" spans="6:41" x14ac:dyDescent="0.25">
      <c r="F313" s="51" t="str">
        <f>IFERROR(VLOOKUP(D313,'Tabelas auxiliares'!$A$3:$B$61,2,FALSE),"")</f>
        <v/>
      </c>
      <c r="G313" s="51" t="str">
        <f>IFERROR(VLOOKUP($B313,'Tabelas auxiliares'!$A$65:$C$102,2,FALSE),"")</f>
        <v/>
      </c>
      <c r="H313" s="51" t="str">
        <f>IFERROR(VLOOKUP($B313,'Tabelas auxiliares'!$A$65:$C$102,3,FALSE),"")</f>
        <v/>
      </c>
      <c r="X313" s="51" t="str">
        <f t="shared" si="8"/>
        <v/>
      </c>
      <c r="Y313" s="51" t="str">
        <f>IF(T313="","",IF(AND(T313&lt;&gt;'Tabelas auxiliares'!$B$236,T313&lt;&gt;'Tabelas auxiliares'!$B$237,T313&lt;&gt;'Tabelas auxiliares'!$C$236,T313&lt;&gt;'Tabelas auxiliares'!$C$237,T313&lt;&gt;'Tabelas auxiliares'!$D$236),"FOLHA DE PESSOAL",IF(X313='Tabelas auxiliares'!$A$237,"CUSTEIO",IF(X313='Tabelas auxiliares'!$A$236,"INVESTIMENTO","ERRO - VERIFICAR"))))</f>
        <v/>
      </c>
      <c r="Z313" s="64" t="str">
        <f t="shared" si="9"/>
        <v/>
      </c>
      <c r="AC313" s="44"/>
      <c r="AD313" s="72"/>
      <c r="AE313" s="72"/>
      <c r="AF313" s="72"/>
      <c r="AG313" s="72"/>
      <c r="AH313" s="72"/>
      <c r="AI313" s="72"/>
      <c r="AJ313" s="72"/>
      <c r="AK313" s="72"/>
      <c r="AL313" s="72"/>
      <c r="AM313" s="72"/>
      <c r="AN313" s="72"/>
      <c r="AO313" s="72"/>
    </row>
    <row r="314" spans="6:41" x14ac:dyDescent="0.25">
      <c r="F314" s="51" t="str">
        <f>IFERROR(VLOOKUP(D314,'Tabelas auxiliares'!$A$3:$B$61,2,FALSE),"")</f>
        <v/>
      </c>
      <c r="G314" s="51" t="str">
        <f>IFERROR(VLOOKUP($B314,'Tabelas auxiliares'!$A$65:$C$102,2,FALSE),"")</f>
        <v/>
      </c>
      <c r="H314" s="51" t="str">
        <f>IFERROR(VLOOKUP($B314,'Tabelas auxiliares'!$A$65:$C$102,3,FALSE),"")</f>
        <v/>
      </c>
      <c r="X314" s="51" t="str">
        <f t="shared" si="8"/>
        <v/>
      </c>
      <c r="Y314" s="51" t="str">
        <f>IF(T314="","",IF(AND(T314&lt;&gt;'Tabelas auxiliares'!$B$236,T314&lt;&gt;'Tabelas auxiliares'!$B$237,T314&lt;&gt;'Tabelas auxiliares'!$C$236,T314&lt;&gt;'Tabelas auxiliares'!$C$237,T314&lt;&gt;'Tabelas auxiliares'!$D$236),"FOLHA DE PESSOAL",IF(X314='Tabelas auxiliares'!$A$237,"CUSTEIO",IF(X314='Tabelas auxiliares'!$A$236,"INVESTIMENTO","ERRO - VERIFICAR"))))</f>
        <v/>
      </c>
      <c r="Z314" s="64" t="str">
        <f t="shared" si="9"/>
        <v/>
      </c>
      <c r="AC314" s="44"/>
      <c r="AD314" s="72"/>
      <c r="AE314" s="72"/>
      <c r="AF314" s="72"/>
      <c r="AG314" s="72"/>
      <c r="AH314" s="72"/>
      <c r="AI314" s="72"/>
      <c r="AJ314" s="72"/>
      <c r="AK314" s="72"/>
      <c r="AL314" s="72"/>
      <c r="AM314" s="72"/>
      <c r="AN314" s="72"/>
      <c r="AO314" s="72"/>
    </row>
    <row r="315" spans="6:41" x14ac:dyDescent="0.25">
      <c r="F315" s="51" t="str">
        <f>IFERROR(VLOOKUP(D315,'Tabelas auxiliares'!$A$3:$B$61,2,FALSE),"")</f>
        <v/>
      </c>
      <c r="G315" s="51" t="str">
        <f>IFERROR(VLOOKUP($B315,'Tabelas auxiliares'!$A$65:$C$102,2,FALSE),"")</f>
        <v/>
      </c>
      <c r="H315" s="51" t="str">
        <f>IFERROR(VLOOKUP($B315,'Tabelas auxiliares'!$A$65:$C$102,3,FALSE),"")</f>
        <v/>
      </c>
      <c r="X315" s="51" t="str">
        <f t="shared" si="8"/>
        <v/>
      </c>
      <c r="Y315" s="51" t="str">
        <f>IF(T315="","",IF(AND(T315&lt;&gt;'Tabelas auxiliares'!$B$236,T315&lt;&gt;'Tabelas auxiliares'!$B$237,T315&lt;&gt;'Tabelas auxiliares'!$C$236,T315&lt;&gt;'Tabelas auxiliares'!$C$237,T315&lt;&gt;'Tabelas auxiliares'!$D$236),"FOLHA DE PESSOAL",IF(X315='Tabelas auxiliares'!$A$237,"CUSTEIO",IF(X315='Tabelas auxiliares'!$A$236,"INVESTIMENTO","ERRO - VERIFICAR"))))</f>
        <v/>
      </c>
      <c r="Z315" s="64" t="str">
        <f t="shared" si="9"/>
        <v/>
      </c>
      <c r="AA315" s="44"/>
      <c r="AC315" s="44"/>
      <c r="AD315" s="72"/>
      <c r="AE315" s="72"/>
      <c r="AF315" s="72"/>
      <c r="AG315" s="72"/>
      <c r="AH315" s="72"/>
      <c r="AI315" s="72"/>
      <c r="AJ315" s="72"/>
      <c r="AK315" s="72"/>
      <c r="AL315" s="72"/>
      <c r="AM315" s="72"/>
      <c r="AN315" s="72"/>
      <c r="AO315" s="72"/>
    </row>
    <row r="316" spans="6:41" x14ac:dyDescent="0.25">
      <c r="F316" s="51" t="str">
        <f>IFERROR(VLOOKUP(D316,'Tabelas auxiliares'!$A$3:$B$61,2,FALSE),"")</f>
        <v/>
      </c>
      <c r="G316" s="51" t="str">
        <f>IFERROR(VLOOKUP($B316,'Tabelas auxiliares'!$A$65:$C$102,2,FALSE),"")</f>
        <v/>
      </c>
      <c r="H316" s="51" t="str">
        <f>IFERROR(VLOOKUP($B316,'Tabelas auxiliares'!$A$65:$C$102,3,FALSE),"")</f>
        <v/>
      </c>
      <c r="X316" s="51" t="str">
        <f t="shared" si="8"/>
        <v/>
      </c>
      <c r="Y316" s="51" t="str">
        <f>IF(T316="","",IF(AND(T316&lt;&gt;'Tabelas auxiliares'!$B$236,T316&lt;&gt;'Tabelas auxiliares'!$B$237,T316&lt;&gt;'Tabelas auxiliares'!$C$236,T316&lt;&gt;'Tabelas auxiliares'!$C$237,T316&lt;&gt;'Tabelas auxiliares'!$D$236),"FOLHA DE PESSOAL",IF(X316='Tabelas auxiliares'!$A$237,"CUSTEIO",IF(X316='Tabelas auxiliares'!$A$236,"INVESTIMENTO","ERRO - VERIFICAR"))))</f>
        <v/>
      </c>
      <c r="Z316" s="64" t="str">
        <f t="shared" si="9"/>
        <v/>
      </c>
      <c r="AA316" s="44"/>
      <c r="AC316" s="44"/>
      <c r="AD316" s="72"/>
      <c r="AE316" s="72"/>
      <c r="AF316" s="72"/>
      <c r="AG316" s="72"/>
      <c r="AH316" s="72"/>
      <c r="AI316" s="72"/>
      <c r="AJ316" s="72"/>
      <c r="AK316" s="72"/>
      <c r="AL316" s="72"/>
      <c r="AM316" s="72"/>
      <c r="AN316" s="72"/>
      <c r="AO316" s="72"/>
    </row>
    <row r="317" spans="6:41" x14ac:dyDescent="0.25">
      <c r="F317" s="51" t="str">
        <f>IFERROR(VLOOKUP(D317,'Tabelas auxiliares'!$A$3:$B$61,2,FALSE),"")</f>
        <v/>
      </c>
      <c r="G317" s="51" t="str">
        <f>IFERROR(VLOOKUP($B317,'Tabelas auxiliares'!$A$65:$C$102,2,FALSE),"")</f>
        <v/>
      </c>
      <c r="H317" s="51" t="str">
        <f>IFERROR(VLOOKUP($B317,'Tabelas auxiliares'!$A$65:$C$102,3,FALSE),"")</f>
        <v/>
      </c>
      <c r="X317" s="51" t="str">
        <f t="shared" si="8"/>
        <v/>
      </c>
      <c r="Y317" s="51" t="str">
        <f>IF(T317="","",IF(AND(T317&lt;&gt;'Tabelas auxiliares'!$B$236,T317&lt;&gt;'Tabelas auxiliares'!$B$237,T317&lt;&gt;'Tabelas auxiliares'!$C$236,T317&lt;&gt;'Tabelas auxiliares'!$C$237,T317&lt;&gt;'Tabelas auxiliares'!$D$236),"FOLHA DE PESSOAL",IF(X317='Tabelas auxiliares'!$A$237,"CUSTEIO",IF(X317='Tabelas auxiliares'!$A$236,"INVESTIMENTO","ERRO - VERIFICAR"))))</f>
        <v/>
      </c>
      <c r="Z317" s="64" t="str">
        <f t="shared" si="9"/>
        <v/>
      </c>
      <c r="AC317" s="44"/>
      <c r="AD317" s="72"/>
      <c r="AE317" s="72"/>
      <c r="AF317" s="72"/>
      <c r="AG317" s="72"/>
      <c r="AH317" s="72"/>
      <c r="AI317" s="72"/>
      <c r="AJ317" s="72"/>
      <c r="AK317" s="72"/>
      <c r="AL317" s="72"/>
      <c r="AM317" s="72"/>
      <c r="AN317" s="72"/>
      <c r="AO317" s="72"/>
    </row>
    <row r="318" spans="6:41" x14ac:dyDescent="0.25">
      <c r="F318" s="51" t="str">
        <f>IFERROR(VLOOKUP(D318,'Tabelas auxiliares'!$A$3:$B$61,2,FALSE),"")</f>
        <v/>
      </c>
      <c r="G318" s="51" t="str">
        <f>IFERROR(VLOOKUP($B318,'Tabelas auxiliares'!$A$65:$C$102,2,FALSE),"")</f>
        <v/>
      </c>
      <c r="H318" s="51" t="str">
        <f>IFERROR(VLOOKUP($B318,'Tabelas auxiliares'!$A$65:$C$102,3,FALSE),"")</f>
        <v/>
      </c>
      <c r="X318" s="51" t="str">
        <f t="shared" si="8"/>
        <v/>
      </c>
      <c r="Y318" s="51" t="str">
        <f>IF(T318="","",IF(AND(T318&lt;&gt;'Tabelas auxiliares'!$B$236,T318&lt;&gt;'Tabelas auxiliares'!$B$237,T318&lt;&gt;'Tabelas auxiliares'!$C$236,T318&lt;&gt;'Tabelas auxiliares'!$C$237,T318&lt;&gt;'Tabelas auxiliares'!$D$236),"FOLHA DE PESSOAL",IF(X318='Tabelas auxiliares'!$A$237,"CUSTEIO",IF(X318='Tabelas auxiliares'!$A$236,"INVESTIMENTO","ERRO - VERIFICAR"))))</f>
        <v/>
      </c>
      <c r="Z318" s="64" t="str">
        <f t="shared" si="9"/>
        <v/>
      </c>
      <c r="AA318" s="44"/>
      <c r="AC318" s="44"/>
      <c r="AD318" s="72"/>
      <c r="AE318" s="72"/>
      <c r="AF318" s="72"/>
      <c r="AG318" s="72"/>
      <c r="AH318" s="72"/>
      <c r="AI318" s="72"/>
      <c r="AJ318" s="72"/>
      <c r="AK318" s="72"/>
      <c r="AL318" s="72"/>
      <c r="AM318" s="72"/>
      <c r="AN318" s="72"/>
      <c r="AO318" s="72"/>
    </row>
    <row r="319" spans="6:41" x14ac:dyDescent="0.25">
      <c r="F319" s="51" t="str">
        <f>IFERROR(VLOOKUP(D319,'Tabelas auxiliares'!$A$3:$B$61,2,FALSE),"")</f>
        <v/>
      </c>
      <c r="G319" s="51" t="str">
        <f>IFERROR(VLOOKUP($B319,'Tabelas auxiliares'!$A$65:$C$102,2,FALSE),"")</f>
        <v/>
      </c>
      <c r="H319" s="51" t="str">
        <f>IFERROR(VLOOKUP($B319,'Tabelas auxiliares'!$A$65:$C$102,3,FALSE),"")</f>
        <v/>
      </c>
      <c r="X319" s="51" t="str">
        <f t="shared" si="8"/>
        <v/>
      </c>
      <c r="Y319" s="51" t="str">
        <f>IF(T319="","",IF(AND(T319&lt;&gt;'Tabelas auxiliares'!$B$236,T319&lt;&gt;'Tabelas auxiliares'!$B$237,T319&lt;&gt;'Tabelas auxiliares'!$C$236,T319&lt;&gt;'Tabelas auxiliares'!$C$237,T319&lt;&gt;'Tabelas auxiliares'!$D$236),"FOLHA DE PESSOAL",IF(X319='Tabelas auxiliares'!$A$237,"CUSTEIO",IF(X319='Tabelas auxiliares'!$A$236,"INVESTIMENTO","ERRO - VERIFICAR"))))</f>
        <v/>
      </c>
      <c r="Z319" s="64" t="str">
        <f t="shared" si="9"/>
        <v/>
      </c>
      <c r="AC319" s="44"/>
      <c r="AD319" s="72"/>
      <c r="AE319" s="72"/>
      <c r="AF319" s="72"/>
      <c r="AG319" s="72"/>
      <c r="AH319" s="72"/>
      <c r="AI319" s="72"/>
      <c r="AJ319" s="72"/>
      <c r="AK319" s="72"/>
      <c r="AL319" s="72"/>
      <c r="AM319" s="72"/>
      <c r="AN319" s="72"/>
      <c r="AO319" s="72"/>
    </row>
    <row r="320" spans="6:41" x14ac:dyDescent="0.25">
      <c r="F320" s="51" t="str">
        <f>IFERROR(VLOOKUP(D320,'Tabelas auxiliares'!$A$3:$B$61,2,FALSE),"")</f>
        <v/>
      </c>
      <c r="G320" s="51" t="str">
        <f>IFERROR(VLOOKUP($B320,'Tabelas auxiliares'!$A$65:$C$102,2,FALSE),"")</f>
        <v/>
      </c>
      <c r="H320" s="51" t="str">
        <f>IFERROR(VLOOKUP($B320,'Tabelas auxiliares'!$A$65:$C$102,3,FALSE),"")</f>
        <v/>
      </c>
      <c r="X320" s="51" t="str">
        <f t="shared" si="8"/>
        <v/>
      </c>
      <c r="Y320" s="51" t="str">
        <f>IF(T320="","",IF(AND(T320&lt;&gt;'Tabelas auxiliares'!$B$236,T320&lt;&gt;'Tabelas auxiliares'!$B$237,T320&lt;&gt;'Tabelas auxiliares'!$C$236,T320&lt;&gt;'Tabelas auxiliares'!$C$237,T320&lt;&gt;'Tabelas auxiliares'!$D$236),"FOLHA DE PESSOAL",IF(X320='Tabelas auxiliares'!$A$237,"CUSTEIO",IF(X320='Tabelas auxiliares'!$A$236,"INVESTIMENTO","ERRO - VERIFICAR"))))</f>
        <v/>
      </c>
      <c r="Z320" s="64" t="str">
        <f t="shared" si="9"/>
        <v/>
      </c>
      <c r="AA320" s="44"/>
      <c r="AC320" s="44"/>
      <c r="AD320" s="72"/>
      <c r="AE320" s="72"/>
      <c r="AF320" s="72"/>
      <c r="AG320" s="72"/>
      <c r="AH320" s="72"/>
      <c r="AI320" s="72"/>
      <c r="AJ320" s="72"/>
      <c r="AK320" s="72"/>
      <c r="AL320" s="72"/>
      <c r="AM320" s="72"/>
      <c r="AN320" s="72"/>
      <c r="AO320" s="72"/>
    </row>
    <row r="321" spans="6:41" x14ac:dyDescent="0.25">
      <c r="F321" s="51" t="str">
        <f>IFERROR(VLOOKUP(D321,'Tabelas auxiliares'!$A$3:$B$61,2,FALSE),"")</f>
        <v/>
      </c>
      <c r="G321" s="51" t="str">
        <f>IFERROR(VLOOKUP($B321,'Tabelas auxiliares'!$A$65:$C$102,2,FALSE),"")</f>
        <v/>
      </c>
      <c r="H321" s="51" t="str">
        <f>IFERROR(VLOOKUP($B321,'Tabelas auxiliares'!$A$65:$C$102,3,FALSE),"")</f>
        <v/>
      </c>
      <c r="X321" s="51" t="str">
        <f t="shared" si="8"/>
        <v/>
      </c>
      <c r="Y321" s="51" t="str">
        <f>IF(T321="","",IF(AND(T321&lt;&gt;'Tabelas auxiliares'!$B$236,T321&lt;&gt;'Tabelas auxiliares'!$B$237,T321&lt;&gt;'Tabelas auxiliares'!$C$236,T321&lt;&gt;'Tabelas auxiliares'!$C$237,T321&lt;&gt;'Tabelas auxiliares'!$D$236),"FOLHA DE PESSOAL",IF(X321='Tabelas auxiliares'!$A$237,"CUSTEIO",IF(X321='Tabelas auxiliares'!$A$236,"INVESTIMENTO","ERRO - VERIFICAR"))))</f>
        <v/>
      </c>
      <c r="Z321" s="64" t="str">
        <f t="shared" si="9"/>
        <v/>
      </c>
      <c r="AA321" s="44"/>
      <c r="AC321" s="44"/>
      <c r="AD321" s="72"/>
      <c r="AE321" s="72"/>
      <c r="AF321" s="72"/>
      <c r="AG321" s="72"/>
      <c r="AH321" s="72"/>
      <c r="AI321" s="72"/>
      <c r="AJ321" s="72"/>
      <c r="AK321" s="72"/>
      <c r="AL321" s="72"/>
      <c r="AM321" s="72"/>
      <c r="AN321" s="72"/>
      <c r="AO321" s="72"/>
    </row>
    <row r="322" spans="6:41" x14ac:dyDescent="0.25">
      <c r="F322" s="51" t="str">
        <f>IFERROR(VLOOKUP(D322,'Tabelas auxiliares'!$A$3:$B$61,2,FALSE),"")</f>
        <v/>
      </c>
      <c r="G322" s="51" t="str">
        <f>IFERROR(VLOOKUP($B322,'Tabelas auxiliares'!$A$65:$C$102,2,FALSE),"")</f>
        <v/>
      </c>
      <c r="H322" s="51" t="str">
        <f>IFERROR(VLOOKUP($B322,'Tabelas auxiliares'!$A$65:$C$102,3,FALSE),"")</f>
        <v/>
      </c>
      <c r="X322" s="51" t="str">
        <f t="shared" si="8"/>
        <v/>
      </c>
      <c r="Y322" s="51" t="str">
        <f>IF(T322="","",IF(AND(T322&lt;&gt;'Tabelas auxiliares'!$B$236,T322&lt;&gt;'Tabelas auxiliares'!$B$237,T322&lt;&gt;'Tabelas auxiliares'!$C$236,T322&lt;&gt;'Tabelas auxiliares'!$C$237,T322&lt;&gt;'Tabelas auxiliares'!$D$236),"FOLHA DE PESSOAL",IF(X322='Tabelas auxiliares'!$A$237,"CUSTEIO",IF(X322='Tabelas auxiliares'!$A$236,"INVESTIMENTO","ERRO - VERIFICAR"))))</f>
        <v/>
      </c>
      <c r="Z322" s="64" t="str">
        <f t="shared" si="9"/>
        <v/>
      </c>
      <c r="AC322" s="44"/>
      <c r="AD322" s="72"/>
      <c r="AE322" s="72"/>
      <c r="AF322" s="72"/>
      <c r="AG322" s="72"/>
      <c r="AH322" s="72"/>
      <c r="AI322" s="72"/>
      <c r="AJ322" s="72"/>
      <c r="AK322" s="72"/>
      <c r="AL322" s="72"/>
      <c r="AM322" s="72"/>
      <c r="AN322" s="72"/>
      <c r="AO322" s="72"/>
    </row>
    <row r="323" spans="6:41" x14ac:dyDescent="0.25">
      <c r="F323" s="51" t="str">
        <f>IFERROR(VLOOKUP(D323,'Tabelas auxiliares'!$A$3:$B$61,2,FALSE),"")</f>
        <v/>
      </c>
      <c r="G323" s="51" t="str">
        <f>IFERROR(VLOOKUP($B323,'Tabelas auxiliares'!$A$65:$C$102,2,FALSE),"")</f>
        <v/>
      </c>
      <c r="H323" s="51" t="str">
        <f>IFERROR(VLOOKUP($B323,'Tabelas auxiliares'!$A$65:$C$102,3,FALSE),"")</f>
        <v/>
      </c>
      <c r="X323" s="51" t="str">
        <f t="shared" si="8"/>
        <v/>
      </c>
      <c r="Y323" s="51" t="str">
        <f>IF(T323="","",IF(AND(T323&lt;&gt;'Tabelas auxiliares'!$B$236,T323&lt;&gt;'Tabelas auxiliares'!$B$237,T323&lt;&gt;'Tabelas auxiliares'!$C$236,T323&lt;&gt;'Tabelas auxiliares'!$C$237,T323&lt;&gt;'Tabelas auxiliares'!$D$236),"FOLHA DE PESSOAL",IF(X323='Tabelas auxiliares'!$A$237,"CUSTEIO",IF(X323='Tabelas auxiliares'!$A$236,"INVESTIMENTO","ERRO - VERIFICAR"))))</f>
        <v/>
      </c>
      <c r="Z323" s="64" t="str">
        <f t="shared" si="9"/>
        <v/>
      </c>
      <c r="AC323" s="44"/>
      <c r="AD323" s="72"/>
      <c r="AE323" s="72"/>
      <c r="AF323" s="72"/>
      <c r="AG323" s="72"/>
      <c r="AH323" s="72"/>
      <c r="AI323" s="72"/>
      <c r="AJ323" s="72"/>
      <c r="AK323" s="72"/>
      <c r="AL323" s="72"/>
      <c r="AM323" s="72"/>
      <c r="AN323" s="72"/>
      <c r="AO323" s="72"/>
    </row>
    <row r="324" spans="6:41" x14ac:dyDescent="0.25">
      <c r="F324" s="51" t="str">
        <f>IFERROR(VLOOKUP(D324,'Tabelas auxiliares'!$A$3:$B$61,2,FALSE),"")</f>
        <v/>
      </c>
      <c r="G324" s="51" t="str">
        <f>IFERROR(VLOOKUP($B324,'Tabelas auxiliares'!$A$65:$C$102,2,FALSE),"")</f>
        <v/>
      </c>
      <c r="H324" s="51" t="str">
        <f>IFERROR(VLOOKUP($B324,'Tabelas auxiliares'!$A$65:$C$102,3,FALSE),"")</f>
        <v/>
      </c>
      <c r="X324" s="51" t="str">
        <f t="shared" si="8"/>
        <v/>
      </c>
      <c r="Y324" s="51" t="str">
        <f>IF(T324="","",IF(AND(T324&lt;&gt;'Tabelas auxiliares'!$B$236,T324&lt;&gt;'Tabelas auxiliares'!$B$237,T324&lt;&gt;'Tabelas auxiliares'!$C$236,T324&lt;&gt;'Tabelas auxiliares'!$C$237,T324&lt;&gt;'Tabelas auxiliares'!$D$236),"FOLHA DE PESSOAL",IF(X324='Tabelas auxiliares'!$A$237,"CUSTEIO",IF(X324='Tabelas auxiliares'!$A$236,"INVESTIMENTO","ERRO - VERIFICAR"))))</f>
        <v/>
      </c>
      <c r="Z324" s="64" t="str">
        <f t="shared" si="9"/>
        <v/>
      </c>
      <c r="AC324" s="44"/>
      <c r="AD324" s="72"/>
      <c r="AE324" s="72"/>
      <c r="AF324" s="72"/>
      <c r="AG324" s="72"/>
      <c r="AH324" s="72"/>
      <c r="AI324" s="72"/>
      <c r="AJ324" s="72"/>
      <c r="AK324" s="72"/>
      <c r="AL324" s="72"/>
      <c r="AM324" s="72"/>
      <c r="AN324" s="72"/>
      <c r="AO324" s="72"/>
    </row>
    <row r="325" spans="6:41" x14ac:dyDescent="0.25">
      <c r="F325" s="51" t="str">
        <f>IFERROR(VLOOKUP(D325,'Tabelas auxiliares'!$A$3:$B$61,2,FALSE),"")</f>
        <v/>
      </c>
      <c r="G325" s="51" t="str">
        <f>IFERROR(VLOOKUP($B325,'Tabelas auxiliares'!$A$65:$C$102,2,FALSE),"")</f>
        <v/>
      </c>
      <c r="H325" s="51" t="str">
        <f>IFERROR(VLOOKUP($B325,'Tabelas auxiliares'!$A$65:$C$102,3,FALSE),"")</f>
        <v/>
      </c>
      <c r="X325" s="51" t="str">
        <f t="shared" si="8"/>
        <v/>
      </c>
      <c r="Y325" s="51" t="str">
        <f>IF(T325="","",IF(AND(T325&lt;&gt;'Tabelas auxiliares'!$B$236,T325&lt;&gt;'Tabelas auxiliares'!$B$237,T325&lt;&gt;'Tabelas auxiliares'!$C$236,T325&lt;&gt;'Tabelas auxiliares'!$C$237,T325&lt;&gt;'Tabelas auxiliares'!$D$236),"FOLHA DE PESSOAL",IF(X325='Tabelas auxiliares'!$A$237,"CUSTEIO",IF(X325='Tabelas auxiliares'!$A$236,"INVESTIMENTO","ERRO - VERIFICAR"))))</f>
        <v/>
      </c>
      <c r="Z325" s="64" t="str">
        <f t="shared" si="9"/>
        <v/>
      </c>
      <c r="AA325" s="44"/>
      <c r="AD325" s="72"/>
      <c r="AE325" s="72"/>
      <c r="AF325" s="72"/>
      <c r="AG325" s="72"/>
      <c r="AH325" s="72"/>
      <c r="AI325" s="72"/>
      <c r="AJ325" s="72"/>
      <c r="AK325" s="72"/>
      <c r="AL325" s="72"/>
      <c r="AM325" s="72"/>
      <c r="AN325" s="72"/>
      <c r="AO325" s="72"/>
    </row>
    <row r="326" spans="6:41" x14ac:dyDescent="0.25">
      <c r="F326" s="51" t="str">
        <f>IFERROR(VLOOKUP(D326,'Tabelas auxiliares'!$A$3:$B$61,2,FALSE),"")</f>
        <v/>
      </c>
      <c r="G326" s="51" t="str">
        <f>IFERROR(VLOOKUP($B326,'Tabelas auxiliares'!$A$65:$C$102,2,FALSE),"")</f>
        <v/>
      </c>
      <c r="H326" s="51" t="str">
        <f>IFERROR(VLOOKUP($B326,'Tabelas auxiliares'!$A$65:$C$102,3,FALSE),"")</f>
        <v/>
      </c>
      <c r="X326" s="51" t="str">
        <f t="shared" si="8"/>
        <v/>
      </c>
      <c r="Y326" s="51" t="str">
        <f>IF(T326="","",IF(AND(T326&lt;&gt;'Tabelas auxiliares'!$B$236,T326&lt;&gt;'Tabelas auxiliares'!$B$237,T326&lt;&gt;'Tabelas auxiliares'!$C$236,T326&lt;&gt;'Tabelas auxiliares'!$C$237,T326&lt;&gt;'Tabelas auxiliares'!$D$236),"FOLHA DE PESSOAL",IF(X326='Tabelas auxiliares'!$A$237,"CUSTEIO",IF(X326='Tabelas auxiliares'!$A$236,"INVESTIMENTO","ERRO - VERIFICAR"))))</f>
        <v/>
      </c>
      <c r="Z326" s="64" t="str">
        <f t="shared" si="9"/>
        <v/>
      </c>
      <c r="AA326" s="44"/>
      <c r="AD326" s="72"/>
      <c r="AE326" s="72"/>
      <c r="AF326" s="72"/>
      <c r="AG326" s="72"/>
      <c r="AH326" s="72"/>
      <c r="AI326" s="72"/>
      <c r="AJ326" s="72"/>
      <c r="AK326" s="72"/>
      <c r="AL326" s="72"/>
      <c r="AM326" s="72"/>
      <c r="AN326" s="72"/>
      <c r="AO326" s="72"/>
    </row>
    <row r="327" spans="6:41" x14ac:dyDescent="0.25">
      <c r="F327" s="51" t="str">
        <f>IFERROR(VLOOKUP(D327,'Tabelas auxiliares'!$A$3:$B$61,2,FALSE),"")</f>
        <v/>
      </c>
      <c r="G327" s="51" t="str">
        <f>IFERROR(VLOOKUP($B327,'Tabelas auxiliares'!$A$65:$C$102,2,FALSE),"")</f>
        <v/>
      </c>
      <c r="H327" s="51" t="str">
        <f>IFERROR(VLOOKUP($B327,'Tabelas auxiliares'!$A$65:$C$102,3,FALSE),"")</f>
        <v/>
      </c>
      <c r="X327" s="51" t="str">
        <f t="shared" si="8"/>
        <v/>
      </c>
      <c r="Y327" s="51" t="str">
        <f>IF(T327="","",IF(AND(T327&lt;&gt;'Tabelas auxiliares'!$B$236,T327&lt;&gt;'Tabelas auxiliares'!$B$237,T327&lt;&gt;'Tabelas auxiliares'!$C$236,T327&lt;&gt;'Tabelas auxiliares'!$C$237,T327&lt;&gt;'Tabelas auxiliares'!$D$236),"FOLHA DE PESSOAL",IF(X327='Tabelas auxiliares'!$A$237,"CUSTEIO",IF(X327='Tabelas auxiliares'!$A$236,"INVESTIMENTO","ERRO - VERIFICAR"))))</f>
        <v/>
      </c>
      <c r="Z327" s="64" t="str">
        <f t="shared" si="9"/>
        <v/>
      </c>
      <c r="AA327" s="44"/>
      <c r="AD327" s="72"/>
      <c r="AE327" s="72"/>
      <c r="AF327" s="72"/>
      <c r="AG327" s="72"/>
      <c r="AH327" s="72"/>
      <c r="AI327" s="72"/>
      <c r="AJ327" s="72"/>
      <c r="AK327" s="72"/>
      <c r="AL327" s="72"/>
      <c r="AM327" s="72"/>
      <c r="AN327" s="72"/>
      <c r="AO327" s="72"/>
    </row>
    <row r="328" spans="6:41" x14ac:dyDescent="0.25">
      <c r="F328" s="51" t="str">
        <f>IFERROR(VLOOKUP(D328,'Tabelas auxiliares'!$A$3:$B$61,2,FALSE),"")</f>
        <v/>
      </c>
      <c r="G328" s="51" t="str">
        <f>IFERROR(VLOOKUP($B328,'Tabelas auxiliares'!$A$65:$C$102,2,FALSE),"")</f>
        <v/>
      </c>
      <c r="H328" s="51" t="str">
        <f>IFERROR(VLOOKUP($B328,'Tabelas auxiliares'!$A$65:$C$102,3,FALSE),"")</f>
        <v/>
      </c>
      <c r="X328" s="51" t="str">
        <f t="shared" si="8"/>
        <v/>
      </c>
      <c r="Y328" s="51" t="str">
        <f>IF(T328="","",IF(AND(T328&lt;&gt;'Tabelas auxiliares'!$B$236,T328&lt;&gt;'Tabelas auxiliares'!$B$237,T328&lt;&gt;'Tabelas auxiliares'!$C$236,T328&lt;&gt;'Tabelas auxiliares'!$C$237,T328&lt;&gt;'Tabelas auxiliares'!$D$236),"FOLHA DE PESSOAL",IF(X328='Tabelas auxiliares'!$A$237,"CUSTEIO",IF(X328='Tabelas auxiliares'!$A$236,"INVESTIMENTO","ERRO - VERIFICAR"))))</f>
        <v/>
      </c>
      <c r="Z328" s="64" t="str">
        <f t="shared" si="9"/>
        <v/>
      </c>
      <c r="AC328" s="44"/>
      <c r="AD328" s="72"/>
      <c r="AE328" s="72"/>
      <c r="AF328" s="72"/>
      <c r="AG328" s="72"/>
      <c r="AH328" s="72"/>
      <c r="AI328" s="72"/>
      <c r="AJ328" s="72"/>
      <c r="AK328" s="72"/>
      <c r="AL328" s="72"/>
      <c r="AM328" s="72"/>
      <c r="AN328" s="72"/>
      <c r="AO328" s="72"/>
    </row>
    <row r="329" spans="6:41" x14ac:dyDescent="0.25">
      <c r="F329" s="51" t="str">
        <f>IFERROR(VLOOKUP(D329,'Tabelas auxiliares'!$A$3:$B$61,2,FALSE),"")</f>
        <v/>
      </c>
      <c r="G329" s="51" t="str">
        <f>IFERROR(VLOOKUP($B329,'Tabelas auxiliares'!$A$65:$C$102,2,FALSE),"")</f>
        <v/>
      </c>
      <c r="H329" s="51" t="str">
        <f>IFERROR(VLOOKUP($B329,'Tabelas auxiliares'!$A$65:$C$102,3,FALSE),"")</f>
        <v/>
      </c>
      <c r="X329" s="51" t="str">
        <f t="shared" si="8"/>
        <v/>
      </c>
      <c r="Y329" s="51" t="str">
        <f>IF(T329="","",IF(AND(T329&lt;&gt;'Tabelas auxiliares'!$B$236,T329&lt;&gt;'Tabelas auxiliares'!$B$237,T329&lt;&gt;'Tabelas auxiliares'!$C$236,T329&lt;&gt;'Tabelas auxiliares'!$C$237,T329&lt;&gt;'Tabelas auxiliares'!$D$236),"FOLHA DE PESSOAL",IF(X329='Tabelas auxiliares'!$A$237,"CUSTEIO",IF(X329='Tabelas auxiliares'!$A$236,"INVESTIMENTO","ERRO - VERIFICAR"))))</f>
        <v/>
      </c>
      <c r="Z329" s="64" t="str">
        <f t="shared" si="9"/>
        <v/>
      </c>
      <c r="AC329" s="44"/>
      <c r="AD329" s="72"/>
      <c r="AE329" s="72"/>
      <c r="AF329" s="72"/>
      <c r="AG329" s="72"/>
      <c r="AH329" s="72"/>
      <c r="AI329" s="72"/>
      <c r="AJ329" s="72"/>
      <c r="AK329" s="72"/>
      <c r="AL329" s="72"/>
      <c r="AM329" s="72"/>
      <c r="AN329" s="72"/>
      <c r="AO329" s="72"/>
    </row>
    <row r="330" spans="6:41" x14ac:dyDescent="0.25">
      <c r="F330" s="51" t="str">
        <f>IFERROR(VLOOKUP(D330,'Tabelas auxiliares'!$A$3:$B$61,2,FALSE),"")</f>
        <v/>
      </c>
      <c r="G330" s="51" t="str">
        <f>IFERROR(VLOOKUP($B330,'Tabelas auxiliares'!$A$65:$C$102,2,FALSE),"")</f>
        <v/>
      </c>
      <c r="H330" s="51" t="str">
        <f>IFERROR(VLOOKUP($B330,'Tabelas auxiliares'!$A$65:$C$102,3,FALSE),"")</f>
        <v/>
      </c>
      <c r="X330" s="51" t="str">
        <f t="shared" si="8"/>
        <v/>
      </c>
      <c r="Y330" s="51" t="str">
        <f>IF(T330="","",IF(AND(T330&lt;&gt;'Tabelas auxiliares'!$B$236,T330&lt;&gt;'Tabelas auxiliares'!$B$237,T330&lt;&gt;'Tabelas auxiliares'!$C$236,T330&lt;&gt;'Tabelas auxiliares'!$C$237,T330&lt;&gt;'Tabelas auxiliares'!$D$236),"FOLHA DE PESSOAL",IF(X330='Tabelas auxiliares'!$A$237,"CUSTEIO",IF(X330='Tabelas auxiliares'!$A$236,"INVESTIMENTO","ERRO - VERIFICAR"))))</f>
        <v/>
      </c>
      <c r="Z330" s="64" t="str">
        <f t="shared" si="9"/>
        <v/>
      </c>
      <c r="AC330" s="44"/>
      <c r="AD330" s="72"/>
      <c r="AE330" s="72"/>
      <c r="AF330" s="72"/>
      <c r="AG330" s="72"/>
      <c r="AH330" s="72"/>
      <c r="AI330" s="72"/>
      <c r="AJ330" s="72"/>
      <c r="AK330" s="72"/>
      <c r="AL330" s="72"/>
      <c r="AM330" s="72"/>
      <c r="AN330" s="72"/>
      <c r="AO330" s="72"/>
    </row>
    <row r="331" spans="6:41" x14ac:dyDescent="0.25">
      <c r="F331" s="51" t="str">
        <f>IFERROR(VLOOKUP(D331,'Tabelas auxiliares'!$A$3:$B$61,2,FALSE),"")</f>
        <v/>
      </c>
      <c r="G331" s="51" t="str">
        <f>IFERROR(VLOOKUP($B331,'Tabelas auxiliares'!$A$65:$C$102,2,FALSE),"")</f>
        <v/>
      </c>
      <c r="H331" s="51" t="str">
        <f>IFERROR(VLOOKUP($B331,'Tabelas auxiliares'!$A$65:$C$102,3,FALSE),"")</f>
        <v/>
      </c>
      <c r="X331" s="51" t="str">
        <f t="shared" si="8"/>
        <v/>
      </c>
      <c r="Y331" s="51" t="str">
        <f>IF(T331="","",IF(AND(T331&lt;&gt;'Tabelas auxiliares'!$B$236,T331&lt;&gt;'Tabelas auxiliares'!$B$237,T331&lt;&gt;'Tabelas auxiliares'!$C$236,T331&lt;&gt;'Tabelas auxiliares'!$C$237,T331&lt;&gt;'Tabelas auxiliares'!$D$236),"FOLHA DE PESSOAL",IF(X331='Tabelas auxiliares'!$A$237,"CUSTEIO",IF(X331='Tabelas auxiliares'!$A$236,"INVESTIMENTO","ERRO - VERIFICAR"))))</f>
        <v/>
      </c>
      <c r="Z331" s="64" t="str">
        <f t="shared" si="9"/>
        <v/>
      </c>
      <c r="AC331" s="44"/>
      <c r="AD331" s="72"/>
      <c r="AE331" s="72"/>
      <c r="AF331" s="72"/>
      <c r="AG331" s="72"/>
      <c r="AH331" s="72"/>
      <c r="AI331" s="72"/>
      <c r="AJ331" s="72"/>
      <c r="AK331" s="72"/>
      <c r="AL331" s="72"/>
      <c r="AM331" s="72"/>
      <c r="AN331" s="72"/>
      <c r="AO331" s="72"/>
    </row>
    <row r="332" spans="6:41" x14ac:dyDescent="0.25">
      <c r="F332" s="51" t="str">
        <f>IFERROR(VLOOKUP(D332,'Tabelas auxiliares'!$A$3:$B$61,2,FALSE),"")</f>
        <v/>
      </c>
      <c r="G332" s="51" t="str">
        <f>IFERROR(VLOOKUP($B332,'Tabelas auxiliares'!$A$65:$C$102,2,FALSE),"")</f>
        <v/>
      </c>
      <c r="H332" s="51" t="str">
        <f>IFERROR(VLOOKUP($B332,'Tabelas auxiliares'!$A$65:$C$102,3,FALSE),"")</f>
        <v/>
      </c>
      <c r="X332" s="51" t="str">
        <f t="shared" si="8"/>
        <v/>
      </c>
      <c r="Y332" s="51" t="str">
        <f>IF(T332="","",IF(AND(T332&lt;&gt;'Tabelas auxiliares'!$B$236,T332&lt;&gt;'Tabelas auxiliares'!$B$237,T332&lt;&gt;'Tabelas auxiliares'!$C$236,T332&lt;&gt;'Tabelas auxiliares'!$C$237,T332&lt;&gt;'Tabelas auxiliares'!$D$236),"FOLHA DE PESSOAL",IF(X332='Tabelas auxiliares'!$A$237,"CUSTEIO",IF(X332='Tabelas auxiliares'!$A$236,"INVESTIMENTO","ERRO - VERIFICAR"))))</f>
        <v/>
      </c>
      <c r="Z332" s="64" t="str">
        <f t="shared" si="9"/>
        <v/>
      </c>
      <c r="AC332" s="44"/>
      <c r="AD332" s="72"/>
      <c r="AE332" s="72"/>
      <c r="AF332" s="72"/>
      <c r="AG332" s="72"/>
      <c r="AH332" s="72"/>
      <c r="AI332" s="72"/>
      <c r="AJ332" s="72"/>
      <c r="AK332" s="72"/>
      <c r="AL332" s="72"/>
      <c r="AM332" s="72"/>
      <c r="AN332" s="72"/>
      <c r="AO332" s="72"/>
    </row>
    <row r="333" spans="6:41" x14ac:dyDescent="0.25">
      <c r="F333" s="51" t="str">
        <f>IFERROR(VLOOKUP(D333,'Tabelas auxiliares'!$A$3:$B$61,2,FALSE),"")</f>
        <v/>
      </c>
      <c r="G333" s="51" t="str">
        <f>IFERROR(VLOOKUP($B333,'Tabelas auxiliares'!$A$65:$C$102,2,FALSE),"")</f>
        <v/>
      </c>
      <c r="H333" s="51" t="str">
        <f>IFERROR(VLOOKUP($B333,'Tabelas auxiliares'!$A$65:$C$102,3,FALSE),"")</f>
        <v/>
      </c>
      <c r="X333" s="51" t="str">
        <f t="shared" si="8"/>
        <v/>
      </c>
      <c r="Y333" s="51" t="str">
        <f>IF(T333="","",IF(AND(T333&lt;&gt;'Tabelas auxiliares'!$B$236,T333&lt;&gt;'Tabelas auxiliares'!$B$237,T333&lt;&gt;'Tabelas auxiliares'!$C$236,T333&lt;&gt;'Tabelas auxiliares'!$C$237,T333&lt;&gt;'Tabelas auxiliares'!$D$236),"FOLHA DE PESSOAL",IF(X333='Tabelas auxiliares'!$A$237,"CUSTEIO",IF(X333='Tabelas auxiliares'!$A$236,"INVESTIMENTO","ERRO - VERIFICAR"))))</f>
        <v/>
      </c>
      <c r="Z333" s="64" t="str">
        <f t="shared" si="9"/>
        <v/>
      </c>
      <c r="AA333" s="44"/>
      <c r="AD333" s="72"/>
      <c r="AE333" s="72"/>
      <c r="AF333" s="72"/>
      <c r="AG333" s="72"/>
      <c r="AH333" s="72"/>
      <c r="AI333" s="72"/>
      <c r="AJ333" s="72"/>
      <c r="AK333" s="72"/>
      <c r="AL333" s="72"/>
      <c r="AM333" s="72"/>
      <c r="AN333" s="72"/>
      <c r="AO333" s="72"/>
    </row>
    <row r="334" spans="6:41" x14ac:dyDescent="0.25">
      <c r="F334" s="51" t="str">
        <f>IFERROR(VLOOKUP(D334,'Tabelas auxiliares'!$A$3:$B$61,2,FALSE),"")</f>
        <v/>
      </c>
      <c r="G334" s="51" t="str">
        <f>IFERROR(VLOOKUP($B334,'Tabelas auxiliares'!$A$65:$C$102,2,FALSE),"")</f>
        <v/>
      </c>
      <c r="H334" s="51" t="str">
        <f>IFERROR(VLOOKUP($B334,'Tabelas auxiliares'!$A$65:$C$102,3,FALSE),"")</f>
        <v/>
      </c>
      <c r="X334" s="51" t="str">
        <f t="shared" si="8"/>
        <v/>
      </c>
      <c r="Y334" s="51" t="str">
        <f>IF(T334="","",IF(AND(T334&lt;&gt;'Tabelas auxiliares'!$B$236,T334&lt;&gt;'Tabelas auxiliares'!$B$237,T334&lt;&gt;'Tabelas auxiliares'!$C$236,T334&lt;&gt;'Tabelas auxiliares'!$C$237,T334&lt;&gt;'Tabelas auxiliares'!$D$236),"FOLHA DE PESSOAL",IF(X334='Tabelas auxiliares'!$A$237,"CUSTEIO",IF(X334='Tabelas auxiliares'!$A$236,"INVESTIMENTO","ERRO - VERIFICAR"))))</f>
        <v/>
      </c>
      <c r="Z334" s="64" t="str">
        <f t="shared" si="9"/>
        <v/>
      </c>
      <c r="AA334" s="44"/>
      <c r="AD334" s="72"/>
      <c r="AE334" s="72"/>
      <c r="AF334" s="72"/>
      <c r="AG334" s="72"/>
      <c r="AH334" s="72"/>
      <c r="AI334" s="72"/>
      <c r="AJ334" s="72"/>
      <c r="AK334" s="72"/>
      <c r="AL334" s="72"/>
      <c r="AM334" s="72"/>
      <c r="AN334" s="72"/>
      <c r="AO334" s="72"/>
    </row>
    <row r="335" spans="6:41" x14ac:dyDescent="0.25">
      <c r="F335" s="51" t="str">
        <f>IFERROR(VLOOKUP(D335,'Tabelas auxiliares'!$A$3:$B$61,2,FALSE),"")</f>
        <v/>
      </c>
      <c r="G335" s="51" t="str">
        <f>IFERROR(VLOOKUP($B335,'Tabelas auxiliares'!$A$65:$C$102,2,FALSE),"")</f>
        <v/>
      </c>
      <c r="H335" s="51" t="str">
        <f>IFERROR(VLOOKUP($B335,'Tabelas auxiliares'!$A$65:$C$102,3,FALSE),"")</f>
        <v/>
      </c>
      <c r="X335" s="51" t="str">
        <f t="shared" si="8"/>
        <v/>
      </c>
      <c r="Y335" s="51" t="str">
        <f>IF(T335="","",IF(AND(T335&lt;&gt;'Tabelas auxiliares'!$B$236,T335&lt;&gt;'Tabelas auxiliares'!$B$237,T335&lt;&gt;'Tabelas auxiliares'!$C$236,T335&lt;&gt;'Tabelas auxiliares'!$C$237,T335&lt;&gt;'Tabelas auxiliares'!$D$236),"FOLHA DE PESSOAL",IF(X335='Tabelas auxiliares'!$A$237,"CUSTEIO",IF(X335='Tabelas auxiliares'!$A$236,"INVESTIMENTO","ERRO - VERIFICAR"))))</f>
        <v/>
      </c>
      <c r="Z335" s="64" t="str">
        <f t="shared" si="9"/>
        <v/>
      </c>
      <c r="AC335" s="44"/>
      <c r="AD335" s="72"/>
      <c r="AE335" s="72"/>
      <c r="AF335" s="72"/>
      <c r="AG335" s="72"/>
      <c r="AH335" s="72"/>
      <c r="AI335" s="72"/>
      <c r="AJ335" s="72"/>
      <c r="AK335" s="72"/>
      <c r="AL335" s="72"/>
      <c r="AM335" s="72"/>
      <c r="AN335" s="72"/>
      <c r="AO335" s="72"/>
    </row>
    <row r="336" spans="6:41" x14ac:dyDescent="0.25">
      <c r="F336" s="51" t="str">
        <f>IFERROR(VLOOKUP(D336,'Tabelas auxiliares'!$A$3:$B$61,2,FALSE),"")</f>
        <v/>
      </c>
      <c r="G336" s="51" t="str">
        <f>IFERROR(VLOOKUP($B336,'Tabelas auxiliares'!$A$65:$C$102,2,FALSE),"")</f>
        <v/>
      </c>
      <c r="H336" s="51" t="str">
        <f>IFERROR(VLOOKUP($B336,'Tabelas auxiliares'!$A$65:$C$102,3,FALSE),"")</f>
        <v/>
      </c>
      <c r="X336" s="51" t="str">
        <f t="shared" si="8"/>
        <v/>
      </c>
      <c r="Y336" s="51" t="str">
        <f>IF(T336="","",IF(AND(T336&lt;&gt;'Tabelas auxiliares'!$B$236,T336&lt;&gt;'Tabelas auxiliares'!$B$237,T336&lt;&gt;'Tabelas auxiliares'!$C$236,T336&lt;&gt;'Tabelas auxiliares'!$C$237,T336&lt;&gt;'Tabelas auxiliares'!$D$236),"FOLHA DE PESSOAL",IF(X336='Tabelas auxiliares'!$A$237,"CUSTEIO",IF(X336='Tabelas auxiliares'!$A$236,"INVESTIMENTO","ERRO - VERIFICAR"))))</f>
        <v/>
      </c>
      <c r="Z336" s="64" t="str">
        <f t="shared" si="9"/>
        <v/>
      </c>
      <c r="AC336" s="44"/>
      <c r="AD336" s="72"/>
      <c r="AE336" s="72"/>
      <c r="AF336" s="72"/>
      <c r="AG336" s="72"/>
      <c r="AH336" s="72"/>
      <c r="AI336" s="72"/>
      <c r="AJ336" s="72"/>
      <c r="AK336" s="72"/>
      <c r="AL336" s="72"/>
      <c r="AM336" s="72"/>
      <c r="AN336" s="72"/>
      <c r="AO336" s="72"/>
    </row>
    <row r="337" spans="6:41" x14ac:dyDescent="0.25">
      <c r="F337" s="51" t="str">
        <f>IFERROR(VLOOKUP(D337,'Tabelas auxiliares'!$A$3:$B$61,2,FALSE),"")</f>
        <v/>
      </c>
      <c r="G337" s="51" t="str">
        <f>IFERROR(VLOOKUP($B337,'Tabelas auxiliares'!$A$65:$C$102,2,FALSE),"")</f>
        <v/>
      </c>
      <c r="H337" s="51" t="str">
        <f>IFERROR(VLOOKUP($B337,'Tabelas auxiliares'!$A$65:$C$102,3,FALSE),"")</f>
        <v/>
      </c>
      <c r="X337" s="51" t="str">
        <f t="shared" si="8"/>
        <v/>
      </c>
      <c r="Y337" s="51" t="str">
        <f>IF(T337="","",IF(AND(T337&lt;&gt;'Tabelas auxiliares'!$B$236,T337&lt;&gt;'Tabelas auxiliares'!$B$237,T337&lt;&gt;'Tabelas auxiliares'!$C$236,T337&lt;&gt;'Tabelas auxiliares'!$C$237,T337&lt;&gt;'Tabelas auxiliares'!$D$236),"FOLHA DE PESSOAL",IF(X337='Tabelas auxiliares'!$A$237,"CUSTEIO",IF(X337='Tabelas auxiliares'!$A$236,"INVESTIMENTO","ERRO - VERIFICAR"))))</f>
        <v/>
      </c>
      <c r="Z337" s="64" t="str">
        <f t="shared" si="9"/>
        <v/>
      </c>
      <c r="AB337" s="44"/>
      <c r="AD337" s="72"/>
      <c r="AE337" s="72"/>
      <c r="AF337" s="72"/>
      <c r="AG337" s="72"/>
      <c r="AH337" s="72"/>
      <c r="AI337" s="72"/>
      <c r="AJ337" s="72"/>
      <c r="AK337" s="72"/>
      <c r="AL337" s="72"/>
      <c r="AM337" s="72"/>
      <c r="AN337" s="72"/>
      <c r="AO337" s="72"/>
    </row>
    <row r="338" spans="6:41" x14ac:dyDescent="0.25">
      <c r="F338" s="51" t="str">
        <f>IFERROR(VLOOKUP(D338,'Tabelas auxiliares'!$A$3:$B$61,2,FALSE),"")</f>
        <v/>
      </c>
      <c r="G338" s="51" t="str">
        <f>IFERROR(VLOOKUP($B338,'Tabelas auxiliares'!$A$65:$C$102,2,FALSE),"")</f>
        <v/>
      </c>
      <c r="H338" s="51" t="str">
        <f>IFERROR(VLOOKUP($B338,'Tabelas auxiliares'!$A$65:$C$102,3,FALSE),"")</f>
        <v/>
      </c>
      <c r="X338" s="51" t="str">
        <f t="shared" si="8"/>
        <v/>
      </c>
      <c r="Y338" s="51" t="str">
        <f>IF(T338="","",IF(AND(T338&lt;&gt;'Tabelas auxiliares'!$B$236,T338&lt;&gt;'Tabelas auxiliares'!$B$237,T338&lt;&gt;'Tabelas auxiliares'!$C$236,T338&lt;&gt;'Tabelas auxiliares'!$C$237,T338&lt;&gt;'Tabelas auxiliares'!$D$236),"FOLHA DE PESSOAL",IF(X338='Tabelas auxiliares'!$A$237,"CUSTEIO",IF(X338='Tabelas auxiliares'!$A$236,"INVESTIMENTO","ERRO - VERIFICAR"))))</f>
        <v/>
      </c>
      <c r="Z338" s="64" t="str">
        <f t="shared" si="9"/>
        <v/>
      </c>
      <c r="AA338" s="44"/>
      <c r="AD338" s="72"/>
      <c r="AE338" s="72"/>
      <c r="AF338" s="72"/>
      <c r="AG338" s="72"/>
      <c r="AH338" s="72"/>
      <c r="AI338" s="72"/>
      <c r="AJ338" s="72"/>
      <c r="AK338" s="72"/>
      <c r="AL338" s="72"/>
      <c r="AM338" s="72"/>
      <c r="AN338" s="72"/>
      <c r="AO338" s="72"/>
    </row>
    <row r="339" spans="6:41" x14ac:dyDescent="0.25">
      <c r="F339" s="51" t="str">
        <f>IFERROR(VLOOKUP(D339,'Tabelas auxiliares'!$A$3:$B$61,2,FALSE),"")</f>
        <v/>
      </c>
      <c r="G339" s="51" t="str">
        <f>IFERROR(VLOOKUP($B339,'Tabelas auxiliares'!$A$65:$C$102,2,FALSE),"")</f>
        <v/>
      </c>
      <c r="H339" s="51" t="str">
        <f>IFERROR(VLOOKUP($B339,'Tabelas auxiliares'!$A$65:$C$102,3,FALSE),"")</f>
        <v/>
      </c>
      <c r="X339" s="51" t="str">
        <f t="shared" si="8"/>
        <v/>
      </c>
      <c r="Y339" s="51" t="str">
        <f>IF(T339="","",IF(AND(T339&lt;&gt;'Tabelas auxiliares'!$B$236,T339&lt;&gt;'Tabelas auxiliares'!$B$237,T339&lt;&gt;'Tabelas auxiliares'!$C$236,T339&lt;&gt;'Tabelas auxiliares'!$C$237,T339&lt;&gt;'Tabelas auxiliares'!$D$236),"FOLHA DE PESSOAL",IF(X339='Tabelas auxiliares'!$A$237,"CUSTEIO",IF(X339='Tabelas auxiliares'!$A$236,"INVESTIMENTO","ERRO - VERIFICAR"))))</f>
        <v/>
      </c>
      <c r="Z339" s="64" t="str">
        <f t="shared" si="9"/>
        <v/>
      </c>
      <c r="AA339" s="44"/>
      <c r="AB339" s="44"/>
      <c r="AC339" s="44"/>
      <c r="AD339" s="72"/>
      <c r="AE339" s="72"/>
      <c r="AF339" s="72"/>
      <c r="AG339" s="72"/>
      <c r="AH339" s="72"/>
      <c r="AI339" s="72"/>
      <c r="AJ339" s="72"/>
      <c r="AK339" s="72"/>
      <c r="AL339" s="72"/>
      <c r="AM339" s="72"/>
      <c r="AN339" s="72"/>
      <c r="AO339" s="72"/>
    </row>
    <row r="340" spans="6:41" x14ac:dyDescent="0.25">
      <c r="F340" s="51" t="str">
        <f>IFERROR(VLOOKUP(D340,'Tabelas auxiliares'!$A$3:$B$61,2,FALSE),"")</f>
        <v/>
      </c>
      <c r="G340" s="51" t="str">
        <f>IFERROR(VLOOKUP($B340,'Tabelas auxiliares'!$A$65:$C$102,2,FALSE),"")</f>
        <v/>
      </c>
      <c r="H340" s="51" t="str">
        <f>IFERROR(VLOOKUP($B340,'Tabelas auxiliares'!$A$65:$C$102,3,FALSE),"")</f>
        <v/>
      </c>
      <c r="X340" s="51" t="str">
        <f t="shared" si="8"/>
        <v/>
      </c>
      <c r="Y340" s="51" t="str">
        <f>IF(T340="","",IF(AND(T340&lt;&gt;'Tabelas auxiliares'!$B$236,T340&lt;&gt;'Tabelas auxiliares'!$B$237,T340&lt;&gt;'Tabelas auxiliares'!$C$236,T340&lt;&gt;'Tabelas auxiliares'!$C$237,T340&lt;&gt;'Tabelas auxiliares'!$D$236),"FOLHA DE PESSOAL",IF(X340='Tabelas auxiliares'!$A$237,"CUSTEIO",IF(X340='Tabelas auxiliares'!$A$236,"INVESTIMENTO","ERRO - VERIFICAR"))))</f>
        <v/>
      </c>
      <c r="Z340" s="64" t="str">
        <f t="shared" si="9"/>
        <v/>
      </c>
      <c r="AA340" s="44"/>
      <c r="AB340" s="44"/>
      <c r="AC340" s="44"/>
      <c r="AD340" s="72"/>
      <c r="AE340" s="72"/>
      <c r="AF340" s="72"/>
      <c r="AG340" s="72"/>
      <c r="AH340" s="72"/>
      <c r="AI340" s="72"/>
      <c r="AJ340" s="72"/>
      <c r="AK340" s="72"/>
      <c r="AL340" s="72"/>
      <c r="AM340" s="72"/>
      <c r="AN340" s="72"/>
      <c r="AO340" s="72"/>
    </row>
    <row r="341" spans="6:41" x14ac:dyDescent="0.25">
      <c r="F341" s="51" t="str">
        <f>IFERROR(VLOOKUP(D341,'Tabelas auxiliares'!$A$3:$B$61,2,FALSE),"")</f>
        <v/>
      </c>
      <c r="G341" s="51" t="str">
        <f>IFERROR(VLOOKUP($B341,'Tabelas auxiliares'!$A$65:$C$102,2,FALSE),"")</f>
        <v/>
      </c>
      <c r="H341" s="51" t="str">
        <f>IFERROR(VLOOKUP($B341,'Tabelas auxiliares'!$A$65:$C$102,3,FALSE),"")</f>
        <v/>
      </c>
      <c r="X341" s="51" t="str">
        <f t="shared" si="8"/>
        <v/>
      </c>
      <c r="Y341" s="51" t="str">
        <f>IF(T341="","",IF(AND(T341&lt;&gt;'Tabelas auxiliares'!$B$236,T341&lt;&gt;'Tabelas auxiliares'!$B$237,T341&lt;&gt;'Tabelas auxiliares'!$C$236,T341&lt;&gt;'Tabelas auxiliares'!$C$237,T341&lt;&gt;'Tabelas auxiliares'!$D$236),"FOLHA DE PESSOAL",IF(X341='Tabelas auxiliares'!$A$237,"CUSTEIO",IF(X341='Tabelas auxiliares'!$A$236,"INVESTIMENTO","ERRO - VERIFICAR"))))</f>
        <v/>
      </c>
      <c r="Z341" s="64" t="str">
        <f t="shared" si="9"/>
        <v/>
      </c>
      <c r="AA341" s="44"/>
      <c r="AD341" s="72"/>
      <c r="AE341" s="72"/>
      <c r="AF341" s="72"/>
      <c r="AG341" s="72"/>
      <c r="AH341" s="72"/>
      <c r="AI341" s="72"/>
      <c r="AJ341" s="72"/>
      <c r="AK341" s="72"/>
      <c r="AL341" s="72"/>
      <c r="AM341" s="72"/>
      <c r="AN341" s="72"/>
      <c r="AO341" s="72"/>
    </row>
    <row r="342" spans="6:41" x14ac:dyDescent="0.25">
      <c r="F342" s="51" t="str">
        <f>IFERROR(VLOOKUP(D342,'Tabelas auxiliares'!$A$3:$B$61,2,FALSE),"")</f>
        <v/>
      </c>
      <c r="G342" s="51" t="str">
        <f>IFERROR(VLOOKUP($B342,'Tabelas auxiliares'!$A$65:$C$102,2,FALSE),"")</f>
        <v/>
      </c>
      <c r="H342" s="51" t="str">
        <f>IFERROR(VLOOKUP($B342,'Tabelas auxiliares'!$A$65:$C$102,3,FALSE),"")</f>
        <v/>
      </c>
      <c r="X342" s="51" t="str">
        <f t="shared" si="8"/>
        <v/>
      </c>
      <c r="Y342" s="51" t="str">
        <f>IF(T342="","",IF(AND(T342&lt;&gt;'Tabelas auxiliares'!$B$236,T342&lt;&gt;'Tabelas auxiliares'!$B$237,T342&lt;&gt;'Tabelas auxiliares'!$C$236,T342&lt;&gt;'Tabelas auxiliares'!$C$237,T342&lt;&gt;'Tabelas auxiliares'!$D$236),"FOLHA DE PESSOAL",IF(X342='Tabelas auxiliares'!$A$237,"CUSTEIO",IF(X342='Tabelas auxiliares'!$A$236,"INVESTIMENTO","ERRO - VERIFICAR"))))</f>
        <v/>
      </c>
      <c r="Z342" s="64" t="str">
        <f t="shared" si="9"/>
        <v/>
      </c>
      <c r="AC342" s="44"/>
      <c r="AD342" s="72"/>
      <c r="AE342" s="72"/>
      <c r="AF342" s="72"/>
      <c r="AG342" s="72"/>
      <c r="AH342" s="72"/>
      <c r="AI342" s="72"/>
      <c r="AJ342" s="72"/>
      <c r="AK342" s="72"/>
      <c r="AL342" s="72"/>
      <c r="AM342" s="72"/>
      <c r="AN342" s="72"/>
      <c r="AO342" s="72"/>
    </row>
    <row r="343" spans="6:41" x14ac:dyDescent="0.25">
      <c r="F343" s="51" t="str">
        <f>IFERROR(VLOOKUP(D343,'Tabelas auxiliares'!$A$3:$B$61,2,FALSE),"")</f>
        <v/>
      </c>
      <c r="G343" s="51" t="str">
        <f>IFERROR(VLOOKUP($B343,'Tabelas auxiliares'!$A$65:$C$102,2,FALSE),"")</f>
        <v/>
      </c>
      <c r="H343" s="51" t="str">
        <f>IFERROR(VLOOKUP($B343,'Tabelas auxiliares'!$A$65:$C$102,3,FALSE),"")</f>
        <v/>
      </c>
      <c r="X343" s="51" t="str">
        <f t="shared" si="8"/>
        <v/>
      </c>
      <c r="Y343" s="51" t="str">
        <f>IF(T343="","",IF(AND(T343&lt;&gt;'Tabelas auxiliares'!$B$236,T343&lt;&gt;'Tabelas auxiliares'!$B$237,T343&lt;&gt;'Tabelas auxiliares'!$C$236,T343&lt;&gt;'Tabelas auxiliares'!$C$237,T343&lt;&gt;'Tabelas auxiliares'!$D$236),"FOLHA DE PESSOAL",IF(X343='Tabelas auxiliares'!$A$237,"CUSTEIO",IF(X343='Tabelas auxiliares'!$A$236,"INVESTIMENTO","ERRO - VERIFICAR"))))</f>
        <v/>
      </c>
      <c r="Z343" s="64" t="str">
        <f t="shared" si="9"/>
        <v/>
      </c>
      <c r="AC343" s="44"/>
      <c r="AD343" s="72"/>
      <c r="AE343" s="72"/>
      <c r="AF343" s="72"/>
      <c r="AG343" s="72"/>
      <c r="AH343" s="72"/>
      <c r="AI343" s="72"/>
      <c r="AJ343" s="72"/>
      <c r="AK343" s="72"/>
      <c r="AL343" s="72"/>
      <c r="AM343" s="72"/>
      <c r="AN343" s="72"/>
      <c r="AO343" s="72"/>
    </row>
    <row r="344" spans="6:41" x14ac:dyDescent="0.25">
      <c r="F344" s="51" t="str">
        <f>IFERROR(VLOOKUP(D344,'Tabelas auxiliares'!$A$3:$B$61,2,FALSE),"")</f>
        <v/>
      </c>
      <c r="G344" s="51" t="str">
        <f>IFERROR(VLOOKUP($B344,'Tabelas auxiliares'!$A$65:$C$102,2,FALSE),"")</f>
        <v/>
      </c>
      <c r="H344" s="51" t="str">
        <f>IFERROR(VLOOKUP($B344,'Tabelas auxiliares'!$A$65:$C$102,3,FALSE),"")</f>
        <v/>
      </c>
      <c r="X344" s="51" t="str">
        <f t="shared" si="8"/>
        <v/>
      </c>
      <c r="Y344" s="51" t="str">
        <f>IF(T344="","",IF(AND(T344&lt;&gt;'Tabelas auxiliares'!$B$236,T344&lt;&gt;'Tabelas auxiliares'!$B$237,T344&lt;&gt;'Tabelas auxiliares'!$C$236,T344&lt;&gt;'Tabelas auxiliares'!$C$237,T344&lt;&gt;'Tabelas auxiliares'!$D$236),"FOLHA DE PESSOAL",IF(X344='Tabelas auxiliares'!$A$237,"CUSTEIO",IF(X344='Tabelas auxiliares'!$A$236,"INVESTIMENTO","ERRO - VERIFICAR"))))</f>
        <v/>
      </c>
      <c r="Z344" s="64" t="str">
        <f t="shared" si="9"/>
        <v/>
      </c>
      <c r="AC344" s="44"/>
      <c r="AD344" s="72"/>
      <c r="AE344" s="72"/>
      <c r="AF344" s="72"/>
      <c r="AG344" s="72"/>
      <c r="AH344" s="72"/>
      <c r="AI344" s="72"/>
      <c r="AJ344" s="72"/>
      <c r="AK344" s="72"/>
      <c r="AL344" s="72"/>
      <c r="AM344" s="72"/>
      <c r="AN344" s="72"/>
      <c r="AO344" s="72"/>
    </row>
    <row r="345" spans="6:41" x14ac:dyDescent="0.25">
      <c r="F345" s="51" t="str">
        <f>IFERROR(VLOOKUP(D345,'Tabelas auxiliares'!$A$3:$B$61,2,FALSE),"")</f>
        <v/>
      </c>
      <c r="G345" s="51" t="str">
        <f>IFERROR(VLOOKUP($B345,'Tabelas auxiliares'!$A$65:$C$102,2,FALSE),"")</f>
        <v/>
      </c>
      <c r="H345" s="51" t="str">
        <f>IFERROR(VLOOKUP($B345,'Tabelas auxiliares'!$A$65:$C$102,3,FALSE),"")</f>
        <v/>
      </c>
      <c r="X345" s="51" t="str">
        <f t="shared" si="8"/>
        <v/>
      </c>
      <c r="Y345" s="51" t="str">
        <f>IF(T345="","",IF(AND(T345&lt;&gt;'Tabelas auxiliares'!$B$236,T345&lt;&gt;'Tabelas auxiliares'!$B$237,T345&lt;&gt;'Tabelas auxiliares'!$C$236,T345&lt;&gt;'Tabelas auxiliares'!$C$237,T345&lt;&gt;'Tabelas auxiliares'!$D$236),"FOLHA DE PESSOAL",IF(X345='Tabelas auxiliares'!$A$237,"CUSTEIO",IF(X345='Tabelas auxiliares'!$A$236,"INVESTIMENTO","ERRO - VERIFICAR"))))</f>
        <v/>
      </c>
      <c r="Z345" s="64" t="str">
        <f t="shared" si="9"/>
        <v/>
      </c>
      <c r="AC345" s="44"/>
      <c r="AD345" s="72"/>
      <c r="AE345" s="72"/>
      <c r="AF345" s="72"/>
      <c r="AG345" s="72"/>
      <c r="AH345" s="72"/>
      <c r="AI345" s="72"/>
      <c r="AJ345" s="72"/>
      <c r="AK345" s="72"/>
      <c r="AL345" s="72"/>
      <c r="AM345" s="72"/>
      <c r="AN345" s="72"/>
      <c r="AO345" s="72"/>
    </row>
    <row r="346" spans="6:41" x14ac:dyDescent="0.25">
      <c r="F346" s="51" t="str">
        <f>IFERROR(VLOOKUP(D346,'Tabelas auxiliares'!$A$3:$B$61,2,FALSE),"")</f>
        <v/>
      </c>
      <c r="G346" s="51" t="str">
        <f>IFERROR(VLOOKUP($B346,'Tabelas auxiliares'!$A$65:$C$102,2,FALSE),"")</f>
        <v/>
      </c>
      <c r="H346" s="51" t="str">
        <f>IFERROR(VLOOKUP($B346,'Tabelas auxiliares'!$A$65:$C$102,3,FALSE),"")</f>
        <v/>
      </c>
      <c r="X346" s="51" t="str">
        <f t="shared" si="8"/>
        <v/>
      </c>
      <c r="Y346" s="51" t="str">
        <f>IF(T346="","",IF(AND(T346&lt;&gt;'Tabelas auxiliares'!$B$236,T346&lt;&gt;'Tabelas auxiliares'!$B$237,T346&lt;&gt;'Tabelas auxiliares'!$C$236,T346&lt;&gt;'Tabelas auxiliares'!$C$237,T346&lt;&gt;'Tabelas auxiliares'!$D$236),"FOLHA DE PESSOAL",IF(X346='Tabelas auxiliares'!$A$237,"CUSTEIO",IF(X346='Tabelas auxiliares'!$A$236,"INVESTIMENTO","ERRO - VERIFICAR"))))</f>
        <v/>
      </c>
      <c r="Z346" s="64" t="str">
        <f t="shared" si="9"/>
        <v/>
      </c>
      <c r="AC346" s="44"/>
      <c r="AD346" s="72"/>
      <c r="AE346" s="72"/>
      <c r="AF346" s="72"/>
      <c r="AG346" s="72"/>
      <c r="AH346" s="72"/>
      <c r="AI346" s="72"/>
      <c r="AJ346" s="72"/>
      <c r="AK346" s="72"/>
      <c r="AL346" s="72"/>
      <c r="AM346" s="72"/>
      <c r="AN346" s="72"/>
      <c r="AO346" s="72"/>
    </row>
    <row r="347" spans="6:41" x14ac:dyDescent="0.25">
      <c r="F347" s="51" t="str">
        <f>IFERROR(VLOOKUP(D347,'Tabelas auxiliares'!$A$3:$B$61,2,FALSE),"")</f>
        <v/>
      </c>
      <c r="G347" s="51" t="str">
        <f>IFERROR(VLOOKUP($B347,'Tabelas auxiliares'!$A$65:$C$102,2,FALSE),"")</f>
        <v/>
      </c>
      <c r="H347" s="51" t="str">
        <f>IFERROR(VLOOKUP($B347,'Tabelas auxiliares'!$A$65:$C$102,3,FALSE),"")</f>
        <v/>
      </c>
      <c r="X347" s="51" t="str">
        <f t="shared" si="8"/>
        <v/>
      </c>
      <c r="Y347" s="51" t="str">
        <f>IF(T347="","",IF(AND(T347&lt;&gt;'Tabelas auxiliares'!$B$236,T347&lt;&gt;'Tabelas auxiliares'!$B$237,T347&lt;&gt;'Tabelas auxiliares'!$C$236,T347&lt;&gt;'Tabelas auxiliares'!$C$237,T347&lt;&gt;'Tabelas auxiliares'!$D$236),"FOLHA DE PESSOAL",IF(X347='Tabelas auxiliares'!$A$237,"CUSTEIO",IF(X347='Tabelas auxiliares'!$A$236,"INVESTIMENTO","ERRO - VERIFICAR"))))</f>
        <v/>
      </c>
      <c r="Z347" s="64" t="str">
        <f t="shared" si="9"/>
        <v/>
      </c>
      <c r="AC347" s="44"/>
      <c r="AD347" s="72"/>
      <c r="AE347" s="72"/>
      <c r="AF347" s="72"/>
      <c r="AG347" s="72"/>
      <c r="AH347" s="72"/>
      <c r="AI347" s="72"/>
      <c r="AJ347" s="72"/>
      <c r="AK347" s="72"/>
      <c r="AL347" s="72"/>
      <c r="AM347" s="72"/>
      <c r="AN347" s="72"/>
      <c r="AO347" s="72"/>
    </row>
    <row r="348" spans="6:41" x14ac:dyDescent="0.25">
      <c r="F348" s="51" t="str">
        <f>IFERROR(VLOOKUP(D348,'Tabelas auxiliares'!$A$3:$B$61,2,FALSE),"")</f>
        <v/>
      </c>
      <c r="G348" s="51" t="str">
        <f>IFERROR(VLOOKUP($B348,'Tabelas auxiliares'!$A$65:$C$102,2,FALSE),"")</f>
        <v/>
      </c>
      <c r="H348" s="51" t="str">
        <f>IFERROR(VLOOKUP($B348,'Tabelas auxiliares'!$A$65:$C$102,3,FALSE),"")</f>
        <v/>
      </c>
      <c r="X348" s="51" t="str">
        <f t="shared" si="8"/>
        <v/>
      </c>
      <c r="Y348" s="51" t="str">
        <f>IF(T348="","",IF(AND(T348&lt;&gt;'Tabelas auxiliares'!$B$236,T348&lt;&gt;'Tabelas auxiliares'!$B$237,T348&lt;&gt;'Tabelas auxiliares'!$C$236,T348&lt;&gt;'Tabelas auxiliares'!$C$237,T348&lt;&gt;'Tabelas auxiliares'!$D$236),"FOLHA DE PESSOAL",IF(X348='Tabelas auxiliares'!$A$237,"CUSTEIO",IF(X348='Tabelas auxiliares'!$A$236,"INVESTIMENTO","ERRO - VERIFICAR"))))</f>
        <v/>
      </c>
      <c r="Z348" s="64" t="str">
        <f t="shared" si="9"/>
        <v/>
      </c>
      <c r="AA348" s="44"/>
      <c r="AB348" s="44"/>
      <c r="AD348" s="72"/>
      <c r="AE348" s="72"/>
      <c r="AF348" s="72"/>
      <c r="AG348" s="72"/>
      <c r="AH348" s="72"/>
      <c r="AI348" s="72"/>
      <c r="AJ348" s="72"/>
      <c r="AK348" s="72"/>
      <c r="AL348" s="72"/>
      <c r="AM348" s="72"/>
      <c r="AN348" s="72"/>
      <c r="AO348" s="72"/>
    </row>
    <row r="349" spans="6:41" x14ac:dyDescent="0.25">
      <c r="F349" s="51" t="str">
        <f>IFERROR(VLOOKUP(D349,'Tabelas auxiliares'!$A$3:$B$61,2,FALSE),"")</f>
        <v/>
      </c>
      <c r="G349" s="51" t="str">
        <f>IFERROR(VLOOKUP($B349,'Tabelas auxiliares'!$A$65:$C$102,2,FALSE),"")</f>
        <v/>
      </c>
      <c r="H349" s="51" t="str">
        <f>IFERROR(VLOOKUP($B349,'Tabelas auxiliares'!$A$65:$C$102,3,FALSE),"")</f>
        <v/>
      </c>
      <c r="X349" s="51" t="str">
        <f t="shared" si="8"/>
        <v/>
      </c>
      <c r="Y349" s="51" t="str">
        <f>IF(T349="","",IF(AND(T349&lt;&gt;'Tabelas auxiliares'!$B$236,T349&lt;&gt;'Tabelas auxiliares'!$B$237,T349&lt;&gt;'Tabelas auxiliares'!$C$236,T349&lt;&gt;'Tabelas auxiliares'!$C$237,T349&lt;&gt;'Tabelas auxiliares'!$D$236),"FOLHA DE PESSOAL",IF(X349='Tabelas auxiliares'!$A$237,"CUSTEIO",IF(X349='Tabelas auxiliares'!$A$236,"INVESTIMENTO","ERRO - VERIFICAR"))))</f>
        <v/>
      </c>
      <c r="Z349" s="64" t="str">
        <f t="shared" si="9"/>
        <v/>
      </c>
      <c r="AC349" s="44"/>
      <c r="AD349" s="72"/>
      <c r="AE349" s="72"/>
      <c r="AF349" s="72"/>
      <c r="AG349" s="72"/>
      <c r="AH349" s="72"/>
      <c r="AI349" s="72"/>
      <c r="AJ349" s="72"/>
      <c r="AK349" s="72"/>
      <c r="AL349" s="72"/>
      <c r="AM349" s="72"/>
      <c r="AN349" s="72"/>
      <c r="AO349" s="72"/>
    </row>
    <row r="350" spans="6:41" x14ac:dyDescent="0.25">
      <c r="F350" s="51" t="str">
        <f>IFERROR(VLOOKUP(D350,'Tabelas auxiliares'!$A$3:$B$61,2,FALSE),"")</f>
        <v/>
      </c>
      <c r="G350" s="51" t="str">
        <f>IFERROR(VLOOKUP($B350,'Tabelas auxiliares'!$A$65:$C$102,2,FALSE),"")</f>
        <v/>
      </c>
      <c r="H350" s="51" t="str">
        <f>IFERROR(VLOOKUP($B350,'Tabelas auxiliares'!$A$65:$C$102,3,FALSE),"")</f>
        <v/>
      </c>
      <c r="X350" s="51" t="str">
        <f t="shared" si="8"/>
        <v/>
      </c>
      <c r="Y350" s="51" t="str">
        <f>IF(T350="","",IF(AND(T350&lt;&gt;'Tabelas auxiliares'!$B$236,T350&lt;&gt;'Tabelas auxiliares'!$B$237,T350&lt;&gt;'Tabelas auxiliares'!$C$236,T350&lt;&gt;'Tabelas auxiliares'!$C$237,T350&lt;&gt;'Tabelas auxiliares'!$D$236),"FOLHA DE PESSOAL",IF(X350='Tabelas auxiliares'!$A$237,"CUSTEIO",IF(X350='Tabelas auxiliares'!$A$236,"INVESTIMENTO","ERRO - VERIFICAR"))))</f>
        <v/>
      </c>
      <c r="Z350" s="64" t="str">
        <f t="shared" si="9"/>
        <v/>
      </c>
      <c r="AC350" s="44"/>
      <c r="AD350" s="72"/>
      <c r="AE350" s="72"/>
      <c r="AF350" s="72"/>
      <c r="AG350" s="72"/>
      <c r="AH350" s="72"/>
      <c r="AI350" s="72"/>
      <c r="AJ350" s="72"/>
      <c r="AK350" s="72"/>
      <c r="AL350" s="72"/>
      <c r="AM350" s="72"/>
      <c r="AN350" s="72"/>
      <c r="AO350" s="72"/>
    </row>
    <row r="351" spans="6:41" x14ac:dyDescent="0.25">
      <c r="F351" s="51" t="str">
        <f>IFERROR(VLOOKUP(D351,'Tabelas auxiliares'!$A$3:$B$61,2,FALSE),"")</f>
        <v/>
      </c>
      <c r="G351" s="51" t="str">
        <f>IFERROR(VLOOKUP($B351,'Tabelas auxiliares'!$A$65:$C$102,2,FALSE),"")</f>
        <v/>
      </c>
      <c r="H351" s="51" t="str">
        <f>IFERROR(VLOOKUP($B351,'Tabelas auxiliares'!$A$65:$C$102,3,FALSE),"")</f>
        <v/>
      </c>
      <c r="X351" s="51" t="str">
        <f t="shared" si="8"/>
        <v/>
      </c>
      <c r="Y351" s="51" t="str">
        <f>IF(T351="","",IF(AND(T351&lt;&gt;'Tabelas auxiliares'!$B$236,T351&lt;&gt;'Tabelas auxiliares'!$B$237,T351&lt;&gt;'Tabelas auxiliares'!$C$236,T351&lt;&gt;'Tabelas auxiliares'!$C$237,T351&lt;&gt;'Tabelas auxiliares'!$D$236),"FOLHA DE PESSOAL",IF(X351='Tabelas auxiliares'!$A$237,"CUSTEIO",IF(X351='Tabelas auxiliares'!$A$236,"INVESTIMENTO","ERRO - VERIFICAR"))))</f>
        <v/>
      </c>
      <c r="Z351" s="64" t="str">
        <f t="shared" si="9"/>
        <v/>
      </c>
      <c r="AB351" s="44"/>
      <c r="AD351" s="72"/>
      <c r="AE351" s="72"/>
      <c r="AF351" s="72"/>
      <c r="AG351" s="72"/>
      <c r="AH351" s="72"/>
      <c r="AI351" s="72"/>
      <c r="AJ351" s="72"/>
      <c r="AK351" s="72"/>
      <c r="AL351" s="72"/>
      <c r="AM351" s="72"/>
      <c r="AN351" s="72"/>
      <c r="AO351" s="72"/>
    </row>
    <row r="352" spans="6:41" x14ac:dyDescent="0.25">
      <c r="F352" s="51" t="str">
        <f>IFERROR(VLOOKUP(D352,'Tabelas auxiliares'!$A$3:$B$61,2,FALSE),"")</f>
        <v/>
      </c>
      <c r="G352" s="51" t="str">
        <f>IFERROR(VLOOKUP($B352,'Tabelas auxiliares'!$A$65:$C$102,2,FALSE),"")</f>
        <v/>
      </c>
      <c r="H352" s="51" t="str">
        <f>IFERROR(VLOOKUP($B352,'Tabelas auxiliares'!$A$65:$C$102,3,FALSE),"")</f>
        <v/>
      </c>
      <c r="X352" s="51" t="str">
        <f t="shared" si="8"/>
        <v/>
      </c>
      <c r="Y352" s="51" t="str">
        <f>IF(T352="","",IF(AND(T352&lt;&gt;'Tabelas auxiliares'!$B$236,T352&lt;&gt;'Tabelas auxiliares'!$B$237,T352&lt;&gt;'Tabelas auxiliares'!$C$236,T352&lt;&gt;'Tabelas auxiliares'!$C$237,T352&lt;&gt;'Tabelas auxiliares'!$D$236),"FOLHA DE PESSOAL",IF(X352='Tabelas auxiliares'!$A$237,"CUSTEIO",IF(X352='Tabelas auxiliares'!$A$236,"INVESTIMENTO","ERRO - VERIFICAR"))))</f>
        <v/>
      </c>
      <c r="Z352" s="64" t="str">
        <f t="shared" si="9"/>
        <v/>
      </c>
      <c r="AC352" s="44"/>
      <c r="AD352" s="72"/>
      <c r="AE352" s="72"/>
      <c r="AF352" s="72"/>
      <c r="AG352" s="72"/>
      <c r="AH352" s="72"/>
      <c r="AI352" s="72"/>
      <c r="AJ352" s="72"/>
      <c r="AK352" s="72"/>
      <c r="AL352" s="72"/>
      <c r="AM352" s="72"/>
      <c r="AN352" s="72"/>
      <c r="AO352" s="72"/>
    </row>
    <row r="353" spans="6:41" x14ac:dyDescent="0.25">
      <c r="F353" s="51" t="str">
        <f>IFERROR(VLOOKUP(D353,'Tabelas auxiliares'!$A$3:$B$61,2,FALSE),"")</f>
        <v/>
      </c>
      <c r="G353" s="51" t="str">
        <f>IFERROR(VLOOKUP($B353,'Tabelas auxiliares'!$A$65:$C$102,2,FALSE),"")</f>
        <v/>
      </c>
      <c r="H353" s="51" t="str">
        <f>IFERROR(VLOOKUP($B353,'Tabelas auxiliares'!$A$65:$C$102,3,FALSE),"")</f>
        <v/>
      </c>
      <c r="X353" s="51" t="str">
        <f t="shared" si="8"/>
        <v/>
      </c>
      <c r="Y353" s="51" t="str">
        <f>IF(T353="","",IF(AND(T353&lt;&gt;'Tabelas auxiliares'!$B$236,T353&lt;&gt;'Tabelas auxiliares'!$B$237,T353&lt;&gt;'Tabelas auxiliares'!$C$236,T353&lt;&gt;'Tabelas auxiliares'!$C$237,T353&lt;&gt;'Tabelas auxiliares'!$D$236),"FOLHA DE PESSOAL",IF(X353='Tabelas auxiliares'!$A$237,"CUSTEIO",IF(X353='Tabelas auxiliares'!$A$236,"INVESTIMENTO","ERRO - VERIFICAR"))))</f>
        <v/>
      </c>
      <c r="Z353" s="64" t="str">
        <f t="shared" si="9"/>
        <v/>
      </c>
      <c r="AC353" s="44"/>
      <c r="AD353" s="72"/>
      <c r="AE353" s="72"/>
      <c r="AF353" s="72"/>
      <c r="AG353" s="72"/>
      <c r="AH353" s="72"/>
      <c r="AI353" s="72"/>
      <c r="AJ353" s="72"/>
      <c r="AK353" s="72"/>
      <c r="AL353" s="72"/>
      <c r="AM353" s="72"/>
      <c r="AN353" s="72"/>
      <c r="AO353" s="72"/>
    </row>
    <row r="354" spans="6:41" x14ac:dyDescent="0.25">
      <c r="F354" s="51" t="str">
        <f>IFERROR(VLOOKUP(D354,'Tabelas auxiliares'!$A$3:$B$61,2,FALSE),"")</f>
        <v/>
      </c>
      <c r="G354" s="51" t="str">
        <f>IFERROR(VLOOKUP($B354,'Tabelas auxiliares'!$A$65:$C$102,2,FALSE),"")</f>
        <v/>
      </c>
      <c r="H354" s="51" t="str">
        <f>IFERROR(VLOOKUP($B354,'Tabelas auxiliares'!$A$65:$C$102,3,FALSE),"")</f>
        <v/>
      </c>
      <c r="X354" s="51" t="str">
        <f t="shared" si="8"/>
        <v/>
      </c>
      <c r="Y354" s="51" t="str">
        <f>IF(T354="","",IF(AND(T354&lt;&gt;'Tabelas auxiliares'!$B$236,T354&lt;&gt;'Tabelas auxiliares'!$B$237,T354&lt;&gt;'Tabelas auxiliares'!$C$236,T354&lt;&gt;'Tabelas auxiliares'!$C$237,T354&lt;&gt;'Tabelas auxiliares'!$D$236),"FOLHA DE PESSOAL",IF(X354='Tabelas auxiliares'!$A$237,"CUSTEIO",IF(X354='Tabelas auxiliares'!$A$236,"INVESTIMENTO","ERRO - VERIFICAR"))))</f>
        <v/>
      </c>
      <c r="Z354" s="64" t="str">
        <f t="shared" si="9"/>
        <v/>
      </c>
      <c r="AA354" s="44"/>
      <c r="AD354" s="72"/>
      <c r="AE354" s="72"/>
      <c r="AF354" s="72"/>
      <c r="AG354" s="72"/>
      <c r="AH354" s="72"/>
      <c r="AI354" s="72"/>
      <c r="AJ354" s="72"/>
      <c r="AK354" s="72"/>
      <c r="AL354" s="72"/>
      <c r="AM354" s="72"/>
      <c r="AN354" s="72"/>
      <c r="AO354" s="72"/>
    </row>
    <row r="355" spans="6:41" x14ac:dyDescent="0.25">
      <c r="F355" s="51" t="str">
        <f>IFERROR(VLOOKUP(D355,'Tabelas auxiliares'!$A$3:$B$61,2,FALSE),"")</f>
        <v/>
      </c>
      <c r="G355" s="51" t="str">
        <f>IFERROR(VLOOKUP($B355,'Tabelas auxiliares'!$A$65:$C$102,2,FALSE),"")</f>
        <v/>
      </c>
      <c r="H355" s="51" t="str">
        <f>IFERROR(VLOOKUP($B355,'Tabelas auxiliares'!$A$65:$C$102,3,FALSE),"")</f>
        <v/>
      </c>
      <c r="X355" s="51" t="str">
        <f t="shared" si="8"/>
        <v/>
      </c>
      <c r="Y355" s="51" t="str">
        <f>IF(T355="","",IF(AND(T355&lt;&gt;'Tabelas auxiliares'!$B$236,T355&lt;&gt;'Tabelas auxiliares'!$B$237,T355&lt;&gt;'Tabelas auxiliares'!$C$236,T355&lt;&gt;'Tabelas auxiliares'!$C$237,T355&lt;&gt;'Tabelas auxiliares'!$D$236),"FOLHA DE PESSOAL",IF(X355='Tabelas auxiliares'!$A$237,"CUSTEIO",IF(X355='Tabelas auxiliares'!$A$236,"INVESTIMENTO","ERRO - VERIFICAR"))))</f>
        <v/>
      </c>
      <c r="Z355" s="64" t="str">
        <f t="shared" si="9"/>
        <v/>
      </c>
      <c r="AC355" s="44"/>
      <c r="AD355" s="72"/>
      <c r="AE355" s="72"/>
      <c r="AF355" s="72"/>
      <c r="AG355" s="72"/>
      <c r="AH355" s="72"/>
      <c r="AI355" s="72"/>
      <c r="AJ355" s="72"/>
      <c r="AK355" s="72"/>
      <c r="AL355" s="72"/>
      <c r="AM355" s="72"/>
      <c r="AN355" s="72"/>
      <c r="AO355" s="72"/>
    </row>
    <row r="356" spans="6:41" x14ac:dyDescent="0.25">
      <c r="F356" s="51" t="str">
        <f>IFERROR(VLOOKUP(D356,'Tabelas auxiliares'!$A$3:$B$61,2,FALSE),"")</f>
        <v/>
      </c>
      <c r="G356" s="51" t="str">
        <f>IFERROR(VLOOKUP($B356,'Tabelas auxiliares'!$A$65:$C$102,2,FALSE),"")</f>
        <v/>
      </c>
      <c r="H356" s="51" t="str">
        <f>IFERROR(VLOOKUP($B356,'Tabelas auxiliares'!$A$65:$C$102,3,FALSE),"")</f>
        <v/>
      </c>
      <c r="X356" s="51" t="str">
        <f t="shared" si="8"/>
        <v/>
      </c>
      <c r="Y356" s="51" t="str">
        <f>IF(T356="","",IF(AND(T356&lt;&gt;'Tabelas auxiliares'!$B$236,T356&lt;&gt;'Tabelas auxiliares'!$B$237,T356&lt;&gt;'Tabelas auxiliares'!$C$236,T356&lt;&gt;'Tabelas auxiliares'!$C$237,T356&lt;&gt;'Tabelas auxiliares'!$D$236),"FOLHA DE PESSOAL",IF(X356='Tabelas auxiliares'!$A$237,"CUSTEIO",IF(X356='Tabelas auxiliares'!$A$236,"INVESTIMENTO","ERRO - VERIFICAR"))))</f>
        <v/>
      </c>
      <c r="Z356" s="64" t="str">
        <f t="shared" si="9"/>
        <v/>
      </c>
      <c r="AA356" s="44"/>
      <c r="AD356" s="72"/>
      <c r="AE356" s="72"/>
      <c r="AF356" s="72"/>
      <c r="AG356" s="72"/>
      <c r="AH356" s="72"/>
      <c r="AI356" s="72"/>
      <c r="AJ356" s="72"/>
      <c r="AK356" s="72"/>
      <c r="AL356" s="72"/>
      <c r="AM356" s="72"/>
      <c r="AN356" s="72"/>
      <c r="AO356" s="72"/>
    </row>
    <row r="357" spans="6:41" x14ac:dyDescent="0.25">
      <c r="F357" s="51" t="str">
        <f>IFERROR(VLOOKUP(D357,'Tabelas auxiliares'!$A$3:$B$61,2,FALSE),"")</f>
        <v/>
      </c>
      <c r="G357" s="51" t="str">
        <f>IFERROR(VLOOKUP($B357,'Tabelas auxiliares'!$A$65:$C$102,2,FALSE),"")</f>
        <v/>
      </c>
      <c r="H357" s="51" t="str">
        <f>IFERROR(VLOOKUP($B357,'Tabelas auxiliares'!$A$65:$C$102,3,FALSE),"")</f>
        <v/>
      </c>
      <c r="X357" s="51" t="str">
        <f t="shared" si="8"/>
        <v/>
      </c>
      <c r="Y357" s="51" t="str">
        <f>IF(T357="","",IF(AND(T357&lt;&gt;'Tabelas auxiliares'!$B$236,T357&lt;&gt;'Tabelas auxiliares'!$B$237,T357&lt;&gt;'Tabelas auxiliares'!$C$236,T357&lt;&gt;'Tabelas auxiliares'!$C$237,T357&lt;&gt;'Tabelas auxiliares'!$D$236),"FOLHA DE PESSOAL",IF(X357='Tabelas auxiliares'!$A$237,"CUSTEIO",IF(X357='Tabelas auxiliares'!$A$236,"INVESTIMENTO","ERRO - VERIFICAR"))))</f>
        <v/>
      </c>
      <c r="Z357" s="64" t="str">
        <f t="shared" si="9"/>
        <v/>
      </c>
      <c r="AC357" s="44"/>
      <c r="AD357" s="72"/>
      <c r="AE357" s="72"/>
      <c r="AF357" s="72"/>
      <c r="AG357" s="72"/>
      <c r="AH357" s="72"/>
      <c r="AI357" s="72"/>
      <c r="AJ357" s="72"/>
      <c r="AK357" s="72"/>
      <c r="AL357" s="72"/>
      <c r="AM357" s="72"/>
      <c r="AN357" s="72"/>
      <c r="AO357" s="72"/>
    </row>
    <row r="358" spans="6:41" x14ac:dyDescent="0.25">
      <c r="F358" s="51" t="str">
        <f>IFERROR(VLOOKUP(D358,'Tabelas auxiliares'!$A$3:$B$61,2,FALSE),"")</f>
        <v/>
      </c>
      <c r="G358" s="51" t="str">
        <f>IFERROR(VLOOKUP($B358,'Tabelas auxiliares'!$A$65:$C$102,2,FALSE),"")</f>
        <v/>
      </c>
      <c r="H358" s="51" t="str">
        <f>IFERROR(VLOOKUP($B358,'Tabelas auxiliares'!$A$65:$C$102,3,FALSE),"")</f>
        <v/>
      </c>
      <c r="X358" s="51" t="str">
        <f t="shared" si="8"/>
        <v/>
      </c>
      <c r="Y358" s="51" t="str">
        <f>IF(T358="","",IF(AND(T358&lt;&gt;'Tabelas auxiliares'!$B$236,T358&lt;&gt;'Tabelas auxiliares'!$B$237,T358&lt;&gt;'Tabelas auxiliares'!$C$236,T358&lt;&gt;'Tabelas auxiliares'!$C$237,T358&lt;&gt;'Tabelas auxiliares'!$D$236),"FOLHA DE PESSOAL",IF(X358='Tabelas auxiliares'!$A$237,"CUSTEIO",IF(X358='Tabelas auxiliares'!$A$236,"INVESTIMENTO","ERRO - VERIFICAR"))))</f>
        <v/>
      </c>
      <c r="Z358" s="64" t="str">
        <f t="shared" si="9"/>
        <v/>
      </c>
      <c r="AC358" s="44"/>
      <c r="AD358" s="72"/>
      <c r="AE358" s="72"/>
      <c r="AF358" s="72"/>
      <c r="AG358" s="72"/>
      <c r="AH358" s="72"/>
      <c r="AI358" s="72"/>
      <c r="AJ358" s="72"/>
      <c r="AK358" s="72"/>
      <c r="AL358" s="72"/>
      <c r="AM358" s="72"/>
      <c r="AN358" s="72"/>
      <c r="AO358" s="72"/>
    </row>
    <row r="359" spans="6:41" x14ac:dyDescent="0.25">
      <c r="F359" s="51" t="str">
        <f>IFERROR(VLOOKUP(D359,'Tabelas auxiliares'!$A$3:$B$61,2,FALSE),"")</f>
        <v/>
      </c>
      <c r="G359" s="51" t="str">
        <f>IFERROR(VLOOKUP($B359,'Tabelas auxiliares'!$A$65:$C$102,2,FALSE),"")</f>
        <v/>
      </c>
      <c r="H359" s="51" t="str">
        <f>IFERROR(VLOOKUP($B359,'Tabelas auxiliares'!$A$65:$C$102,3,FALSE),"")</f>
        <v/>
      </c>
      <c r="X359" s="51" t="str">
        <f t="shared" si="8"/>
        <v/>
      </c>
      <c r="Y359" s="51" t="str">
        <f>IF(T359="","",IF(AND(T359&lt;&gt;'Tabelas auxiliares'!$B$236,T359&lt;&gt;'Tabelas auxiliares'!$B$237,T359&lt;&gt;'Tabelas auxiliares'!$C$236,T359&lt;&gt;'Tabelas auxiliares'!$C$237,T359&lt;&gt;'Tabelas auxiliares'!$D$236),"FOLHA DE PESSOAL",IF(X359='Tabelas auxiliares'!$A$237,"CUSTEIO",IF(X359='Tabelas auxiliares'!$A$236,"INVESTIMENTO","ERRO - VERIFICAR"))))</f>
        <v/>
      </c>
      <c r="Z359" s="64" t="str">
        <f t="shared" si="9"/>
        <v/>
      </c>
      <c r="AC359" s="44"/>
      <c r="AD359" s="72"/>
      <c r="AE359" s="72"/>
      <c r="AF359" s="72"/>
      <c r="AG359" s="72"/>
      <c r="AH359" s="72"/>
      <c r="AI359" s="72"/>
      <c r="AJ359" s="72"/>
      <c r="AK359" s="72"/>
      <c r="AL359" s="72"/>
      <c r="AM359" s="72"/>
      <c r="AN359" s="72"/>
      <c r="AO359" s="72"/>
    </row>
    <row r="360" spans="6:41" x14ac:dyDescent="0.25">
      <c r="F360" s="51" t="str">
        <f>IFERROR(VLOOKUP(D360,'Tabelas auxiliares'!$A$3:$B$61,2,FALSE),"")</f>
        <v/>
      </c>
      <c r="G360" s="51" t="str">
        <f>IFERROR(VLOOKUP($B360,'Tabelas auxiliares'!$A$65:$C$102,2,FALSE),"")</f>
        <v/>
      </c>
      <c r="H360" s="51" t="str">
        <f>IFERROR(VLOOKUP($B360,'Tabelas auxiliares'!$A$65:$C$102,3,FALSE),"")</f>
        <v/>
      </c>
      <c r="X360" s="51" t="str">
        <f t="shared" si="8"/>
        <v/>
      </c>
      <c r="Y360" s="51" t="str">
        <f>IF(T360="","",IF(AND(T360&lt;&gt;'Tabelas auxiliares'!$B$236,T360&lt;&gt;'Tabelas auxiliares'!$B$237,T360&lt;&gt;'Tabelas auxiliares'!$C$236,T360&lt;&gt;'Tabelas auxiliares'!$C$237,T360&lt;&gt;'Tabelas auxiliares'!$D$236),"FOLHA DE PESSOAL",IF(X360='Tabelas auxiliares'!$A$237,"CUSTEIO",IF(X360='Tabelas auxiliares'!$A$236,"INVESTIMENTO","ERRO - VERIFICAR"))))</f>
        <v/>
      </c>
      <c r="Z360" s="64" t="str">
        <f t="shared" si="9"/>
        <v/>
      </c>
      <c r="AA360" s="44"/>
      <c r="AD360" s="72"/>
      <c r="AE360" s="72"/>
      <c r="AF360" s="72"/>
      <c r="AG360" s="72"/>
      <c r="AH360" s="72"/>
      <c r="AI360" s="72"/>
      <c r="AJ360" s="72"/>
      <c r="AK360" s="72"/>
      <c r="AL360" s="72"/>
      <c r="AM360" s="72"/>
      <c r="AN360" s="72"/>
      <c r="AO360" s="72"/>
    </row>
    <row r="361" spans="6:41" x14ac:dyDescent="0.25">
      <c r="F361" s="51" t="str">
        <f>IFERROR(VLOOKUP(D361,'Tabelas auxiliares'!$A$3:$B$61,2,FALSE),"")</f>
        <v/>
      </c>
      <c r="G361" s="51" t="str">
        <f>IFERROR(VLOOKUP($B361,'Tabelas auxiliares'!$A$65:$C$102,2,FALSE),"")</f>
        <v/>
      </c>
      <c r="H361" s="51" t="str">
        <f>IFERROR(VLOOKUP($B361,'Tabelas auxiliares'!$A$65:$C$102,3,FALSE),"")</f>
        <v/>
      </c>
      <c r="X361" s="51" t="str">
        <f t="shared" si="8"/>
        <v/>
      </c>
      <c r="Y361" s="51" t="str">
        <f>IF(T361="","",IF(AND(T361&lt;&gt;'Tabelas auxiliares'!$B$236,T361&lt;&gt;'Tabelas auxiliares'!$B$237,T361&lt;&gt;'Tabelas auxiliares'!$C$236,T361&lt;&gt;'Tabelas auxiliares'!$C$237,T361&lt;&gt;'Tabelas auxiliares'!$D$236),"FOLHA DE PESSOAL",IF(X361='Tabelas auxiliares'!$A$237,"CUSTEIO",IF(X361='Tabelas auxiliares'!$A$236,"INVESTIMENTO","ERRO - VERIFICAR"))))</f>
        <v/>
      </c>
      <c r="Z361" s="64" t="str">
        <f t="shared" si="9"/>
        <v/>
      </c>
      <c r="AC361" s="44"/>
      <c r="AD361" s="72"/>
      <c r="AE361" s="72"/>
      <c r="AF361" s="72"/>
      <c r="AG361" s="72"/>
      <c r="AH361" s="72"/>
      <c r="AI361" s="72"/>
      <c r="AJ361" s="72"/>
      <c r="AK361" s="72"/>
      <c r="AL361" s="72"/>
      <c r="AM361" s="72"/>
      <c r="AN361" s="72"/>
      <c r="AO361" s="72"/>
    </row>
    <row r="362" spans="6:41" x14ac:dyDescent="0.25">
      <c r="F362" s="51" t="str">
        <f>IFERROR(VLOOKUP(D362,'Tabelas auxiliares'!$A$3:$B$61,2,FALSE),"")</f>
        <v/>
      </c>
      <c r="G362" s="51" t="str">
        <f>IFERROR(VLOOKUP($B362,'Tabelas auxiliares'!$A$65:$C$102,2,FALSE),"")</f>
        <v/>
      </c>
      <c r="H362" s="51" t="str">
        <f>IFERROR(VLOOKUP($B362,'Tabelas auxiliares'!$A$65:$C$102,3,FALSE),"")</f>
        <v/>
      </c>
      <c r="X362" s="51" t="str">
        <f t="shared" si="8"/>
        <v/>
      </c>
      <c r="Y362" s="51" t="str">
        <f>IF(T362="","",IF(AND(T362&lt;&gt;'Tabelas auxiliares'!$B$236,T362&lt;&gt;'Tabelas auxiliares'!$B$237,T362&lt;&gt;'Tabelas auxiliares'!$C$236,T362&lt;&gt;'Tabelas auxiliares'!$C$237,T362&lt;&gt;'Tabelas auxiliares'!$D$236),"FOLHA DE PESSOAL",IF(X362='Tabelas auxiliares'!$A$237,"CUSTEIO",IF(X362='Tabelas auxiliares'!$A$236,"INVESTIMENTO","ERRO - VERIFICAR"))))</f>
        <v/>
      </c>
      <c r="Z362" s="64" t="str">
        <f t="shared" si="9"/>
        <v/>
      </c>
      <c r="AA362" s="44"/>
      <c r="AD362" s="72"/>
      <c r="AE362" s="72"/>
      <c r="AF362" s="72"/>
      <c r="AG362" s="72"/>
      <c r="AH362" s="72"/>
      <c r="AI362" s="72"/>
      <c r="AJ362" s="72"/>
      <c r="AK362" s="72"/>
      <c r="AL362" s="72"/>
      <c r="AM362" s="72"/>
      <c r="AN362" s="72"/>
      <c r="AO362" s="72"/>
    </row>
    <row r="363" spans="6:41" x14ac:dyDescent="0.25">
      <c r="F363" s="51" t="str">
        <f>IFERROR(VLOOKUP(D363,'Tabelas auxiliares'!$A$3:$B$61,2,FALSE),"")</f>
        <v/>
      </c>
      <c r="G363" s="51" t="str">
        <f>IFERROR(VLOOKUP($B363,'Tabelas auxiliares'!$A$65:$C$102,2,FALSE),"")</f>
        <v/>
      </c>
      <c r="H363" s="51" t="str">
        <f>IFERROR(VLOOKUP($B363,'Tabelas auxiliares'!$A$65:$C$102,3,FALSE),"")</f>
        <v/>
      </c>
      <c r="X363" s="51" t="str">
        <f t="shared" si="8"/>
        <v/>
      </c>
      <c r="Y363" s="51" t="str">
        <f>IF(T363="","",IF(AND(T363&lt;&gt;'Tabelas auxiliares'!$B$236,T363&lt;&gt;'Tabelas auxiliares'!$B$237,T363&lt;&gt;'Tabelas auxiliares'!$C$236,T363&lt;&gt;'Tabelas auxiliares'!$C$237,T363&lt;&gt;'Tabelas auxiliares'!$D$236),"FOLHA DE PESSOAL",IF(X363='Tabelas auxiliares'!$A$237,"CUSTEIO",IF(X363='Tabelas auxiliares'!$A$236,"INVESTIMENTO","ERRO - VERIFICAR"))))</f>
        <v/>
      </c>
      <c r="Z363" s="64" t="str">
        <f t="shared" si="9"/>
        <v/>
      </c>
      <c r="AC363" s="44"/>
      <c r="AD363" s="72"/>
      <c r="AE363" s="72"/>
      <c r="AF363" s="72"/>
      <c r="AG363" s="72"/>
      <c r="AH363" s="72"/>
      <c r="AI363" s="72"/>
      <c r="AJ363" s="72"/>
      <c r="AK363" s="72"/>
      <c r="AL363" s="72"/>
      <c r="AM363" s="72"/>
      <c r="AN363" s="72"/>
      <c r="AO363" s="72"/>
    </row>
    <row r="364" spans="6:41" x14ac:dyDescent="0.25">
      <c r="F364" s="51" t="str">
        <f>IFERROR(VLOOKUP(D364,'Tabelas auxiliares'!$A$3:$B$61,2,FALSE),"")</f>
        <v/>
      </c>
      <c r="G364" s="51" t="str">
        <f>IFERROR(VLOOKUP($B364,'Tabelas auxiliares'!$A$65:$C$102,2,FALSE),"")</f>
        <v/>
      </c>
      <c r="H364" s="51" t="str">
        <f>IFERROR(VLOOKUP($B364,'Tabelas auxiliares'!$A$65:$C$102,3,FALSE),"")</f>
        <v/>
      </c>
      <c r="X364" s="51" t="str">
        <f t="shared" ref="X364:X427" si="10">LEFT(V364,1)</f>
        <v/>
      </c>
      <c r="Y364" s="51" t="str">
        <f>IF(T364="","",IF(AND(T364&lt;&gt;'Tabelas auxiliares'!$B$236,T364&lt;&gt;'Tabelas auxiliares'!$B$237,T364&lt;&gt;'Tabelas auxiliares'!$C$236,T364&lt;&gt;'Tabelas auxiliares'!$C$237,T364&lt;&gt;'Tabelas auxiliares'!$D$236),"FOLHA DE PESSOAL",IF(X364='Tabelas auxiliares'!$A$237,"CUSTEIO",IF(X364='Tabelas auxiliares'!$A$236,"INVESTIMENTO","ERRO - VERIFICAR"))))</f>
        <v/>
      </c>
      <c r="Z364" s="64" t="str">
        <f t="shared" si="9"/>
        <v/>
      </c>
      <c r="AA364" s="44"/>
      <c r="AD364" s="72"/>
      <c r="AE364" s="72"/>
      <c r="AF364" s="72"/>
      <c r="AG364" s="72"/>
      <c r="AH364" s="72"/>
      <c r="AI364" s="72"/>
      <c r="AJ364" s="72"/>
      <c r="AK364" s="72"/>
      <c r="AL364" s="72"/>
      <c r="AM364" s="72"/>
      <c r="AN364" s="72"/>
      <c r="AO364" s="72"/>
    </row>
    <row r="365" spans="6:41" x14ac:dyDescent="0.25">
      <c r="F365" s="51" t="str">
        <f>IFERROR(VLOOKUP(D365,'Tabelas auxiliares'!$A$3:$B$61,2,FALSE),"")</f>
        <v/>
      </c>
      <c r="G365" s="51" t="str">
        <f>IFERROR(VLOOKUP($B365,'Tabelas auxiliares'!$A$65:$C$102,2,FALSE),"")</f>
        <v/>
      </c>
      <c r="H365" s="51" t="str">
        <f>IFERROR(VLOOKUP($B365,'Tabelas auxiliares'!$A$65:$C$102,3,FALSE),"")</f>
        <v/>
      </c>
      <c r="X365" s="51" t="str">
        <f t="shared" si="10"/>
        <v/>
      </c>
      <c r="Y365" s="51" t="str">
        <f>IF(T365="","",IF(AND(T365&lt;&gt;'Tabelas auxiliares'!$B$236,T365&lt;&gt;'Tabelas auxiliares'!$B$237,T365&lt;&gt;'Tabelas auxiliares'!$C$236,T365&lt;&gt;'Tabelas auxiliares'!$C$237,T365&lt;&gt;'Tabelas auxiliares'!$D$236),"FOLHA DE PESSOAL",IF(X365='Tabelas auxiliares'!$A$237,"CUSTEIO",IF(X365='Tabelas auxiliares'!$A$236,"INVESTIMENTO","ERRO - VERIFICAR"))))</f>
        <v/>
      </c>
      <c r="Z365" s="64" t="str">
        <f t="shared" ref="Z365:Z428" si="11">IF(AA365+AB365+AC365&lt;&gt;0,AA365+AB365+AC365,"")</f>
        <v/>
      </c>
      <c r="AA365" s="44"/>
      <c r="AD365" s="72"/>
      <c r="AE365" s="72"/>
      <c r="AF365" s="72"/>
      <c r="AG365" s="72"/>
      <c r="AH365" s="72"/>
      <c r="AI365" s="72"/>
      <c r="AJ365" s="72"/>
      <c r="AK365" s="72"/>
      <c r="AL365" s="72"/>
      <c r="AM365" s="72"/>
      <c r="AN365" s="72"/>
      <c r="AO365" s="72"/>
    </row>
    <row r="366" spans="6:41" x14ac:dyDescent="0.25">
      <c r="F366" s="51" t="str">
        <f>IFERROR(VLOOKUP(D366,'Tabelas auxiliares'!$A$3:$B$61,2,FALSE),"")</f>
        <v/>
      </c>
      <c r="G366" s="51" t="str">
        <f>IFERROR(VLOOKUP($B366,'Tabelas auxiliares'!$A$65:$C$102,2,FALSE),"")</f>
        <v/>
      </c>
      <c r="H366" s="51" t="str">
        <f>IFERROR(VLOOKUP($B366,'Tabelas auxiliares'!$A$65:$C$102,3,FALSE),"")</f>
        <v/>
      </c>
      <c r="X366" s="51" t="str">
        <f t="shared" si="10"/>
        <v/>
      </c>
      <c r="Y366" s="51" t="str">
        <f>IF(T366="","",IF(AND(T366&lt;&gt;'Tabelas auxiliares'!$B$236,T366&lt;&gt;'Tabelas auxiliares'!$B$237,T366&lt;&gt;'Tabelas auxiliares'!$C$236,T366&lt;&gt;'Tabelas auxiliares'!$C$237,T366&lt;&gt;'Tabelas auxiliares'!$D$236),"FOLHA DE PESSOAL",IF(X366='Tabelas auxiliares'!$A$237,"CUSTEIO",IF(X366='Tabelas auxiliares'!$A$236,"INVESTIMENTO","ERRO - VERIFICAR"))))</f>
        <v/>
      </c>
      <c r="Z366" s="64" t="str">
        <f t="shared" si="11"/>
        <v/>
      </c>
      <c r="AA366" s="44"/>
      <c r="AD366" s="72"/>
      <c r="AE366" s="72"/>
      <c r="AF366" s="72"/>
      <c r="AG366" s="72"/>
      <c r="AH366" s="72"/>
      <c r="AI366" s="72"/>
      <c r="AJ366" s="72"/>
      <c r="AK366" s="72"/>
      <c r="AL366" s="72"/>
      <c r="AM366" s="72"/>
      <c r="AN366" s="72"/>
      <c r="AO366" s="72"/>
    </row>
    <row r="367" spans="6:41" x14ac:dyDescent="0.25">
      <c r="F367" s="51" t="str">
        <f>IFERROR(VLOOKUP(D367,'Tabelas auxiliares'!$A$3:$B$61,2,FALSE),"")</f>
        <v/>
      </c>
      <c r="G367" s="51" t="str">
        <f>IFERROR(VLOOKUP($B367,'Tabelas auxiliares'!$A$65:$C$102,2,FALSE),"")</f>
        <v/>
      </c>
      <c r="H367" s="51" t="str">
        <f>IFERROR(VLOOKUP($B367,'Tabelas auxiliares'!$A$65:$C$102,3,FALSE),"")</f>
        <v/>
      </c>
      <c r="X367" s="51" t="str">
        <f t="shared" si="10"/>
        <v/>
      </c>
      <c r="Y367" s="51" t="str">
        <f>IF(T367="","",IF(AND(T367&lt;&gt;'Tabelas auxiliares'!$B$236,T367&lt;&gt;'Tabelas auxiliares'!$B$237,T367&lt;&gt;'Tabelas auxiliares'!$C$236,T367&lt;&gt;'Tabelas auxiliares'!$C$237,T367&lt;&gt;'Tabelas auxiliares'!$D$236),"FOLHA DE PESSOAL",IF(X367='Tabelas auxiliares'!$A$237,"CUSTEIO",IF(X367='Tabelas auxiliares'!$A$236,"INVESTIMENTO","ERRO - VERIFICAR"))))</f>
        <v/>
      </c>
      <c r="Z367" s="64" t="str">
        <f t="shared" si="11"/>
        <v/>
      </c>
      <c r="AA367" s="44"/>
      <c r="AD367" s="72"/>
      <c r="AE367" s="72"/>
      <c r="AF367" s="72"/>
      <c r="AG367" s="72"/>
      <c r="AH367" s="72"/>
      <c r="AI367" s="72"/>
      <c r="AJ367" s="72"/>
      <c r="AK367" s="72"/>
      <c r="AL367" s="72"/>
      <c r="AM367" s="72"/>
      <c r="AN367" s="72"/>
      <c r="AO367" s="72"/>
    </row>
    <row r="368" spans="6:41" x14ac:dyDescent="0.25">
      <c r="F368" s="51" t="str">
        <f>IFERROR(VLOOKUP(D368,'Tabelas auxiliares'!$A$3:$B$61,2,FALSE),"")</f>
        <v/>
      </c>
      <c r="G368" s="51" t="str">
        <f>IFERROR(VLOOKUP($B368,'Tabelas auxiliares'!$A$65:$C$102,2,FALSE),"")</f>
        <v/>
      </c>
      <c r="H368" s="51" t="str">
        <f>IFERROR(VLOOKUP($B368,'Tabelas auxiliares'!$A$65:$C$102,3,FALSE),"")</f>
        <v/>
      </c>
      <c r="X368" s="51" t="str">
        <f t="shared" si="10"/>
        <v/>
      </c>
      <c r="Y368" s="51" t="str">
        <f>IF(T368="","",IF(AND(T368&lt;&gt;'Tabelas auxiliares'!$B$236,T368&lt;&gt;'Tabelas auxiliares'!$B$237,T368&lt;&gt;'Tabelas auxiliares'!$C$236,T368&lt;&gt;'Tabelas auxiliares'!$C$237,T368&lt;&gt;'Tabelas auxiliares'!$D$236),"FOLHA DE PESSOAL",IF(X368='Tabelas auxiliares'!$A$237,"CUSTEIO",IF(X368='Tabelas auxiliares'!$A$236,"INVESTIMENTO","ERRO - VERIFICAR"))))</f>
        <v/>
      </c>
      <c r="Z368" s="64" t="str">
        <f t="shared" si="11"/>
        <v/>
      </c>
      <c r="AA368" s="44"/>
      <c r="AD368" s="72"/>
      <c r="AE368" s="72"/>
      <c r="AF368" s="72"/>
      <c r="AG368" s="72"/>
      <c r="AH368" s="72"/>
      <c r="AI368" s="72"/>
      <c r="AJ368" s="72"/>
      <c r="AK368" s="72"/>
      <c r="AL368" s="72"/>
      <c r="AM368" s="72"/>
      <c r="AN368" s="72"/>
      <c r="AO368" s="72"/>
    </row>
    <row r="369" spans="6:41" x14ac:dyDescent="0.25">
      <c r="F369" s="51" t="str">
        <f>IFERROR(VLOOKUP(D369,'Tabelas auxiliares'!$A$3:$B$61,2,FALSE),"")</f>
        <v/>
      </c>
      <c r="G369" s="51" t="str">
        <f>IFERROR(VLOOKUP($B369,'Tabelas auxiliares'!$A$65:$C$102,2,FALSE),"")</f>
        <v/>
      </c>
      <c r="H369" s="51" t="str">
        <f>IFERROR(VLOOKUP($B369,'Tabelas auxiliares'!$A$65:$C$102,3,FALSE),"")</f>
        <v/>
      </c>
      <c r="X369" s="51" t="str">
        <f t="shared" si="10"/>
        <v/>
      </c>
      <c r="Y369" s="51" t="str">
        <f>IF(T369="","",IF(AND(T369&lt;&gt;'Tabelas auxiliares'!$B$236,T369&lt;&gt;'Tabelas auxiliares'!$B$237,T369&lt;&gt;'Tabelas auxiliares'!$C$236,T369&lt;&gt;'Tabelas auxiliares'!$C$237,T369&lt;&gt;'Tabelas auxiliares'!$D$236),"FOLHA DE PESSOAL",IF(X369='Tabelas auxiliares'!$A$237,"CUSTEIO",IF(X369='Tabelas auxiliares'!$A$236,"INVESTIMENTO","ERRO - VERIFICAR"))))</f>
        <v/>
      </c>
      <c r="Z369" s="64" t="str">
        <f t="shared" si="11"/>
        <v/>
      </c>
      <c r="AA369" s="44"/>
      <c r="AD369" s="72"/>
      <c r="AE369" s="72"/>
      <c r="AF369" s="72"/>
      <c r="AG369" s="72"/>
      <c r="AH369" s="72"/>
      <c r="AI369" s="72"/>
      <c r="AJ369" s="72"/>
      <c r="AK369" s="72"/>
      <c r="AL369" s="72"/>
      <c r="AM369" s="72"/>
      <c r="AN369" s="72"/>
      <c r="AO369" s="72"/>
    </row>
    <row r="370" spans="6:41" x14ac:dyDescent="0.25">
      <c r="F370" s="51" t="str">
        <f>IFERROR(VLOOKUP(D370,'Tabelas auxiliares'!$A$3:$B$61,2,FALSE),"")</f>
        <v/>
      </c>
      <c r="G370" s="51" t="str">
        <f>IFERROR(VLOOKUP($B370,'Tabelas auxiliares'!$A$65:$C$102,2,FALSE),"")</f>
        <v/>
      </c>
      <c r="H370" s="51" t="str">
        <f>IFERROR(VLOOKUP($B370,'Tabelas auxiliares'!$A$65:$C$102,3,FALSE),"")</f>
        <v/>
      </c>
      <c r="X370" s="51" t="str">
        <f t="shared" si="10"/>
        <v/>
      </c>
      <c r="Y370" s="51" t="str">
        <f>IF(T370="","",IF(AND(T370&lt;&gt;'Tabelas auxiliares'!$B$236,T370&lt;&gt;'Tabelas auxiliares'!$B$237,T370&lt;&gt;'Tabelas auxiliares'!$C$236,T370&lt;&gt;'Tabelas auxiliares'!$C$237,T370&lt;&gt;'Tabelas auxiliares'!$D$236),"FOLHA DE PESSOAL",IF(X370='Tabelas auxiliares'!$A$237,"CUSTEIO",IF(X370='Tabelas auxiliares'!$A$236,"INVESTIMENTO","ERRO - VERIFICAR"))))</f>
        <v/>
      </c>
      <c r="Z370" s="64" t="str">
        <f t="shared" si="11"/>
        <v/>
      </c>
      <c r="AA370" s="44"/>
      <c r="AD370" s="72"/>
      <c r="AE370" s="72"/>
      <c r="AF370" s="72"/>
      <c r="AG370" s="72"/>
      <c r="AH370" s="72"/>
      <c r="AI370" s="72"/>
      <c r="AJ370" s="72"/>
      <c r="AK370" s="72"/>
      <c r="AL370" s="72"/>
      <c r="AM370" s="72"/>
      <c r="AN370" s="72"/>
      <c r="AO370" s="72"/>
    </row>
    <row r="371" spans="6:41" x14ac:dyDescent="0.25">
      <c r="F371" s="51" t="str">
        <f>IFERROR(VLOOKUP(D371,'Tabelas auxiliares'!$A$3:$B$61,2,FALSE),"")</f>
        <v/>
      </c>
      <c r="G371" s="51" t="str">
        <f>IFERROR(VLOOKUP($B371,'Tabelas auxiliares'!$A$65:$C$102,2,FALSE),"")</f>
        <v/>
      </c>
      <c r="H371" s="51" t="str">
        <f>IFERROR(VLOOKUP($B371,'Tabelas auxiliares'!$A$65:$C$102,3,FALSE),"")</f>
        <v/>
      </c>
      <c r="X371" s="51" t="str">
        <f t="shared" si="10"/>
        <v/>
      </c>
      <c r="Y371" s="51" t="str">
        <f>IF(T371="","",IF(AND(T371&lt;&gt;'Tabelas auxiliares'!$B$236,T371&lt;&gt;'Tabelas auxiliares'!$B$237,T371&lt;&gt;'Tabelas auxiliares'!$C$236,T371&lt;&gt;'Tabelas auxiliares'!$C$237,T371&lt;&gt;'Tabelas auxiliares'!$D$236),"FOLHA DE PESSOAL",IF(X371='Tabelas auxiliares'!$A$237,"CUSTEIO",IF(X371='Tabelas auxiliares'!$A$236,"INVESTIMENTO","ERRO - VERIFICAR"))))</f>
        <v/>
      </c>
      <c r="Z371" s="64" t="str">
        <f t="shared" si="11"/>
        <v/>
      </c>
      <c r="AA371" s="44"/>
      <c r="AD371" s="72"/>
      <c r="AE371" s="72"/>
      <c r="AF371" s="72"/>
      <c r="AG371" s="72"/>
      <c r="AH371" s="72"/>
      <c r="AI371" s="72"/>
      <c r="AJ371" s="72"/>
      <c r="AK371" s="72"/>
      <c r="AL371" s="72"/>
      <c r="AM371" s="72"/>
      <c r="AN371" s="72"/>
      <c r="AO371" s="72"/>
    </row>
    <row r="372" spans="6:41" x14ac:dyDescent="0.25">
      <c r="F372" s="51" t="str">
        <f>IFERROR(VLOOKUP(D372,'Tabelas auxiliares'!$A$3:$B$61,2,FALSE),"")</f>
        <v/>
      </c>
      <c r="G372" s="51" t="str">
        <f>IFERROR(VLOOKUP($B372,'Tabelas auxiliares'!$A$65:$C$102,2,FALSE),"")</f>
        <v/>
      </c>
      <c r="H372" s="51" t="str">
        <f>IFERROR(VLOOKUP($B372,'Tabelas auxiliares'!$A$65:$C$102,3,FALSE),"")</f>
        <v/>
      </c>
      <c r="X372" s="51" t="str">
        <f t="shared" si="10"/>
        <v/>
      </c>
      <c r="Y372" s="51" t="str">
        <f>IF(T372="","",IF(AND(T372&lt;&gt;'Tabelas auxiliares'!$B$236,T372&lt;&gt;'Tabelas auxiliares'!$B$237,T372&lt;&gt;'Tabelas auxiliares'!$C$236,T372&lt;&gt;'Tabelas auxiliares'!$C$237,T372&lt;&gt;'Tabelas auxiliares'!$D$236),"FOLHA DE PESSOAL",IF(X372='Tabelas auxiliares'!$A$237,"CUSTEIO",IF(X372='Tabelas auxiliares'!$A$236,"INVESTIMENTO","ERRO - VERIFICAR"))))</f>
        <v/>
      </c>
      <c r="Z372" s="64" t="str">
        <f t="shared" si="11"/>
        <v/>
      </c>
      <c r="AA372" s="44"/>
      <c r="AD372" s="72"/>
      <c r="AE372" s="72"/>
      <c r="AF372" s="72"/>
      <c r="AG372" s="72"/>
      <c r="AH372" s="72"/>
      <c r="AI372" s="72"/>
      <c r="AJ372" s="72"/>
      <c r="AK372" s="72"/>
      <c r="AL372" s="72"/>
      <c r="AM372" s="72"/>
      <c r="AN372" s="72"/>
      <c r="AO372" s="72"/>
    </row>
    <row r="373" spans="6:41" x14ac:dyDescent="0.25">
      <c r="F373" s="51" t="str">
        <f>IFERROR(VLOOKUP(D373,'Tabelas auxiliares'!$A$3:$B$61,2,FALSE),"")</f>
        <v/>
      </c>
      <c r="G373" s="51" t="str">
        <f>IFERROR(VLOOKUP($B373,'Tabelas auxiliares'!$A$65:$C$102,2,FALSE),"")</f>
        <v/>
      </c>
      <c r="H373" s="51" t="str">
        <f>IFERROR(VLOOKUP($B373,'Tabelas auxiliares'!$A$65:$C$102,3,FALSE),"")</f>
        <v/>
      </c>
      <c r="X373" s="51" t="str">
        <f t="shared" si="10"/>
        <v/>
      </c>
      <c r="Y373" s="51" t="str">
        <f>IF(T373="","",IF(AND(T373&lt;&gt;'Tabelas auxiliares'!$B$236,T373&lt;&gt;'Tabelas auxiliares'!$B$237,T373&lt;&gt;'Tabelas auxiliares'!$C$236,T373&lt;&gt;'Tabelas auxiliares'!$C$237,T373&lt;&gt;'Tabelas auxiliares'!$D$236),"FOLHA DE PESSOAL",IF(X373='Tabelas auxiliares'!$A$237,"CUSTEIO",IF(X373='Tabelas auxiliares'!$A$236,"INVESTIMENTO","ERRO - VERIFICAR"))))</f>
        <v/>
      </c>
      <c r="Z373" s="64" t="str">
        <f t="shared" si="11"/>
        <v/>
      </c>
      <c r="AC373" s="44"/>
      <c r="AD373" s="72"/>
      <c r="AE373" s="72"/>
      <c r="AF373" s="72"/>
      <c r="AG373" s="72"/>
      <c r="AH373" s="72"/>
      <c r="AI373" s="72"/>
      <c r="AJ373" s="72"/>
      <c r="AK373" s="72"/>
      <c r="AL373" s="72"/>
      <c r="AM373" s="72"/>
      <c r="AN373" s="72"/>
      <c r="AO373" s="72"/>
    </row>
    <row r="374" spans="6:41" x14ac:dyDescent="0.25">
      <c r="F374" s="51" t="str">
        <f>IFERROR(VLOOKUP(D374,'Tabelas auxiliares'!$A$3:$B$61,2,FALSE),"")</f>
        <v/>
      </c>
      <c r="G374" s="51" t="str">
        <f>IFERROR(VLOOKUP($B374,'Tabelas auxiliares'!$A$65:$C$102,2,FALSE),"")</f>
        <v/>
      </c>
      <c r="H374" s="51" t="str">
        <f>IFERROR(VLOOKUP($B374,'Tabelas auxiliares'!$A$65:$C$102,3,FALSE),"")</f>
        <v/>
      </c>
      <c r="X374" s="51" t="str">
        <f t="shared" si="10"/>
        <v/>
      </c>
      <c r="Y374" s="51" t="str">
        <f>IF(T374="","",IF(AND(T374&lt;&gt;'Tabelas auxiliares'!$B$236,T374&lt;&gt;'Tabelas auxiliares'!$B$237,T374&lt;&gt;'Tabelas auxiliares'!$C$236,T374&lt;&gt;'Tabelas auxiliares'!$C$237,T374&lt;&gt;'Tabelas auxiliares'!$D$236),"FOLHA DE PESSOAL",IF(X374='Tabelas auxiliares'!$A$237,"CUSTEIO",IF(X374='Tabelas auxiliares'!$A$236,"INVESTIMENTO","ERRO - VERIFICAR"))))</f>
        <v/>
      </c>
      <c r="Z374" s="64" t="str">
        <f t="shared" si="11"/>
        <v/>
      </c>
      <c r="AC374" s="44"/>
      <c r="AD374" s="72"/>
      <c r="AE374" s="72"/>
      <c r="AF374" s="72"/>
      <c r="AG374" s="72"/>
      <c r="AH374" s="72"/>
      <c r="AI374" s="72"/>
      <c r="AJ374" s="72"/>
      <c r="AK374" s="72"/>
      <c r="AL374" s="72"/>
      <c r="AM374" s="72"/>
      <c r="AN374" s="72"/>
      <c r="AO374" s="72"/>
    </row>
    <row r="375" spans="6:41" x14ac:dyDescent="0.25">
      <c r="F375" s="51" t="str">
        <f>IFERROR(VLOOKUP(D375,'Tabelas auxiliares'!$A$3:$B$61,2,FALSE),"")</f>
        <v/>
      </c>
      <c r="G375" s="51" t="str">
        <f>IFERROR(VLOOKUP($B375,'Tabelas auxiliares'!$A$65:$C$102,2,FALSE),"")</f>
        <v/>
      </c>
      <c r="H375" s="51" t="str">
        <f>IFERROR(VLOOKUP($B375,'Tabelas auxiliares'!$A$65:$C$102,3,FALSE),"")</f>
        <v/>
      </c>
      <c r="X375" s="51" t="str">
        <f t="shared" si="10"/>
        <v/>
      </c>
      <c r="Y375" s="51" t="str">
        <f>IF(T375="","",IF(AND(T375&lt;&gt;'Tabelas auxiliares'!$B$236,T375&lt;&gt;'Tabelas auxiliares'!$B$237,T375&lt;&gt;'Tabelas auxiliares'!$C$236,T375&lt;&gt;'Tabelas auxiliares'!$C$237,T375&lt;&gt;'Tabelas auxiliares'!$D$236),"FOLHA DE PESSOAL",IF(X375='Tabelas auxiliares'!$A$237,"CUSTEIO",IF(X375='Tabelas auxiliares'!$A$236,"INVESTIMENTO","ERRO - VERIFICAR"))))</f>
        <v/>
      </c>
      <c r="Z375" s="64" t="str">
        <f t="shared" si="11"/>
        <v/>
      </c>
      <c r="AC375" s="44"/>
      <c r="AD375" s="72"/>
      <c r="AE375" s="72"/>
      <c r="AF375" s="72"/>
      <c r="AG375" s="72"/>
      <c r="AH375" s="72"/>
      <c r="AI375" s="72"/>
      <c r="AJ375" s="72"/>
      <c r="AK375" s="72"/>
      <c r="AL375" s="72"/>
      <c r="AM375" s="72"/>
      <c r="AN375" s="72"/>
      <c r="AO375" s="72"/>
    </row>
    <row r="376" spans="6:41" x14ac:dyDescent="0.25">
      <c r="F376" s="51" t="str">
        <f>IFERROR(VLOOKUP(D376,'Tabelas auxiliares'!$A$3:$B$61,2,FALSE),"")</f>
        <v/>
      </c>
      <c r="G376" s="51" t="str">
        <f>IFERROR(VLOOKUP($B376,'Tabelas auxiliares'!$A$65:$C$102,2,FALSE),"")</f>
        <v/>
      </c>
      <c r="H376" s="51" t="str">
        <f>IFERROR(VLOOKUP($B376,'Tabelas auxiliares'!$A$65:$C$102,3,FALSE),"")</f>
        <v/>
      </c>
      <c r="X376" s="51" t="str">
        <f t="shared" si="10"/>
        <v/>
      </c>
      <c r="Y376" s="51" t="str">
        <f>IF(T376="","",IF(AND(T376&lt;&gt;'Tabelas auxiliares'!$B$236,T376&lt;&gt;'Tabelas auxiliares'!$B$237,T376&lt;&gt;'Tabelas auxiliares'!$C$236,T376&lt;&gt;'Tabelas auxiliares'!$C$237,T376&lt;&gt;'Tabelas auxiliares'!$D$236),"FOLHA DE PESSOAL",IF(X376='Tabelas auxiliares'!$A$237,"CUSTEIO",IF(X376='Tabelas auxiliares'!$A$236,"INVESTIMENTO","ERRO - VERIFICAR"))))</f>
        <v/>
      </c>
      <c r="Z376" s="64" t="str">
        <f t="shared" si="11"/>
        <v/>
      </c>
      <c r="AC376" s="44"/>
      <c r="AD376" s="72"/>
      <c r="AE376" s="72"/>
      <c r="AF376" s="72"/>
      <c r="AG376" s="72"/>
      <c r="AH376" s="72"/>
      <c r="AI376" s="72"/>
      <c r="AJ376" s="72"/>
      <c r="AK376" s="72"/>
      <c r="AL376" s="72"/>
      <c r="AM376" s="72"/>
      <c r="AN376" s="72"/>
      <c r="AO376" s="72"/>
    </row>
    <row r="377" spans="6:41" x14ac:dyDescent="0.25">
      <c r="F377" s="51" t="str">
        <f>IFERROR(VLOOKUP(D377,'Tabelas auxiliares'!$A$3:$B$61,2,FALSE),"")</f>
        <v/>
      </c>
      <c r="G377" s="51" t="str">
        <f>IFERROR(VLOOKUP($B377,'Tabelas auxiliares'!$A$65:$C$102,2,FALSE),"")</f>
        <v/>
      </c>
      <c r="H377" s="51" t="str">
        <f>IFERROR(VLOOKUP($B377,'Tabelas auxiliares'!$A$65:$C$102,3,FALSE),"")</f>
        <v/>
      </c>
      <c r="X377" s="51" t="str">
        <f t="shared" si="10"/>
        <v/>
      </c>
      <c r="Y377" s="51" t="str">
        <f>IF(T377="","",IF(AND(T377&lt;&gt;'Tabelas auxiliares'!$B$236,T377&lt;&gt;'Tabelas auxiliares'!$B$237,T377&lt;&gt;'Tabelas auxiliares'!$C$236,T377&lt;&gt;'Tabelas auxiliares'!$C$237,T377&lt;&gt;'Tabelas auxiliares'!$D$236),"FOLHA DE PESSOAL",IF(X377='Tabelas auxiliares'!$A$237,"CUSTEIO",IF(X377='Tabelas auxiliares'!$A$236,"INVESTIMENTO","ERRO - VERIFICAR"))))</f>
        <v/>
      </c>
      <c r="Z377" s="64" t="str">
        <f t="shared" si="11"/>
        <v/>
      </c>
      <c r="AC377" s="44"/>
      <c r="AD377" s="72"/>
      <c r="AE377" s="72"/>
      <c r="AF377" s="72"/>
      <c r="AG377" s="72"/>
      <c r="AH377" s="72"/>
      <c r="AI377" s="72"/>
      <c r="AJ377" s="72"/>
      <c r="AK377" s="72"/>
      <c r="AL377" s="72"/>
      <c r="AM377" s="72"/>
      <c r="AN377" s="72"/>
      <c r="AO377" s="72"/>
    </row>
    <row r="378" spans="6:41" x14ac:dyDescent="0.25">
      <c r="F378" s="51" t="str">
        <f>IFERROR(VLOOKUP(D378,'Tabelas auxiliares'!$A$3:$B$61,2,FALSE),"")</f>
        <v/>
      </c>
      <c r="G378" s="51" t="str">
        <f>IFERROR(VLOOKUP($B378,'Tabelas auxiliares'!$A$65:$C$102,2,FALSE),"")</f>
        <v/>
      </c>
      <c r="H378" s="51" t="str">
        <f>IFERROR(VLOOKUP($B378,'Tabelas auxiliares'!$A$65:$C$102,3,FALSE),"")</f>
        <v/>
      </c>
      <c r="X378" s="51" t="str">
        <f t="shared" si="10"/>
        <v/>
      </c>
      <c r="Y378" s="51" t="str">
        <f>IF(T378="","",IF(AND(T378&lt;&gt;'Tabelas auxiliares'!$B$236,T378&lt;&gt;'Tabelas auxiliares'!$B$237,T378&lt;&gt;'Tabelas auxiliares'!$C$236,T378&lt;&gt;'Tabelas auxiliares'!$C$237,T378&lt;&gt;'Tabelas auxiliares'!$D$236),"FOLHA DE PESSOAL",IF(X378='Tabelas auxiliares'!$A$237,"CUSTEIO",IF(X378='Tabelas auxiliares'!$A$236,"INVESTIMENTO","ERRO - VERIFICAR"))))</f>
        <v/>
      </c>
      <c r="Z378" s="64" t="str">
        <f t="shared" si="11"/>
        <v/>
      </c>
      <c r="AB378" s="44"/>
      <c r="AD378" s="72"/>
      <c r="AE378" s="72"/>
      <c r="AF378" s="72"/>
      <c r="AG378" s="72"/>
      <c r="AH378" s="72"/>
      <c r="AI378" s="72"/>
      <c r="AJ378" s="72"/>
      <c r="AK378" s="72"/>
      <c r="AL378" s="72"/>
      <c r="AM378" s="72"/>
      <c r="AN378" s="72"/>
      <c r="AO378" s="72"/>
    </row>
    <row r="379" spans="6:41" x14ac:dyDescent="0.25">
      <c r="F379" s="51" t="str">
        <f>IFERROR(VLOOKUP(D379,'Tabelas auxiliares'!$A$3:$B$61,2,FALSE),"")</f>
        <v/>
      </c>
      <c r="G379" s="51" t="str">
        <f>IFERROR(VLOOKUP($B379,'Tabelas auxiliares'!$A$65:$C$102,2,FALSE),"")</f>
        <v/>
      </c>
      <c r="H379" s="51" t="str">
        <f>IFERROR(VLOOKUP($B379,'Tabelas auxiliares'!$A$65:$C$102,3,FALSE),"")</f>
        <v/>
      </c>
      <c r="X379" s="51" t="str">
        <f t="shared" si="10"/>
        <v/>
      </c>
      <c r="Y379" s="51" t="str">
        <f>IF(T379="","",IF(AND(T379&lt;&gt;'Tabelas auxiliares'!$B$236,T379&lt;&gt;'Tabelas auxiliares'!$B$237,T379&lt;&gt;'Tabelas auxiliares'!$C$236,T379&lt;&gt;'Tabelas auxiliares'!$C$237,T379&lt;&gt;'Tabelas auxiliares'!$D$236),"FOLHA DE PESSOAL",IF(X379='Tabelas auxiliares'!$A$237,"CUSTEIO",IF(X379='Tabelas auxiliares'!$A$236,"INVESTIMENTO","ERRO - VERIFICAR"))))</f>
        <v/>
      </c>
      <c r="Z379" s="64" t="str">
        <f t="shared" si="11"/>
        <v/>
      </c>
      <c r="AC379" s="44"/>
      <c r="AD379" s="72"/>
      <c r="AE379" s="72"/>
      <c r="AF379" s="72"/>
      <c r="AG379" s="72"/>
      <c r="AH379" s="72"/>
      <c r="AI379" s="72"/>
      <c r="AJ379" s="72"/>
      <c r="AK379" s="72"/>
      <c r="AL379" s="72"/>
      <c r="AM379" s="72"/>
      <c r="AN379" s="72"/>
      <c r="AO379" s="72"/>
    </row>
    <row r="380" spans="6:41" x14ac:dyDescent="0.25">
      <c r="F380" s="51" t="str">
        <f>IFERROR(VLOOKUP(D380,'Tabelas auxiliares'!$A$3:$B$61,2,FALSE),"")</f>
        <v/>
      </c>
      <c r="G380" s="51" t="str">
        <f>IFERROR(VLOOKUP($B380,'Tabelas auxiliares'!$A$65:$C$102,2,FALSE),"")</f>
        <v/>
      </c>
      <c r="H380" s="51" t="str">
        <f>IFERROR(VLOOKUP($B380,'Tabelas auxiliares'!$A$65:$C$102,3,FALSE),"")</f>
        <v/>
      </c>
      <c r="X380" s="51" t="str">
        <f t="shared" si="10"/>
        <v/>
      </c>
      <c r="Y380" s="51" t="str">
        <f>IF(T380="","",IF(AND(T380&lt;&gt;'Tabelas auxiliares'!$B$236,T380&lt;&gt;'Tabelas auxiliares'!$B$237,T380&lt;&gt;'Tabelas auxiliares'!$C$236,T380&lt;&gt;'Tabelas auxiliares'!$C$237,T380&lt;&gt;'Tabelas auxiliares'!$D$236),"FOLHA DE PESSOAL",IF(X380='Tabelas auxiliares'!$A$237,"CUSTEIO",IF(X380='Tabelas auxiliares'!$A$236,"INVESTIMENTO","ERRO - VERIFICAR"))))</f>
        <v/>
      </c>
      <c r="Z380" s="64" t="str">
        <f t="shared" si="11"/>
        <v/>
      </c>
      <c r="AA380" s="44"/>
      <c r="AD380" s="72"/>
      <c r="AE380" s="72"/>
      <c r="AF380" s="72"/>
      <c r="AG380" s="72"/>
      <c r="AH380" s="72"/>
      <c r="AI380" s="72"/>
      <c r="AJ380" s="72"/>
      <c r="AK380" s="72"/>
      <c r="AL380" s="72"/>
      <c r="AM380" s="72"/>
      <c r="AN380" s="72"/>
      <c r="AO380" s="72"/>
    </row>
    <row r="381" spans="6:41" x14ac:dyDescent="0.25">
      <c r="F381" s="51" t="str">
        <f>IFERROR(VLOOKUP(D381,'Tabelas auxiliares'!$A$3:$B$61,2,FALSE),"")</f>
        <v/>
      </c>
      <c r="G381" s="51" t="str">
        <f>IFERROR(VLOOKUP($B381,'Tabelas auxiliares'!$A$65:$C$102,2,FALSE),"")</f>
        <v/>
      </c>
      <c r="H381" s="51" t="str">
        <f>IFERROR(VLOOKUP($B381,'Tabelas auxiliares'!$A$65:$C$102,3,FALSE),"")</f>
        <v/>
      </c>
      <c r="X381" s="51" t="str">
        <f t="shared" si="10"/>
        <v/>
      </c>
      <c r="Y381" s="51" t="str">
        <f>IF(T381="","",IF(AND(T381&lt;&gt;'Tabelas auxiliares'!$B$236,T381&lt;&gt;'Tabelas auxiliares'!$B$237,T381&lt;&gt;'Tabelas auxiliares'!$C$236,T381&lt;&gt;'Tabelas auxiliares'!$C$237,T381&lt;&gt;'Tabelas auxiliares'!$D$236),"FOLHA DE PESSOAL",IF(X381='Tabelas auxiliares'!$A$237,"CUSTEIO",IF(X381='Tabelas auxiliares'!$A$236,"INVESTIMENTO","ERRO - VERIFICAR"))))</f>
        <v/>
      </c>
      <c r="Z381" s="64" t="str">
        <f t="shared" si="11"/>
        <v/>
      </c>
      <c r="AA381" s="44"/>
      <c r="AD381" s="72"/>
      <c r="AE381" s="72"/>
      <c r="AF381" s="72"/>
      <c r="AG381" s="72"/>
      <c r="AH381" s="72"/>
      <c r="AI381" s="72"/>
      <c r="AJ381" s="72"/>
      <c r="AK381" s="72"/>
      <c r="AL381" s="72"/>
      <c r="AM381" s="72"/>
      <c r="AN381" s="72"/>
      <c r="AO381" s="72"/>
    </row>
    <row r="382" spans="6:41" x14ac:dyDescent="0.25">
      <c r="F382" s="51" t="str">
        <f>IFERROR(VLOOKUP(D382,'Tabelas auxiliares'!$A$3:$B$61,2,FALSE),"")</f>
        <v/>
      </c>
      <c r="G382" s="51" t="str">
        <f>IFERROR(VLOOKUP($B382,'Tabelas auxiliares'!$A$65:$C$102,2,FALSE),"")</f>
        <v/>
      </c>
      <c r="H382" s="51" t="str">
        <f>IFERROR(VLOOKUP($B382,'Tabelas auxiliares'!$A$65:$C$102,3,FALSE),"")</f>
        <v/>
      </c>
      <c r="X382" s="51" t="str">
        <f t="shared" si="10"/>
        <v/>
      </c>
      <c r="Y382" s="51" t="str">
        <f>IF(T382="","",IF(AND(T382&lt;&gt;'Tabelas auxiliares'!$B$236,T382&lt;&gt;'Tabelas auxiliares'!$B$237,T382&lt;&gt;'Tabelas auxiliares'!$C$236,T382&lt;&gt;'Tabelas auxiliares'!$C$237,T382&lt;&gt;'Tabelas auxiliares'!$D$236),"FOLHA DE PESSOAL",IF(X382='Tabelas auxiliares'!$A$237,"CUSTEIO",IF(X382='Tabelas auxiliares'!$A$236,"INVESTIMENTO","ERRO - VERIFICAR"))))</f>
        <v/>
      </c>
      <c r="Z382" s="64" t="str">
        <f t="shared" si="11"/>
        <v/>
      </c>
      <c r="AA382" s="44"/>
      <c r="AD382" s="72"/>
      <c r="AE382" s="72"/>
      <c r="AF382" s="72"/>
      <c r="AG382" s="72"/>
      <c r="AH382" s="72"/>
      <c r="AI382" s="72"/>
      <c r="AJ382" s="72"/>
      <c r="AK382" s="72"/>
      <c r="AL382" s="72"/>
      <c r="AM382" s="72"/>
      <c r="AN382" s="72"/>
      <c r="AO382" s="72"/>
    </row>
    <row r="383" spans="6:41" x14ac:dyDescent="0.25">
      <c r="F383" s="51" t="str">
        <f>IFERROR(VLOOKUP(D383,'Tabelas auxiliares'!$A$3:$B$61,2,FALSE),"")</f>
        <v/>
      </c>
      <c r="G383" s="51" t="str">
        <f>IFERROR(VLOOKUP($B383,'Tabelas auxiliares'!$A$65:$C$102,2,FALSE),"")</f>
        <v/>
      </c>
      <c r="H383" s="51" t="str">
        <f>IFERROR(VLOOKUP($B383,'Tabelas auxiliares'!$A$65:$C$102,3,FALSE),"")</f>
        <v/>
      </c>
      <c r="X383" s="51" t="str">
        <f t="shared" si="10"/>
        <v/>
      </c>
      <c r="Y383" s="51" t="str">
        <f>IF(T383="","",IF(AND(T383&lt;&gt;'Tabelas auxiliares'!$B$236,T383&lt;&gt;'Tabelas auxiliares'!$B$237,T383&lt;&gt;'Tabelas auxiliares'!$C$236,T383&lt;&gt;'Tabelas auxiliares'!$C$237,T383&lt;&gt;'Tabelas auxiliares'!$D$236),"FOLHA DE PESSOAL",IF(X383='Tabelas auxiliares'!$A$237,"CUSTEIO",IF(X383='Tabelas auxiliares'!$A$236,"INVESTIMENTO","ERRO - VERIFICAR"))))</f>
        <v/>
      </c>
      <c r="Z383" s="64" t="str">
        <f t="shared" si="11"/>
        <v/>
      </c>
      <c r="AA383" s="44"/>
      <c r="AD383" s="72"/>
      <c r="AE383" s="72"/>
      <c r="AF383" s="72"/>
      <c r="AG383" s="72"/>
      <c r="AH383" s="72"/>
      <c r="AI383" s="72"/>
      <c r="AJ383" s="72"/>
      <c r="AK383" s="72"/>
      <c r="AL383" s="72"/>
      <c r="AM383" s="72"/>
      <c r="AN383" s="72"/>
      <c r="AO383" s="72"/>
    </row>
    <row r="384" spans="6:41" x14ac:dyDescent="0.25">
      <c r="F384" s="51" t="str">
        <f>IFERROR(VLOOKUP(D384,'Tabelas auxiliares'!$A$3:$B$61,2,FALSE),"")</f>
        <v/>
      </c>
      <c r="G384" s="51" t="str">
        <f>IFERROR(VLOOKUP($B384,'Tabelas auxiliares'!$A$65:$C$102,2,FALSE),"")</f>
        <v/>
      </c>
      <c r="H384" s="51" t="str">
        <f>IFERROR(VLOOKUP($B384,'Tabelas auxiliares'!$A$65:$C$102,3,FALSE),"")</f>
        <v/>
      </c>
      <c r="X384" s="51" t="str">
        <f t="shared" si="10"/>
        <v/>
      </c>
      <c r="Y384" s="51" t="str">
        <f>IF(T384="","",IF(AND(T384&lt;&gt;'Tabelas auxiliares'!$B$236,T384&lt;&gt;'Tabelas auxiliares'!$B$237,T384&lt;&gt;'Tabelas auxiliares'!$C$236,T384&lt;&gt;'Tabelas auxiliares'!$C$237,T384&lt;&gt;'Tabelas auxiliares'!$D$236),"FOLHA DE PESSOAL",IF(X384='Tabelas auxiliares'!$A$237,"CUSTEIO",IF(X384='Tabelas auxiliares'!$A$236,"INVESTIMENTO","ERRO - VERIFICAR"))))</f>
        <v/>
      </c>
      <c r="Z384" s="64" t="str">
        <f t="shared" si="11"/>
        <v/>
      </c>
      <c r="AA384" s="44"/>
      <c r="AD384" s="72"/>
      <c r="AE384" s="72"/>
      <c r="AF384" s="72"/>
      <c r="AG384" s="72"/>
      <c r="AH384" s="72"/>
      <c r="AI384" s="72"/>
      <c r="AJ384" s="72"/>
      <c r="AK384" s="72"/>
      <c r="AL384" s="72"/>
      <c r="AM384" s="72"/>
      <c r="AN384" s="72"/>
      <c r="AO384" s="72"/>
    </row>
    <row r="385" spans="6:41" x14ac:dyDescent="0.25">
      <c r="F385" s="51" t="str">
        <f>IFERROR(VLOOKUP(D385,'Tabelas auxiliares'!$A$3:$B$61,2,FALSE),"")</f>
        <v/>
      </c>
      <c r="G385" s="51" t="str">
        <f>IFERROR(VLOOKUP($B385,'Tabelas auxiliares'!$A$65:$C$102,2,FALSE),"")</f>
        <v/>
      </c>
      <c r="H385" s="51" t="str">
        <f>IFERROR(VLOOKUP($B385,'Tabelas auxiliares'!$A$65:$C$102,3,FALSE),"")</f>
        <v/>
      </c>
      <c r="X385" s="51" t="str">
        <f t="shared" si="10"/>
        <v/>
      </c>
      <c r="Y385" s="51" t="str">
        <f>IF(T385="","",IF(AND(T385&lt;&gt;'Tabelas auxiliares'!$B$236,T385&lt;&gt;'Tabelas auxiliares'!$B$237,T385&lt;&gt;'Tabelas auxiliares'!$C$236,T385&lt;&gt;'Tabelas auxiliares'!$C$237,T385&lt;&gt;'Tabelas auxiliares'!$D$236),"FOLHA DE PESSOAL",IF(X385='Tabelas auxiliares'!$A$237,"CUSTEIO",IF(X385='Tabelas auxiliares'!$A$236,"INVESTIMENTO","ERRO - VERIFICAR"))))</f>
        <v/>
      </c>
      <c r="Z385" s="64" t="str">
        <f t="shared" si="11"/>
        <v/>
      </c>
      <c r="AA385" s="44"/>
      <c r="AD385" s="72"/>
      <c r="AE385" s="72"/>
      <c r="AF385" s="72"/>
      <c r="AG385" s="72"/>
      <c r="AH385" s="72"/>
      <c r="AI385" s="72"/>
      <c r="AJ385" s="72"/>
      <c r="AK385" s="72"/>
      <c r="AL385" s="72"/>
      <c r="AM385" s="72"/>
      <c r="AN385" s="72"/>
      <c r="AO385" s="72"/>
    </row>
    <row r="386" spans="6:41" x14ac:dyDescent="0.25">
      <c r="F386" s="51" t="str">
        <f>IFERROR(VLOOKUP(D386,'Tabelas auxiliares'!$A$3:$B$61,2,FALSE),"")</f>
        <v/>
      </c>
      <c r="G386" s="51" t="str">
        <f>IFERROR(VLOOKUP($B386,'Tabelas auxiliares'!$A$65:$C$102,2,FALSE),"")</f>
        <v/>
      </c>
      <c r="H386" s="51" t="str">
        <f>IFERROR(VLOOKUP($B386,'Tabelas auxiliares'!$A$65:$C$102,3,FALSE),"")</f>
        <v/>
      </c>
      <c r="X386" s="51" t="str">
        <f t="shared" si="10"/>
        <v/>
      </c>
      <c r="Y386" s="51" t="str">
        <f>IF(T386="","",IF(AND(T386&lt;&gt;'Tabelas auxiliares'!$B$236,T386&lt;&gt;'Tabelas auxiliares'!$B$237,T386&lt;&gt;'Tabelas auxiliares'!$C$236,T386&lt;&gt;'Tabelas auxiliares'!$C$237,T386&lt;&gt;'Tabelas auxiliares'!$D$236),"FOLHA DE PESSOAL",IF(X386='Tabelas auxiliares'!$A$237,"CUSTEIO",IF(X386='Tabelas auxiliares'!$A$236,"INVESTIMENTO","ERRO - VERIFICAR"))))</f>
        <v/>
      </c>
      <c r="Z386" s="64" t="str">
        <f t="shared" si="11"/>
        <v/>
      </c>
      <c r="AA386" s="44"/>
      <c r="AD386" s="72"/>
      <c r="AE386" s="72"/>
      <c r="AF386" s="72"/>
      <c r="AG386" s="72"/>
      <c r="AH386" s="72"/>
      <c r="AI386" s="72"/>
      <c r="AJ386" s="72"/>
      <c r="AK386" s="72"/>
      <c r="AL386" s="72"/>
      <c r="AM386" s="72"/>
      <c r="AN386" s="72"/>
      <c r="AO386" s="72"/>
    </row>
    <row r="387" spans="6:41" x14ac:dyDescent="0.25">
      <c r="F387" s="51" t="str">
        <f>IFERROR(VLOOKUP(D387,'Tabelas auxiliares'!$A$3:$B$61,2,FALSE),"")</f>
        <v/>
      </c>
      <c r="G387" s="51" t="str">
        <f>IFERROR(VLOOKUP($B387,'Tabelas auxiliares'!$A$65:$C$102,2,FALSE),"")</f>
        <v/>
      </c>
      <c r="H387" s="51" t="str">
        <f>IFERROR(VLOOKUP($B387,'Tabelas auxiliares'!$A$65:$C$102,3,FALSE),"")</f>
        <v/>
      </c>
      <c r="X387" s="51" t="str">
        <f t="shared" si="10"/>
        <v/>
      </c>
      <c r="Y387" s="51" t="str">
        <f>IF(T387="","",IF(AND(T387&lt;&gt;'Tabelas auxiliares'!$B$236,T387&lt;&gt;'Tabelas auxiliares'!$B$237,T387&lt;&gt;'Tabelas auxiliares'!$C$236,T387&lt;&gt;'Tabelas auxiliares'!$C$237,T387&lt;&gt;'Tabelas auxiliares'!$D$236),"FOLHA DE PESSOAL",IF(X387='Tabelas auxiliares'!$A$237,"CUSTEIO",IF(X387='Tabelas auxiliares'!$A$236,"INVESTIMENTO","ERRO - VERIFICAR"))))</f>
        <v/>
      </c>
      <c r="Z387" s="64" t="str">
        <f t="shared" si="11"/>
        <v/>
      </c>
      <c r="AA387" s="44"/>
      <c r="AD387" s="72"/>
      <c r="AE387" s="72"/>
      <c r="AF387" s="72"/>
      <c r="AG387" s="72"/>
      <c r="AH387" s="72"/>
      <c r="AI387" s="72"/>
      <c r="AJ387" s="72"/>
      <c r="AK387" s="72"/>
      <c r="AL387" s="72"/>
      <c r="AM387" s="72"/>
      <c r="AN387" s="72"/>
      <c r="AO387" s="72"/>
    </row>
    <row r="388" spans="6:41" x14ac:dyDescent="0.25">
      <c r="F388" s="51" t="str">
        <f>IFERROR(VLOOKUP(D388,'Tabelas auxiliares'!$A$3:$B$61,2,FALSE),"")</f>
        <v/>
      </c>
      <c r="G388" s="51" t="str">
        <f>IFERROR(VLOOKUP($B388,'Tabelas auxiliares'!$A$65:$C$102,2,FALSE),"")</f>
        <v/>
      </c>
      <c r="H388" s="51" t="str">
        <f>IFERROR(VLOOKUP($B388,'Tabelas auxiliares'!$A$65:$C$102,3,FALSE),"")</f>
        <v/>
      </c>
      <c r="X388" s="51" t="str">
        <f t="shared" si="10"/>
        <v/>
      </c>
      <c r="Y388" s="51" t="str">
        <f>IF(T388="","",IF(AND(T388&lt;&gt;'Tabelas auxiliares'!$B$236,T388&lt;&gt;'Tabelas auxiliares'!$B$237,T388&lt;&gt;'Tabelas auxiliares'!$C$236,T388&lt;&gt;'Tabelas auxiliares'!$C$237,T388&lt;&gt;'Tabelas auxiliares'!$D$236),"FOLHA DE PESSOAL",IF(X388='Tabelas auxiliares'!$A$237,"CUSTEIO",IF(X388='Tabelas auxiliares'!$A$236,"INVESTIMENTO","ERRO - VERIFICAR"))))</f>
        <v/>
      </c>
      <c r="Z388" s="64" t="str">
        <f t="shared" si="11"/>
        <v/>
      </c>
      <c r="AA388" s="44"/>
      <c r="AD388" s="72"/>
      <c r="AE388" s="72"/>
      <c r="AF388" s="72"/>
      <c r="AG388" s="72"/>
      <c r="AH388" s="72"/>
      <c r="AI388" s="72"/>
      <c r="AJ388" s="72"/>
      <c r="AK388" s="72"/>
      <c r="AL388" s="72"/>
      <c r="AM388" s="72"/>
      <c r="AN388" s="72"/>
      <c r="AO388" s="72"/>
    </row>
    <row r="389" spans="6:41" x14ac:dyDescent="0.25">
      <c r="F389" s="51" t="str">
        <f>IFERROR(VLOOKUP(D389,'Tabelas auxiliares'!$A$3:$B$61,2,FALSE),"")</f>
        <v/>
      </c>
      <c r="G389" s="51" t="str">
        <f>IFERROR(VLOOKUP($B389,'Tabelas auxiliares'!$A$65:$C$102,2,FALSE),"")</f>
        <v/>
      </c>
      <c r="H389" s="51" t="str">
        <f>IFERROR(VLOOKUP($B389,'Tabelas auxiliares'!$A$65:$C$102,3,FALSE),"")</f>
        <v/>
      </c>
      <c r="X389" s="51" t="str">
        <f t="shared" si="10"/>
        <v/>
      </c>
      <c r="Y389" s="51" t="str">
        <f>IF(T389="","",IF(AND(T389&lt;&gt;'Tabelas auxiliares'!$B$236,T389&lt;&gt;'Tabelas auxiliares'!$B$237,T389&lt;&gt;'Tabelas auxiliares'!$C$236,T389&lt;&gt;'Tabelas auxiliares'!$C$237,T389&lt;&gt;'Tabelas auxiliares'!$D$236),"FOLHA DE PESSOAL",IF(X389='Tabelas auxiliares'!$A$237,"CUSTEIO",IF(X389='Tabelas auxiliares'!$A$236,"INVESTIMENTO","ERRO - VERIFICAR"))))</f>
        <v/>
      </c>
      <c r="Z389" s="64" t="str">
        <f t="shared" si="11"/>
        <v/>
      </c>
      <c r="AA389" s="44"/>
      <c r="AD389" s="72"/>
      <c r="AE389" s="72"/>
      <c r="AF389" s="72"/>
      <c r="AG389" s="72"/>
      <c r="AH389" s="72"/>
      <c r="AI389" s="72"/>
      <c r="AJ389" s="72"/>
      <c r="AK389" s="72"/>
      <c r="AL389" s="72"/>
      <c r="AM389" s="72"/>
      <c r="AN389" s="72"/>
      <c r="AO389" s="72"/>
    </row>
    <row r="390" spans="6:41" x14ac:dyDescent="0.25">
      <c r="F390" s="51" t="str">
        <f>IFERROR(VLOOKUP(D390,'Tabelas auxiliares'!$A$3:$B$61,2,FALSE),"")</f>
        <v/>
      </c>
      <c r="G390" s="51" t="str">
        <f>IFERROR(VLOOKUP($B390,'Tabelas auxiliares'!$A$65:$C$102,2,FALSE),"")</f>
        <v/>
      </c>
      <c r="H390" s="51" t="str">
        <f>IFERROR(VLOOKUP($B390,'Tabelas auxiliares'!$A$65:$C$102,3,FALSE),"")</f>
        <v/>
      </c>
      <c r="X390" s="51" t="str">
        <f t="shared" si="10"/>
        <v/>
      </c>
      <c r="Y390" s="51" t="str">
        <f>IF(T390="","",IF(AND(T390&lt;&gt;'Tabelas auxiliares'!$B$236,T390&lt;&gt;'Tabelas auxiliares'!$B$237,T390&lt;&gt;'Tabelas auxiliares'!$C$236,T390&lt;&gt;'Tabelas auxiliares'!$C$237,T390&lt;&gt;'Tabelas auxiliares'!$D$236),"FOLHA DE PESSOAL",IF(X390='Tabelas auxiliares'!$A$237,"CUSTEIO",IF(X390='Tabelas auxiliares'!$A$236,"INVESTIMENTO","ERRO - VERIFICAR"))))</f>
        <v/>
      </c>
      <c r="Z390" s="64" t="str">
        <f t="shared" si="11"/>
        <v/>
      </c>
      <c r="AC390" s="44"/>
      <c r="AD390" s="72"/>
      <c r="AE390" s="72"/>
      <c r="AF390" s="72"/>
      <c r="AG390" s="72"/>
      <c r="AH390" s="72"/>
      <c r="AI390" s="72"/>
      <c r="AJ390" s="72"/>
      <c r="AK390" s="72"/>
      <c r="AL390" s="72"/>
      <c r="AM390" s="72"/>
      <c r="AN390" s="72"/>
      <c r="AO390" s="72"/>
    </row>
    <row r="391" spans="6:41" x14ac:dyDescent="0.25">
      <c r="F391" s="51" t="str">
        <f>IFERROR(VLOOKUP(D391,'Tabelas auxiliares'!$A$3:$B$61,2,FALSE),"")</f>
        <v/>
      </c>
      <c r="G391" s="51" t="str">
        <f>IFERROR(VLOOKUP($B391,'Tabelas auxiliares'!$A$65:$C$102,2,FALSE),"")</f>
        <v/>
      </c>
      <c r="H391" s="51" t="str">
        <f>IFERROR(VLOOKUP($B391,'Tabelas auxiliares'!$A$65:$C$102,3,FALSE),"")</f>
        <v/>
      </c>
      <c r="X391" s="51" t="str">
        <f t="shared" si="10"/>
        <v/>
      </c>
      <c r="Y391" s="51" t="str">
        <f>IF(T391="","",IF(AND(T391&lt;&gt;'Tabelas auxiliares'!$B$236,T391&lt;&gt;'Tabelas auxiliares'!$B$237,T391&lt;&gt;'Tabelas auxiliares'!$C$236,T391&lt;&gt;'Tabelas auxiliares'!$C$237,T391&lt;&gt;'Tabelas auxiliares'!$D$236),"FOLHA DE PESSOAL",IF(X391='Tabelas auxiliares'!$A$237,"CUSTEIO",IF(X391='Tabelas auxiliares'!$A$236,"INVESTIMENTO","ERRO - VERIFICAR"))))</f>
        <v/>
      </c>
      <c r="Z391" s="64" t="str">
        <f t="shared" si="11"/>
        <v/>
      </c>
      <c r="AC391" s="44"/>
      <c r="AD391" s="72"/>
      <c r="AE391" s="72"/>
      <c r="AF391" s="72"/>
      <c r="AG391" s="72"/>
      <c r="AH391" s="72"/>
      <c r="AI391" s="72"/>
      <c r="AJ391" s="72"/>
      <c r="AK391" s="72"/>
      <c r="AL391" s="72"/>
      <c r="AM391" s="72"/>
      <c r="AN391" s="72"/>
      <c r="AO391" s="72"/>
    </row>
    <row r="392" spans="6:41" x14ac:dyDescent="0.25">
      <c r="F392" s="51" t="str">
        <f>IFERROR(VLOOKUP(D392,'Tabelas auxiliares'!$A$3:$B$61,2,FALSE),"")</f>
        <v/>
      </c>
      <c r="G392" s="51" t="str">
        <f>IFERROR(VLOOKUP($B392,'Tabelas auxiliares'!$A$65:$C$102,2,FALSE),"")</f>
        <v/>
      </c>
      <c r="H392" s="51" t="str">
        <f>IFERROR(VLOOKUP($B392,'Tabelas auxiliares'!$A$65:$C$102,3,FALSE),"")</f>
        <v/>
      </c>
      <c r="X392" s="51" t="str">
        <f t="shared" si="10"/>
        <v/>
      </c>
      <c r="Y392" s="51" t="str">
        <f>IF(T392="","",IF(AND(T392&lt;&gt;'Tabelas auxiliares'!$B$236,T392&lt;&gt;'Tabelas auxiliares'!$B$237,T392&lt;&gt;'Tabelas auxiliares'!$C$236,T392&lt;&gt;'Tabelas auxiliares'!$C$237,T392&lt;&gt;'Tabelas auxiliares'!$D$236),"FOLHA DE PESSOAL",IF(X392='Tabelas auxiliares'!$A$237,"CUSTEIO",IF(X392='Tabelas auxiliares'!$A$236,"INVESTIMENTO","ERRO - VERIFICAR"))))</f>
        <v/>
      </c>
      <c r="Z392" s="64" t="str">
        <f t="shared" si="11"/>
        <v/>
      </c>
      <c r="AC392" s="44"/>
      <c r="AD392" s="72"/>
      <c r="AE392" s="72"/>
      <c r="AF392" s="72"/>
      <c r="AG392" s="72"/>
      <c r="AH392" s="72"/>
      <c r="AI392" s="72"/>
      <c r="AJ392" s="72"/>
      <c r="AK392" s="72"/>
      <c r="AL392" s="72"/>
      <c r="AM392" s="72"/>
      <c r="AN392" s="72"/>
      <c r="AO392" s="72"/>
    </row>
    <row r="393" spans="6:41" x14ac:dyDescent="0.25">
      <c r="F393" s="51" t="str">
        <f>IFERROR(VLOOKUP(D393,'Tabelas auxiliares'!$A$3:$B$61,2,FALSE),"")</f>
        <v/>
      </c>
      <c r="G393" s="51" t="str">
        <f>IFERROR(VLOOKUP($B393,'Tabelas auxiliares'!$A$65:$C$102,2,FALSE),"")</f>
        <v/>
      </c>
      <c r="H393" s="51" t="str">
        <f>IFERROR(VLOOKUP($B393,'Tabelas auxiliares'!$A$65:$C$102,3,FALSE),"")</f>
        <v/>
      </c>
      <c r="X393" s="51" t="str">
        <f t="shared" si="10"/>
        <v/>
      </c>
      <c r="Y393" s="51" t="str">
        <f>IF(T393="","",IF(AND(T393&lt;&gt;'Tabelas auxiliares'!$B$236,T393&lt;&gt;'Tabelas auxiliares'!$B$237,T393&lt;&gt;'Tabelas auxiliares'!$C$236,T393&lt;&gt;'Tabelas auxiliares'!$C$237,T393&lt;&gt;'Tabelas auxiliares'!$D$236),"FOLHA DE PESSOAL",IF(X393='Tabelas auxiliares'!$A$237,"CUSTEIO",IF(X393='Tabelas auxiliares'!$A$236,"INVESTIMENTO","ERRO - VERIFICAR"))))</f>
        <v/>
      </c>
      <c r="Z393" s="64" t="str">
        <f t="shared" si="11"/>
        <v/>
      </c>
      <c r="AC393" s="44"/>
      <c r="AD393" s="72"/>
      <c r="AE393" s="72"/>
      <c r="AF393" s="72"/>
      <c r="AG393" s="72"/>
      <c r="AH393" s="72"/>
      <c r="AI393" s="72"/>
      <c r="AJ393" s="72"/>
      <c r="AK393" s="72"/>
      <c r="AL393" s="72"/>
      <c r="AM393" s="72"/>
      <c r="AN393" s="72"/>
      <c r="AO393" s="72"/>
    </row>
    <row r="394" spans="6:41" x14ac:dyDescent="0.25">
      <c r="F394" s="51" t="str">
        <f>IFERROR(VLOOKUP(D394,'Tabelas auxiliares'!$A$3:$B$61,2,FALSE),"")</f>
        <v/>
      </c>
      <c r="G394" s="51" t="str">
        <f>IFERROR(VLOOKUP($B394,'Tabelas auxiliares'!$A$65:$C$102,2,FALSE),"")</f>
        <v/>
      </c>
      <c r="H394" s="51" t="str">
        <f>IFERROR(VLOOKUP($B394,'Tabelas auxiliares'!$A$65:$C$102,3,FALSE),"")</f>
        <v/>
      </c>
      <c r="X394" s="51" t="str">
        <f t="shared" si="10"/>
        <v/>
      </c>
      <c r="Y394" s="51" t="str">
        <f>IF(T394="","",IF(AND(T394&lt;&gt;'Tabelas auxiliares'!$B$236,T394&lt;&gt;'Tabelas auxiliares'!$B$237,T394&lt;&gt;'Tabelas auxiliares'!$C$236,T394&lt;&gt;'Tabelas auxiliares'!$C$237,T394&lt;&gt;'Tabelas auxiliares'!$D$236),"FOLHA DE PESSOAL",IF(X394='Tabelas auxiliares'!$A$237,"CUSTEIO",IF(X394='Tabelas auxiliares'!$A$236,"INVESTIMENTO","ERRO - VERIFICAR"))))</f>
        <v/>
      </c>
      <c r="Z394" s="64" t="str">
        <f t="shared" si="11"/>
        <v/>
      </c>
      <c r="AB394" s="44"/>
      <c r="AD394" s="72"/>
      <c r="AE394" s="72"/>
      <c r="AF394" s="72"/>
      <c r="AG394" s="72"/>
      <c r="AH394" s="72"/>
      <c r="AI394" s="72"/>
      <c r="AJ394" s="72"/>
      <c r="AK394" s="72"/>
      <c r="AL394" s="72"/>
      <c r="AM394" s="72"/>
      <c r="AN394" s="72"/>
      <c r="AO394" s="72"/>
    </row>
    <row r="395" spans="6:41" x14ac:dyDescent="0.25">
      <c r="F395" s="51" t="str">
        <f>IFERROR(VLOOKUP(D395,'Tabelas auxiliares'!$A$3:$B$61,2,FALSE),"")</f>
        <v/>
      </c>
      <c r="G395" s="51" t="str">
        <f>IFERROR(VLOOKUP($B395,'Tabelas auxiliares'!$A$65:$C$102,2,FALSE),"")</f>
        <v/>
      </c>
      <c r="H395" s="51" t="str">
        <f>IFERROR(VLOOKUP($B395,'Tabelas auxiliares'!$A$65:$C$102,3,FALSE),"")</f>
        <v/>
      </c>
      <c r="X395" s="51" t="str">
        <f t="shared" si="10"/>
        <v/>
      </c>
      <c r="Y395" s="51" t="str">
        <f>IF(T395="","",IF(AND(T395&lt;&gt;'Tabelas auxiliares'!$B$236,T395&lt;&gt;'Tabelas auxiliares'!$B$237,T395&lt;&gt;'Tabelas auxiliares'!$C$236,T395&lt;&gt;'Tabelas auxiliares'!$C$237,T395&lt;&gt;'Tabelas auxiliares'!$D$236),"FOLHA DE PESSOAL",IF(X395='Tabelas auxiliares'!$A$237,"CUSTEIO",IF(X395='Tabelas auxiliares'!$A$236,"INVESTIMENTO","ERRO - VERIFICAR"))))</f>
        <v/>
      </c>
      <c r="Z395" s="64" t="str">
        <f t="shared" si="11"/>
        <v/>
      </c>
      <c r="AC395" s="44"/>
      <c r="AD395" s="72"/>
      <c r="AE395" s="72"/>
      <c r="AF395" s="72"/>
      <c r="AG395" s="72"/>
      <c r="AH395" s="72"/>
      <c r="AI395" s="72"/>
      <c r="AJ395" s="72"/>
      <c r="AK395" s="72"/>
      <c r="AL395" s="72"/>
      <c r="AM395" s="72"/>
      <c r="AN395" s="72"/>
      <c r="AO395" s="72"/>
    </row>
    <row r="396" spans="6:41" x14ac:dyDescent="0.25">
      <c r="F396" s="51" t="str">
        <f>IFERROR(VLOOKUP(D396,'Tabelas auxiliares'!$A$3:$B$61,2,FALSE),"")</f>
        <v/>
      </c>
      <c r="G396" s="51" t="str">
        <f>IFERROR(VLOOKUP($B396,'Tabelas auxiliares'!$A$65:$C$102,2,FALSE),"")</f>
        <v/>
      </c>
      <c r="H396" s="51" t="str">
        <f>IFERROR(VLOOKUP($B396,'Tabelas auxiliares'!$A$65:$C$102,3,FALSE),"")</f>
        <v/>
      </c>
      <c r="X396" s="51" t="str">
        <f t="shared" si="10"/>
        <v/>
      </c>
      <c r="Y396" s="51" t="str">
        <f>IF(T396="","",IF(AND(T396&lt;&gt;'Tabelas auxiliares'!$B$236,T396&lt;&gt;'Tabelas auxiliares'!$B$237,T396&lt;&gt;'Tabelas auxiliares'!$C$236,T396&lt;&gt;'Tabelas auxiliares'!$C$237,T396&lt;&gt;'Tabelas auxiliares'!$D$236),"FOLHA DE PESSOAL",IF(X396='Tabelas auxiliares'!$A$237,"CUSTEIO",IF(X396='Tabelas auxiliares'!$A$236,"INVESTIMENTO","ERRO - VERIFICAR"))))</f>
        <v/>
      </c>
      <c r="Z396" s="64" t="str">
        <f t="shared" si="11"/>
        <v/>
      </c>
      <c r="AB396" s="44"/>
      <c r="AD396" s="72"/>
      <c r="AE396" s="72"/>
      <c r="AF396" s="72"/>
      <c r="AG396" s="72"/>
      <c r="AH396" s="72"/>
      <c r="AI396" s="72"/>
      <c r="AJ396" s="72"/>
      <c r="AK396" s="72"/>
      <c r="AL396" s="72"/>
      <c r="AM396" s="72"/>
      <c r="AN396" s="72"/>
      <c r="AO396" s="72"/>
    </row>
    <row r="397" spans="6:41" x14ac:dyDescent="0.25">
      <c r="F397" s="51" t="str">
        <f>IFERROR(VLOOKUP(D397,'Tabelas auxiliares'!$A$3:$B$61,2,FALSE),"")</f>
        <v/>
      </c>
      <c r="G397" s="51" t="str">
        <f>IFERROR(VLOOKUP($B397,'Tabelas auxiliares'!$A$65:$C$102,2,FALSE),"")</f>
        <v/>
      </c>
      <c r="H397" s="51" t="str">
        <f>IFERROR(VLOOKUP($B397,'Tabelas auxiliares'!$A$65:$C$102,3,FALSE),"")</f>
        <v/>
      </c>
      <c r="X397" s="51" t="str">
        <f t="shared" si="10"/>
        <v/>
      </c>
      <c r="Y397" s="51" t="str">
        <f>IF(T397="","",IF(AND(T397&lt;&gt;'Tabelas auxiliares'!$B$236,T397&lt;&gt;'Tabelas auxiliares'!$B$237,T397&lt;&gt;'Tabelas auxiliares'!$C$236,T397&lt;&gt;'Tabelas auxiliares'!$C$237,T397&lt;&gt;'Tabelas auxiliares'!$D$236),"FOLHA DE PESSOAL",IF(X397='Tabelas auxiliares'!$A$237,"CUSTEIO",IF(X397='Tabelas auxiliares'!$A$236,"INVESTIMENTO","ERRO - VERIFICAR"))))</f>
        <v/>
      </c>
      <c r="Z397" s="64" t="str">
        <f t="shared" si="11"/>
        <v/>
      </c>
      <c r="AB397" s="44"/>
      <c r="AD397" s="72"/>
      <c r="AE397" s="72"/>
      <c r="AF397" s="72"/>
      <c r="AG397" s="72"/>
      <c r="AH397" s="72"/>
      <c r="AI397" s="72"/>
      <c r="AJ397" s="72"/>
      <c r="AK397" s="72"/>
      <c r="AL397" s="72"/>
      <c r="AM397" s="72"/>
      <c r="AN397" s="72"/>
      <c r="AO397" s="72"/>
    </row>
    <row r="398" spans="6:41" x14ac:dyDescent="0.25">
      <c r="F398" s="51" t="str">
        <f>IFERROR(VLOOKUP(D398,'Tabelas auxiliares'!$A$3:$B$61,2,FALSE),"")</f>
        <v/>
      </c>
      <c r="G398" s="51" t="str">
        <f>IFERROR(VLOOKUP($B398,'Tabelas auxiliares'!$A$65:$C$102,2,FALSE),"")</f>
        <v/>
      </c>
      <c r="H398" s="51" t="str">
        <f>IFERROR(VLOOKUP($B398,'Tabelas auxiliares'!$A$65:$C$102,3,FALSE),"")</f>
        <v/>
      </c>
      <c r="X398" s="51" t="str">
        <f t="shared" si="10"/>
        <v/>
      </c>
      <c r="Y398" s="51" t="str">
        <f>IF(T398="","",IF(AND(T398&lt;&gt;'Tabelas auxiliares'!$B$236,T398&lt;&gt;'Tabelas auxiliares'!$B$237,T398&lt;&gt;'Tabelas auxiliares'!$C$236,T398&lt;&gt;'Tabelas auxiliares'!$C$237,T398&lt;&gt;'Tabelas auxiliares'!$D$236),"FOLHA DE PESSOAL",IF(X398='Tabelas auxiliares'!$A$237,"CUSTEIO",IF(X398='Tabelas auxiliares'!$A$236,"INVESTIMENTO","ERRO - VERIFICAR"))))</f>
        <v/>
      </c>
      <c r="Z398" s="64" t="str">
        <f t="shared" si="11"/>
        <v/>
      </c>
      <c r="AB398" s="44"/>
      <c r="AD398" s="72"/>
      <c r="AE398" s="72"/>
      <c r="AF398" s="72"/>
      <c r="AG398" s="72"/>
      <c r="AH398" s="72"/>
      <c r="AI398" s="72"/>
      <c r="AJ398" s="72"/>
      <c r="AK398" s="72"/>
      <c r="AL398" s="72"/>
      <c r="AM398" s="72"/>
      <c r="AN398" s="72"/>
      <c r="AO398" s="72"/>
    </row>
    <row r="399" spans="6:41" x14ac:dyDescent="0.25">
      <c r="F399" s="51" t="str">
        <f>IFERROR(VLOOKUP(D399,'Tabelas auxiliares'!$A$3:$B$61,2,FALSE),"")</f>
        <v/>
      </c>
      <c r="G399" s="51" t="str">
        <f>IFERROR(VLOOKUP($B399,'Tabelas auxiliares'!$A$65:$C$102,2,FALSE),"")</f>
        <v/>
      </c>
      <c r="H399" s="51" t="str">
        <f>IFERROR(VLOOKUP($B399,'Tabelas auxiliares'!$A$65:$C$102,3,FALSE),"")</f>
        <v/>
      </c>
      <c r="X399" s="51" t="str">
        <f t="shared" si="10"/>
        <v/>
      </c>
      <c r="Y399" s="51" t="str">
        <f>IF(T399="","",IF(AND(T399&lt;&gt;'Tabelas auxiliares'!$B$236,T399&lt;&gt;'Tabelas auxiliares'!$B$237,T399&lt;&gt;'Tabelas auxiliares'!$C$236,T399&lt;&gt;'Tabelas auxiliares'!$C$237,T399&lt;&gt;'Tabelas auxiliares'!$D$236),"FOLHA DE PESSOAL",IF(X399='Tabelas auxiliares'!$A$237,"CUSTEIO",IF(X399='Tabelas auxiliares'!$A$236,"INVESTIMENTO","ERRO - VERIFICAR"))))</f>
        <v/>
      </c>
      <c r="Z399" s="64" t="str">
        <f t="shared" si="11"/>
        <v/>
      </c>
      <c r="AB399" s="44"/>
      <c r="AD399" s="72"/>
      <c r="AE399" s="72"/>
      <c r="AF399" s="72"/>
      <c r="AG399" s="72"/>
      <c r="AH399" s="72"/>
      <c r="AI399" s="72"/>
      <c r="AJ399" s="72"/>
      <c r="AK399" s="72"/>
      <c r="AL399" s="72"/>
      <c r="AM399" s="72"/>
      <c r="AN399" s="72"/>
      <c r="AO399" s="72"/>
    </row>
    <row r="400" spans="6:41" x14ac:dyDescent="0.25">
      <c r="F400" s="51" t="str">
        <f>IFERROR(VLOOKUP(D400,'Tabelas auxiliares'!$A$3:$B$61,2,FALSE),"")</f>
        <v/>
      </c>
      <c r="G400" s="51" t="str">
        <f>IFERROR(VLOOKUP($B400,'Tabelas auxiliares'!$A$65:$C$102,2,FALSE),"")</f>
        <v/>
      </c>
      <c r="H400" s="51" t="str">
        <f>IFERROR(VLOOKUP($B400,'Tabelas auxiliares'!$A$65:$C$102,3,FALSE),"")</f>
        <v/>
      </c>
      <c r="X400" s="51" t="str">
        <f t="shared" si="10"/>
        <v/>
      </c>
      <c r="Y400" s="51" t="str">
        <f>IF(T400="","",IF(AND(T400&lt;&gt;'Tabelas auxiliares'!$B$236,T400&lt;&gt;'Tabelas auxiliares'!$B$237,T400&lt;&gt;'Tabelas auxiliares'!$C$236,T400&lt;&gt;'Tabelas auxiliares'!$C$237,T400&lt;&gt;'Tabelas auxiliares'!$D$236),"FOLHA DE PESSOAL",IF(X400='Tabelas auxiliares'!$A$237,"CUSTEIO",IF(X400='Tabelas auxiliares'!$A$236,"INVESTIMENTO","ERRO - VERIFICAR"))))</f>
        <v/>
      </c>
      <c r="Z400" s="64" t="str">
        <f t="shared" si="11"/>
        <v/>
      </c>
      <c r="AB400" s="44"/>
      <c r="AD400" s="72"/>
      <c r="AE400" s="72"/>
      <c r="AF400" s="72"/>
      <c r="AG400" s="72"/>
      <c r="AH400" s="72"/>
      <c r="AI400" s="72"/>
      <c r="AJ400" s="72"/>
      <c r="AK400" s="72"/>
      <c r="AL400" s="72"/>
      <c r="AM400" s="72"/>
      <c r="AN400" s="72"/>
      <c r="AO400" s="72"/>
    </row>
    <row r="401" spans="6:41" x14ac:dyDescent="0.25">
      <c r="F401" s="51" t="str">
        <f>IFERROR(VLOOKUP(D401,'Tabelas auxiliares'!$A$3:$B$61,2,FALSE),"")</f>
        <v/>
      </c>
      <c r="G401" s="51" t="str">
        <f>IFERROR(VLOOKUP($B401,'Tabelas auxiliares'!$A$65:$C$102,2,FALSE),"")</f>
        <v/>
      </c>
      <c r="H401" s="51" t="str">
        <f>IFERROR(VLOOKUP($B401,'Tabelas auxiliares'!$A$65:$C$102,3,FALSE),"")</f>
        <v/>
      </c>
      <c r="X401" s="51" t="str">
        <f t="shared" si="10"/>
        <v/>
      </c>
      <c r="Y401" s="51" t="str">
        <f>IF(T401="","",IF(AND(T401&lt;&gt;'Tabelas auxiliares'!$B$236,T401&lt;&gt;'Tabelas auxiliares'!$B$237,T401&lt;&gt;'Tabelas auxiliares'!$C$236,T401&lt;&gt;'Tabelas auxiliares'!$C$237,T401&lt;&gt;'Tabelas auxiliares'!$D$236),"FOLHA DE PESSOAL",IF(X401='Tabelas auxiliares'!$A$237,"CUSTEIO",IF(X401='Tabelas auxiliares'!$A$236,"INVESTIMENTO","ERRO - VERIFICAR"))))</f>
        <v/>
      </c>
      <c r="Z401" s="64" t="str">
        <f t="shared" si="11"/>
        <v/>
      </c>
      <c r="AB401" s="44"/>
      <c r="AD401" s="72"/>
      <c r="AE401" s="72"/>
      <c r="AF401" s="72"/>
      <c r="AG401" s="72"/>
      <c r="AH401" s="72"/>
      <c r="AI401" s="72"/>
      <c r="AJ401" s="72"/>
      <c r="AK401" s="72"/>
      <c r="AL401" s="72"/>
      <c r="AM401" s="72"/>
      <c r="AN401" s="72"/>
      <c r="AO401" s="72"/>
    </row>
    <row r="402" spans="6:41" x14ac:dyDescent="0.25">
      <c r="F402" s="51" t="str">
        <f>IFERROR(VLOOKUP(D402,'Tabelas auxiliares'!$A$3:$B$61,2,FALSE),"")</f>
        <v/>
      </c>
      <c r="G402" s="51" t="str">
        <f>IFERROR(VLOOKUP($B402,'Tabelas auxiliares'!$A$65:$C$102,2,FALSE),"")</f>
        <v/>
      </c>
      <c r="H402" s="51" t="str">
        <f>IFERROR(VLOOKUP($B402,'Tabelas auxiliares'!$A$65:$C$102,3,FALSE),"")</f>
        <v/>
      </c>
      <c r="X402" s="51" t="str">
        <f t="shared" si="10"/>
        <v/>
      </c>
      <c r="Y402" s="51" t="str">
        <f>IF(T402="","",IF(AND(T402&lt;&gt;'Tabelas auxiliares'!$B$236,T402&lt;&gt;'Tabelas auxiliares'!$B$237,T402&lt;&gt;'Tabelas auxiliares'!$C$236,T402&lt;&gt;'Tabelas auxiliares'!$C$237,T402&lt;&gt;'Tabelas auxiliares'!$D$236),"FOLHA DE PESSOAL",IF(X402='Tabelas auxiliares'!$A$237,"CUSTEIO",IF(X402='Tabelas auxiliares'!$A$236,"INVESTIMENTO","ERRO - VERIFICAR"))))</f>
        <v/>
      </c>
      <c r="Z402" s="64" t="str">
        <f t="shared" si="11"/>
        <v/>
      </c>
      <c r="AB402" s="44"/>
      <c r="AD402" s="72"/>
      <c r="AE402" s="72"/>
      <c r="AF402" s="72"/>
      <c r="AG402" s="72"/>
      <c r="AH402" s="72"/>
      <c r="AI402" s="72"/>
      <c r="AJ402" s="72"/>
      <c r="AK402" s="72"/>
      <c r="AL402" s="72"/>
      <c r="AM402" s="72"/>
      <c r="AN402" s="72"/>
      <c r="AO402" s="72"/>
    </row>
    <row r="403" spans="6:41" x14ac:dyDescent="0.25">
      <c r="F403" s="51" t="str">
        <f>IFERROR(VLOOKUP(D403,'Tabelas auxiliares'!$A$3:$B$61,2,FALSE),"")</f>
        <v/>
      </c>
      <c r="G403" s="51" t="str">
        <f>IFERROR(VLOOKUP($B403,'Tabelas auxiliares'!$A$65:$C$102,2,FALSE),"")</f>
        <v/>
      </c>
      <c r="H403" s="51" t="str">
        <f>IFERROR(VLOOKUP($B403,'Tabelas auxiliares'!$A$65:$C$102,3,FALSE),"")</f>
        <v/>
      </c>
      <c r="X403" s="51" t="str">
        <f t="shared" si="10"/>
        <v/>
      </c>
      <c r="Y403" s="51" t="str">
        <f>IF(T403="","",IF(AND(T403&lt;&gt;'Tabelas auxiliares'!$B$236,T403&lt;&gt;'Tabelas auxiliares'!$B$237,T403&lt;&gt;'Tabelas auxiliares'!$C$236,T403&lt;&gt;'Tabelas auxiliares'!$C$237,T403&lt;&gt;'Tabelas auxiliares'!$D$236),"FOLHA DE PESSOAL",IF(X403='Tabelas auxiliares'!$A$237,"CUSTEIO",IF(X403='Tabelas auxiliares'!$A$236,"INVESTIMENTO","ERRO - VERIFICAR"))))</f>
        <v/>
      </c>
      <c r="Z403" s="64" t="str">
        <f t="shared" si="11"/>
        <v/>
      </c>
      <c r="AB403" s="44"/>
      <c r="AD403" s="72"/>
      <c r="AE403" s="72"/>
      <c r="AF403" s="72"/>
      <c r="AG403" s="72"/>
      <c r="AH403" s="72"/>
      <c r="AI403" s="72"/>
      <c r="AJ403" s="72"/>
      <c r="AK403" s="72"/>
      <c r="AL403" s="72"/>
      <c r="AM403" s="72"/>
      <c r="AN403" s="72"/>
      <c r="AO403" s="72"/>
    </row>
    <row r="404" spans="6:41" x14ac:dyDescent="0.25">
      <c r="F404" s="51" t="str">
        <f>IFERROR(VLOOKUP(D404,'Tabelas auxiliares'!$A$3:$B$61,2,FALSE),"")</f>
        <v/>
      </c>
      <c r="G404" s="51" t="str">
        <f>IFERROR(VLOOKUP($B404,'Tabelas auxiliares'!$A$65:$C$102,2,FALSE),"")</f>
        <v/>
      </c>
      <c r="H404" s="51" t="str">
        <f>IFERROR(VLOOKUP($B404,'Tabelas auxiliares'!$A$65:$C$102,3,FALSE),"")</f>
        <v/>
      </c>
      <c r="X404" s="51" t="str">
        <f t="shared" si="10"/>
        <v/>
      </c>
      <c r="Y404" s="51" t="str">
        <f>IF(T404="","",IF(AND(T404&lt;&gt;'Tabelas auxiliares'!$B$236,T404&lt;&gt;'Tabelas auxiliares'!$B$237,T404&lt;&gt;'Tabelas auxiliares'!$C$236,T404&lt;&gt;'Tabelas auxiliares'!$C$237,T404&lt;&gt;'Tabelas auxiliares'!$D$236),"FOLHA DE PESSOAL",IF(X404='Tabelas auxiliares'!$A$237,"CUSTEIO",IF(X404='Tabelas auxiliares'!$A$236,"INVESTIMENTO","ERRO - VERIFICAR"))))</f>
        <v/>
      </c>
      <c r="Z404" s="64" t="str">
        <f t="shared" si="11"/>
        <v/>
      </c>
      <c r="AB404" s="44"/>
      <c r="AD404" s="72"/>
      <c r="AE404" s="72"/>
      <c r="AF404" s="72"/>
      <c r="AG404" s="72"/>
      <c r="AH404" s="72"/>
      <c r="AI404" s="72"/>
      <c r="AJ404" s="72"/>
      <c r="AK404" s="72"/>
      <c r="AL404" s="72"/>
      <c r="AM404" s="72"/>
      <c r="AN404" s="72"/>
      <c r="AO404" s="72"/>
    </row>
    <row r="405" spans="6:41" x14ac:dyDescent="0.25">
      <c r="F405" s="51" t="str">
        <f>IFERROR(VLOOKUP(D405,'Tabelas auxiliares'!$A$3:$B$61,2,FALSE),"")</f>
        <v/>
      </c>
      <c r="G405" s="51" t="str">
        <f>IFERROR(VLOOKUP($B405,'Tabelas auxiliares'!$A$65:$C$102,2,FALSE),"")</f>
        <v/>
      </c>
      <c r="H405" s="51" t="str">
        <f>IFERROR(VLOOKUP($B405,'Tabelas auxiliares'!$A$65:$C$102,3,FALSE),"")</f>
        <v/>
      </c>
      <c r="X405" s="51" t="str">
        <f t="shared" si="10"/>
        <v/>
      </c>
      <c r="Y405" s="51" t="str">
        <f>IF(T405="","",IF(AND(T405&lt;&gt;'Tabelas auxiliares'!$B$236,T405&lt;&gt;'Tabelas auxiliares'!$B$237,T405&lt;&gt;'Tabelas auxiliares'!$C$236,T405&lt;&gt;'Tabelas auxiliares'!$C$237,T405&lt;&gt;'Tabelas auxiliares'!$D$236),"FOLHA DE PESSOAL",IF(X405='Tabelas auxiliares'!$A$237,"CUSTEIO",IF(X405='Tabelas auxiliares'!$A$236,"INVESTIMENTO","ERRO - VERIFICAR"))))</f>
        <v/>
      </c>
      <c r="Z405" s="64" t="str">
        <f t="shared" si="11"/>
        <v/>
      </c>
      <c r="AB405" s="44"/>
      <c r="AD405" s="72"/>
      <c r="AE405" s="72"/>
      <c r="AF405" s="72"/>
      <c r="AG405" s="72"/>
      <c r="AH405" s="72"/>
      <c r="AI405" s="72"/>
      <c r="AJ405" s="72"/>
      <c r="AK405" s="72"/>
      <c r="AL405" s="72"/>
      <c r="AM405" s="72"/>
      <c r="AN405" s="72"/>
      <c r="AO405" s="72"/>
    </row>
    <row r="406" spans="6:41" x14ac:dyDescent="0.25">
      <c r="F406" s="51" t="str">
        <f>IFERROR(VLOOKUP(D406,'Tabelas auxiliares'!$A$3:$B$61,2,FALSE),"")</f>
        <v/>
      </c>
      <c r="G406" s="51" t="str">
        <f>IFERROR(VLOOKUP($B406,'Tabelas auxiliares'!$A$65:$C$102,2,FALSE),"")</f>
        <v/>
      </c>
      <c r="H406" s="51" t="str">
        <f>IFERROR(VLOOKUP($B406,'Tabelas auxiliares'!$A$65:$C$102,3,FALSE),"")</f>
        <v/>
      </c>
      <c r="X406" s="51" t="str">
        <f t="shared" si="10"/>
        <v/>
      </c>
      <c r="Y406" s="51" t="str">
        <f>IF(T406="","",IF(AND(T406&lt;&gt;'Tabelas auxiliares'!$B$236,T406&lt;&gt;'Tabelas auxiliares'!$B$237,T406&lt;&gt;'Tabelas auxiliares'!$C$236,T406&lt;&gt;'Tabelas auxiliares'!$C$237,T406&lt;&gt;'Tabelas auxiliares'!$D$236),"FOLHA DE PESSOAL",IF(X406='Tabelas auxiliares'!$A$237,"CUSTEIO",IF(X406='Tabelas auxiliares'!$A$236,"INVESTIMENTO","ERRO - VERIFICAR"))))</f>
        <v/>
      </c>
      <c r="Z406" s="64" t="str">
        <f t="shared" si="11"/>
        <v/>
      </c>
      <c r="AB406" s="44"/>
      <c r="AD406" s="72"/>
      <c r="AE406" s="72"/>
      <c r="AF406" s="72"/>
      <c r="AG406" s="72"/>
      <c r="AH406" s="72"/>
      <c r="AI406" s="72"/>
      <c r="AJ406" s="72"/>
      <c r="AK406" s="72"/>
      <c r="AL406" s="72"/>
      <c r="AM406" s="72"/>
      <c r="AN406" s="72"/>
      <c r="AO406" s="72"/>
    </row>
    <row r="407" spans="6:41" x14ac:dyDescent="0.25">
      <c r="F407" s="51" t="str">
        <f>IFERROR(VLOOKUP(D407,'Tabelas auxiliares'!$A$3:$B$61,2,FALSE),"")</f>
        <v/>
      </c>
      <c r="G407" s="51" t="str">
        <f>IFERROR(VLOOKUP($B407,'Tabelas auxiliares'!$A$65:$C$102,2,FALSE),"")</f>
        <v/>
      </c>
      <c r="H407" s="51" t="str">
        <f>IFERROR(VLOOKUP($B407,'Tabelas auxiliares'!$A$65:$C$102,3,FALSE),"")</f>
        <v/>
      </c>
      <c r="X407" s="51" t="str">
        <f t="shared" si="10"/>
        <v/>
      </c>
      <c r="Y407" s="51" t="str">
        <f>IF(T407="","",IF(AND(T407&lt;&gt;'Tabelas auxiliares'!$B$236,T407&lt;&gt;'Tabelas auxiliares'!$B$237,T407&lt;&gt;'Tabelas auxiliares'!$C$236,T407&lt;&gt;'Tabelas auxiliares'!$C$237,T407&lt;&gt;'Tabelas auxiliares'!$D$236),"FOLHA DE PESSOAL",IF(X407='Tabelas auxiliares'!$A$237,"CUSTEIO",IF(X407='Tabelas auxiliares'!$A$236,"INVESTIMENTO","ERRO - VERIFICAR"))))</f>
        <v/>
      </c>
      <c r="Z407" s="64" t="str">
        <f t="shared" si="11"/>
        <v/>
      </c>
      <c r="AA407" s="44"/>
      <c r="AD407" s="72"/>
      <c r="AE407" s="72"/>
      <c r="AF407" s="72"/>
      <c r="AG407" s="72"/>
      <c r="AH407" s="72"/>
      <c r="AI407" s="72"/>
      <c r="AJ407" s="72"/>
      <c r="AK407" s="72"/>
      <c r="AL407" s="72"/>
      <c r="AM407" s="72"/>
      <c r="AN407" s="72"/>
      <c r="AO407" s="72"/>
    </row>
    <row r="408" spans="6:41" x14ac:dyDescent="0.25">
      <c r="F408" s="51" t="str">
        <f>IFERROR(VLOOKUP(D408,'Tabelas auxiliares'!$A$3:$B$61,2,FALSE),"")</f>
        <v/>
      </c>
      <c r="G408" s="51" t="str">
        <f>IFERROR(VLOOKUP($B408,'Tabelas auxiliares'!$A$65:$C$102,2,FALSE),"")</f>
        <v/>
      </c>
      <c r="H408" s="51" t="str">
        <f>IFERROR(VLOOKUP($B408,'Tabelas auxiliares'!$A$65:$C$102,3,FALSE),"")</f>
        <v/>
      </c>
      <c r="X408" s="51" t="str">
        <f t="shared" si="10"/>
        <v/>
      </c>
      <c r="Y408" s="51" t="str">
        <f>IF(T408="","",IF(AND(T408&lt;&gt;'Tabelas auxiliares'!$B$236,T408&lt;&gt;'Tabelas auxiliares'!$B$237,T408&lt;&gt;'Tabelas auxiliares'!$C$236,T408&lt;&gt;'Tabelas auxiliares'!$C$237,T408&lt;&gt;'Tabelas auxiliares'!$D$236),"FOLHA DE PESSOAL",IF(X408='Tabelas auxiliares'!$A$237,"CUSTEIO",IF(X408='Tabelas auxiliares'!$A$236,"INVESTIMENTO","ERRO - VERIFICAR"))))</f>
        <v/>
      </c>
      <c r="Z408" s="64" t="str">
        <f t="shared" si="11"/>
        <v/>
      </c>
      <c r="AA408" s="44"/>
      <c r="AD408" s="72"/>
      <c r="AE408" s="72"/>
      <c r="AF408" s="72"/>
      <c r="AG408" s="72"/>
      <c r="AH408" s="72"/>
      <c r="AI408" s="72"/>
      <c r="AJ408" s="72"/>
      <c r="AK408" s="72"/>
      <c r="AL408" s="72"/>
      <c r="AM408" s="72"/>
      <c r="AN408" s="72"/>
      <c r="AO408" s="72"/>
    </row>
    <row r="409" spans="6:41" x14ac:dyDescent="0.25">
      <c r="F409" s="51" t="str">
        <f>IFERROR(VLOOKUP(D409,'Tabelas auxiliares'!$A$3:$B$61,2,FALSE),"")</f>
        <v/>
      </c>
      <c r="G409" s="51" t="str">
        <f>IFERROR(VLOOKUP($B409,'Tabelas auxiliares'!$A$65:$C$102,2,FALSE),"")</f>
        <v/>
      </c>
      <c r="H409" s="51" t="str">
        <f>IFERROR(VLOOKUP($B409,'Tabelas auxiliares'!$A$65:$C$102,3,FALSE),"")</f>
        <v/>
      </c>
      <c r="X409" s="51" t="str">
        <f t="shared" si="10"/>
        <v/>
      </c>
      <c r="Y409" s="51" t="str">
        <f>IF(T409="","",IF(AND(T409&lt;&gt;'Tabelas auxiliares'!$B$236,T409&lt;&gt;'Tabelas auxiliares'!$B$237,T409&lt;&gt;'Tabelas auxiliares'!$C$236,T409&lt;&gt;'Tabelas auxiliares'!$C$237,T409&lt;&gt;'Tabelas auxiliares'!$D$236),"FOLHA DE PESSOAL",IF(X409='Tabelas auxiliares'!$A$237,"CUSTEIO",IF(X409='Tabelas auxiliares'!$A$236,"INVESTIMENTO","ERRO - VERIFICAR"))))</f>
        <v/>
      </c>
      <c r="Z409" s="64" t="str">
        <f t="shared" si="11"/>
        <v/>
      </c>
      <c r="AA409" s="44"/>
      <c r="AD409" s="72"/>
      <c r="AE409" s="72"/>
      <c r="AF409" s="72"/>
      <c r="AG409" s="72"/>
      <c r="AH409" s="72"/>
      <c r="AI409" s="72"/>
      <c r="AJ409" s="72"/>
      <c r="AK409" s="72"/>
      <c r="AL409" s="72"/>
      <c r="AM409" s="72"/>
      <c r="AN409" s="72"/>
      <c r="AO409" s="72"/>
    </row>
    <row r="410" spans="6:41" x14ac:dyDescent="0.25">
      <c r="F410" s="51" t="str">
        <f>IFERROR(VLOOKUP(D410,'Tabelas auxiliares'!$A$3:$B$61,2,FALSE),"")</f>
        <v/>
      </c>
      <c r="G410" s="51" t="str">
        <f>IFERROR(VLOOKUP($B410,'Tabelas auxiliares'!$A$65:$C$102,2,FALSE),"")</f>
        <v/>
      </c>
      <c r="H410" s="51" t="str">
        <f>IFERROR(VLOOKUP($B410,'Tabelas auxiliares'!$A$65:$C$102,3,FALSE),"")</f>
        <v/>
      </c>
      <c r="X410" s="51" t="str">
        <f t="shared" si="10"/>
        <v/>
      </c>
      <c r="Y410" s="51" t="str">
        <f>IF(T410="","",IF(AND(T410&lt;&gt;'Tabelas auxiliares'!$B$236,T410&lt;&gt;'Tabelas auxiliares'!$B$237,T410&lt;&gt;'Tabelas auxiliares'!$C$236,T410&lt;&gt;'Tabelas auxiliares'!$C$237,T410&lt;&gt;'Tabelas auxiliares'!$D$236),"FOLHA DE PESSOAL",IF(X410='Tabelas auxiliares'!$A$237,"CUSTEIO",IF(X410='Tabelas auxiliares'!$A$236,"INVESTIMENTO","ERRO - VERIFICAR"))))</f>
        <v/>
      </c>
      <c r="Z410" s="64" t="str">
        <f t="shared" si="11"/>
        <v/>
      </c>
      <c r="AA410" s="44"/>
      <c r="AD410" s="72"/>
      <c r="AE410" s="72"/>
      <c r="AF410" s="72"/>
      <c r="AG410" s="72"/>
      <c r="AH410" s="72"/>
      <c r="AI410" s="72"/>
      <c r="AJ410" s="72"/>
      <c r="AK410" s="72"/>
      <c r="AL410" s="72"/>
      <c r="AM410" s="72"/>
      <c r="AN410" s="72"/>
      <c r="AO410" s="72"/>
    </row>
    <row r="411" spans="6:41" x14ac:dyDescent="0.25">
      <c r="F411" s="51" t="str">
        <f>IFERROR(VLOOKUP(D411,'Tabelas auxiliares'!$A$3:$B$61,2,FALSE),"")</f>
        <v/>
      </c>
      <c r="G411" s="51" t="str">
        <f>IFERROR(VLOOKUP($B411,'Tabelas auxiliares'!$A$65:$C$102,2,FALSE),"")</f>
        <v/>
      </c>
      <c r="H411" s="51" t="str">
        <f>IFERROR(VLOOKUP($B411,'Tabelas auxiliares'!$A$65:$C$102,3,FALSE),"")</f>
        <v/>
      </c>
      <c r="X411" s="51" t="str">
        <f t="shared" si="10"/>
        <v/>
      </c>
      <c r="Y411" s="51" t="str">
        <f>IF(T411="","",IF(AND(T411&lt;&gt;'Tabelas auxiliares'!$B$236,T411&lt;&gt;'Tabelas auxiliares'!$B$237,T411&lt;&gt;'Tabelas auxiliares'!$C$236,T411&lt;&gt;'Tabelas auxiliares'!$C$237,T411&lt;&gt;'Tabelas auxiliares'!$D$236),"FOLHA DE PESSOAL",IF(X411='Tabelas auxiliares'!$A$237,"CUSTEIO",IF(X411='Tabelas auxiliares'!$A$236,"INVESTIMENTO","ERRO - VERIFICAR"))))</f>
        <v/>
      </c>
      <c r="Z411" s="64" t="str">
        <f t="shared" si="11"/>
        <v/>
      </c>
      <c r="AB411" s="44"/>
      <c r="AD411" s="72"/>
      <c r="AE411" s="72"/>
      <c r="AF411" s="72"/>
      <c r="AG411" s="72"/>
      <c r="AH411" s="72"/>
      <c r="AI411" s="72"/>
      <c r="AJ411" s="72"/>
      <c r="AK411" s="72"/>
      <c r="AL411" s="72"/>
      <c r="AM411" s="72"/>
      <c r="AN411" s="72"/>
      <c r="AO411" s="72"/>
    </row>
    <row r="412" spans="6:41" x14ac:dyDescent="0.25">
      <c r="F412" s="51" t="str">
        <f>IFERROR(VLOOKUP(D412,'Tabelas auxiliares'!$A$3:$B$61,2,FALSE),"")</f>
        <v/>
      </c>
      <c r="G412" s="51" t="str">
        <f>IFERROR(VLOOKUP($B412,'Tabelas auxiliares'!$A$65:$C$102,2,FALSE),"")</f>
        <v/>
      </c>
      <c r="H412" s="51" t="str">
        <f>IFERROR(VLOOKUP($B412,'Tabelas auxiliares'!$A$65:$C$102,3,FALSE),"")</f>
        <v/>
      </c>
      <c r="X412" s="51" t="str">
        <f t="shared" si="10"/>
        <v/>
      </c>
      <c r="Y412" s="51" t="str">
        <f>IF(T412="","",IF(AND(T412&lt;&gt;'Tabelas auxiliares'!$B$236,T412&lt;&gt;'Tabelas auxiliares'!$B$237,T412&lt;&gt;'Tabelas auxiliares'!$C$236,T412&lt;&gt;'Tabelas auxiliares'!$C$237,T412&lt;&gt;'Tabelas auxiliares'!$D$236),"FOLHA DE PESSOAL",IF(X412='Tabelas auxiliares'!$A$237,"CUSTEIO",IF(X412='Tabelas auxiliares'!$A$236,"INVESTIMENTO","ERRO - VERIFICAR"))))</f>
        <v/>
      </c>
      <c r="Z412" s="64" t="str">
        <f t="shared" si="11"/>
        <v/>
      </c>
      <c r="AB412" s="44"/>
      <c r="AD412" s="72"/>
      <c r="AE412" s="72"/>
      <c r="AF412" s="72"/>
      <c r="AG412" s="72"/>
      <c r="AH412" s="72"/>
      <c r="AI412" s="72"/>
      <c r="AJ412" s="72"/>
      <c r="AK412" s="72"/>
      <c r="AL412" s="72"/>
      <c r="AM412" s="72"/>
      <c r="AN412" s="72"/>
      <c r="AO412" s="72"/>
    </row>
    <row r="413" spans="6:41" x14ac:dyDescent="0.25">
      <c r="F413" s="51" t="str">
        <f>IFERROR(VLOOKUP(D413,'Tabelas auxiliares'!$A$3:$B$61,2,FALSE),"")</f>
        <v/>
      </c>
      <c r="G413" s="51" t="str">
        <f>IFERROR(VLOOKUP($B413,'Tabelas auxiliares'!$A$65:$C$102,2,FALSE),"")</f>
        <v/>
      </c>
      <c r="H413" s="51" t="str">
        <f>IFERROR(VLOOKUP($B413,'Tabelas auxiliares'!$A$65:$C$102,3,FALSE),"")</f>
        <v/>
      </c>
      <c r="X413" s="51" t="str">
        <f t="shared" si="10"/>
        <v/>
      </c>
      <c r="Y413" s="51" t="str">
        <f>IF(T413="","",IF(AND(T413&lt;&gt;'Tabelas auxiliares'!$B$236,T413&lt;&gt;'Tabelas auxiliares'!$B$237,T413&lt;&gt;'Tabelas auxiliares'!$C$236,T413&lt;&gt;'Tabelas auxiliares'!$C$237,T413&lt;&gt;'Tabelas auxiliares'!$D$236),"FOLHA DE PESSOAL",IF(X413='Tabelas auxiliares'!$A$237,"CUSTEIO",IF(X413='Tabelas auxiliares'!$A$236,"INVESTIMENTO","ERRO - VERIFICAR"))))</f>
        <v/>
      </c>
      <c r="Z413" s="64" t="str">
        <f t="shared" si="11"/>
        <v/>
      </c>
      <c r="AB413" s="44"/>
      <c r="AD413" s="72"/>
      <c r="AE413" s="72"/>
      <c r="AF413" s="72"/>
      <c r="AG413" s="72"/>
      <c r="AH413" s="72"/>
      <c r="AI413" s="72"/>
      <c r="AJ413" s="72"/>
      <c r="AK413" s="72"/>
      <c r="AL413" s="72"/>
      <c r="AM413" s="72"/>
      <c r="AN413" s="72"/>
      <c r="AO413" s="72"/>
    </row>
    <row r="414" spans="6:41" x14ac:dyDescent="0.25">
      <c r="F414" s="51" t="str">
        <f>IFERROR(VLOOKUP(D414,'Tabelas auxiliares'!$A$3:$B$61,2,FALSE),"")</f>
        <v/>
      </c>
      <c r="G414" s="51" t="str">
        <f>IFERROR(VLOOKUP($B414,'Tabelas auxiliares'!$A$65:$C$102,2,FALSE),"")</f>
        <v/>
      </c>
      <c r="H414" s="51" t="str">
        <f>IFERROR(VLOOKUP($B414,'Tabelas auxiliares'!$A$65:$C$102,3,FALSE),"")</f>
        <v/>
      </c>
      <c r="X414" s="51" t="str">
        <f t="shared" si="10"/>
        <v/>
      </c>
      <c r="Y414" s="51" t="str">
        <f>IF(T414="","",IF(AND(T414&lt;&gt;'Tabelas auxiliares'!$B$236,T414&lt;&gt;'Tabelas auxiliares'!$B$237,T414&lt;&gt;'Tabelas auxiliares'!$C$236,T414&lt;&gt;'Tabelas auxiliares'!$C$237,T414&lt;&gt;'Tabelas auxiliares'!$D$236),"FOLHA DE PESSOAL",IF(X414='Tabelas auxiliares'!$A$237,"CUSTEIO",IF(X414='Tabelas auxiliares'!$A$236,"INVESTIMENTO","ERRO - VERIFICAR"))))</f>
        <v/>
      </c>
      <c r="Z414" s="64" t="str">
        <f t="shared" si="11"/>
        <v/>
      </c>
      <c r="AB414" s="44"/>
      <c r="AD414" s="72"/>
      <c r="AE414" s="72"/>
      <c r="AF414" s="72"/>
      <c r="AG414" s="72"/>
      <c r="AH414" s="72"/>
      <c r="AI414" s="72"/>
      <c r="AJ414" s="72"/>
      <c r="AK414" s="72"/>
      <c r="AL414" s="72"/>
      <c r="AM414" s="72"/>
      <c r="AN414" s="72"/>
      <c r="AO414" s="72"/>
    </row>
    <row r="415" spans="6:41" x14ac:dyDescent="0.25">
      <c r="F415" s="51" t="str">
        <f>IFERROR(VLOOKUP(D415,'Tabelas auxiliares'!$A$3:$B$61,2,FALSE),"")</f>
        <v/>
      </c>
      <c r="G415" s="51" t="str">
        <f>IFERROR(VLOOKUP($B415,'Tabelas auxiliares'!$A$65:$C$102,2,FALSE),"")</f>
        <v/>
      </c>
      <c r="H415" s="51" t="str">
        <f>IFERROR(VLOOKUP($B415,'Tabelas auxiliares'!$A$65:$C$102,3,FALSE),"")</f>
        <v/>
      </c>
      <c r="X415" s="51" t="str">
        <f t="shared" si="10"/>
        <v/>
      </c>
      <c r="Y415" s="51" t="str">
        <f>IF(T415="","",IF(AND(T415&lt;&gt;'Tabelas auxiliares'!$B$236,T415&lt;&gt;'Tabelas auxiliares'!$B$237,T415&lt;&gt;'Tabelas auxiliares'!$C$236,T415&lt;&gt;'Tabelas auxiliares'!$C$237,T415&lt;&gt;'Tabelas auxiliares'!$D$236),"FOLHA DE PESSOAL",IF(X415='Tabelas auxiliares'!$A$237,"CUSTEIO",IF(X415='Tabelas auxiliares'!$A$236,"INVESTIMENTO","ERRO - VERIFICAR"))))</f>
        <v/>
      </c>
      <c r="Z415" s="64" t="str">
        <f t="shared" si="11"/>
        <v/>
      </c>
      <c r="AA415" s="44"/>
      <c r="AD415" s="72"/>
      <c r="AE415" s="72"/>
      <c r="AF415" s="72"/>
      <c r="AG415" s="72"/>
      <c r="AH415" s="72"/>
      <c r="AI415" s="72"/>
      <c r="AJ415" s="72"/>
      <c r="AK415" s="72"/>
      <c r="AL415" s="72"/>
      <c r="AM415" s="72"/>
      <c r="AN415" s="72"/>
      <c r="AO415" s="72"/>
    </row>
    <row r="416" spans="6:41" x14ac:dyDescent="0.25">
      <c r="F416" s="51" t="str">
        <f>IFERROR(VLOOKUP(D416,'Tabelas auxiliares'!$A$3:$B$61,2,FALSE),"")</f>
        <v/>
      </c>
      <c r="G416" s="51" t="str">
        <f>IFERROR(VLOOKUP($B416,'Tabelas auxiliares'!$A$65:$C$102,2,FALSE),"")</f>
        <v/>
      </c>
      <c r="H416" s="51" t="str">
        <f>IFERROR(VLOOKUP($B416,'Tabelas auxiliares'!$A$65:$C$102,3,FALSE),"")</f>
        <v/>
      </c>
      <c r="X416" s="51" t="str">
        <f t="shared" si="10"/>
        <v/>
      </c>
      <c r="Y416" s="51" t="str">
        <f>IF(T416="","",IF(AND(T416&lt;&gt;'Tabelas auxiliares'!$B$236,T416&lt;&gt;'Tabelas auxiliares'!$B$237,T416&lt;&gt;'Tabelas auxiliares'!$C$236,T416&lt;&gt;'Tabelas auxiliares'!$C$237,T416&lt;&gt;'Tabelas auxiliares'!$D$236),"FOLHA DE PESSOAL",IF(X416='Tabelas auxiliares'!$A$237,"CUSTEIO",IF(X416='Tabelas auxiliares'!$A$236,"INVESTIMENTO","ERRO - VERIFICAR"))))</f>
        <v/>
      </c>
      <c r="Z416" s="64" t="str">
        <f t="shared" si="11"/>
        <v/>
      </c>
      <c r="AA416" s="44"/>
      <c r="AD416" s="72"/>
      <c r="AE416" s="72"/>
      <c r="AF416" s="72"/>
      <c r="AG416" s="72"/>
      <c r="AH416" s="72"/>
      <c r="AI416" s="72"/>
      <c r="AJ416" s="72"/>
      <c r="AK416" s="72"/>
      <c r="AL416" s="72"/>
      <c r="AM416" s="72"/>
      <c r="AN416" s="72"/>
      <c r="AO416" s="72"/>
    </row>
    <row r="417" spans="6:41" x14ac:dyDescent="0.25">
      <c r="F417" s="51" t="str">
        <f>IFERROR(VLOOKUP(D417,'Tabelas auxiliares'!$A$3:$B$61,2,FALSE),"")</f>
        <v/>
      </c>
      <c r="G417" s="51" t="str">
        <f>IFERROR(VLOOKUP($B417,'Tabelas auxiliares'!$A$65:$C$102,2,FALSE),"")</f>
        <v/>
      </c>
      <c r="H417" s="51" t="str">
        <f>IFERROR(VLOOKUP($B417,'Tabelas auxiliares'!$A$65:$C$102,3,FALSE),"")</f>
        <v/>
      </c>
      <c r="X417" s="51" t="str">
        <f t="shared" si="10"/>
        <v/>
      </c>
      <c r="Y417" s="51" t="str">
        <f>IF(T417="","",IF(AND(T417&lt;&gt;'Tabelas auxiliares'!$B$236,T417&lt;&gt;'Tabelas auxiliares'!$B$237,T417&lt;&gt;'Tabelas auxiliares'!$C$236,T417&lt;&gt;'Tabelas auxiliares'!$C$237,T417&lt;&gt;'Tabelas auxiliares'!$D$236),"FOLHA DE PESSOAL",IF(X417='Tabelas auxiliares'!$A$237,"CUSTEIO",IF(X417='Tabelas auxiliares'!$A$236,"INVESTIMENTO","ERRO - VERIFICAR"))))</f>
        <v/>
      </c>
      <c r="Z417" s="64" t="str">
        <f t="shared" si="11"/>
        <v/>
      </c>
      <c r="AA417" s="44"/>
      <c r="AD417" s="72"/>
      <c r="AE417" s="72"/>
      <c r="AF417" s="72"/>
      <c r="AG417" s="72"/>
      <c r="AH417" s="72"/>
      <c r="AI417" s="72"/>
      <c r="AJ417" s="72"/>
      <c r="AK417" s="72"/>
      <c r="AL417" s="72"/>
      <c r="AM417" s="72"/>
      <c r="AN417" s="72"/>
      <c r="AO417" s="72"/>
    </row>
    <row r="418" spans="6:41" x14ac:dyDescent="0.25">
      <c r="F418" s="51" t="str">
        <f>IFERROR(VLOOKUP(D418,'Tabelas auxiliares'!$A$3:$B$61,2,FALSE),"")</f>
        <v/>
      </c>
      <c r="G418" s="51" t="str">
        <f>IFERROR(VLOOKUP($B418,'Tabelas auxiliares'!$A$65:$C$102,2,FALSE),"")</f>
        <v/>
      </c>
      <c r="H418" s="51" t="str">
        <f>IFERROR(VLOOKUP($B418,'Tabelas auxiliares'!$A$65:$C$102,3,FALSE),"")</f>
        <v/>
      </c>
      <c r="X418" s="51" t="str">
        <f t="shared" si="10"/>
        <v/>
      </c>
      <c r="Y418" s="51" t="str">
        <f>IF(T418="","",IF(AND(T418&lt;&gt;'Tabelas auxiliares'!$B$236,T418&lt;&gt;'Tabelas auxiliares'!$B$237,T418&lt;&gt;'Tabelas auxiliares'!$C$236,T418&lt;&gt;'Tabelas auxiliares'!$C$237,T418&lt;&gt;'Tabelas auxiliares'!$D$236),"FOLHA DE PESSOAL",IF(X418='Tabelas auxiliares'!$A$237,"CUSTEIO",IF(X418='Tabelas auxiliares'!$A$236,"INVESTIMENTO","ERRO - VERIFICAR"))))</f>
        <v/>
      </c>
      <c r="Z418" s="64" t="str">
        <f t="shared" si="11"/>
        <v/>
      </c>
      <c r="AA418" s="44"/>
      <c r="AD418" s="72"/>
      <c r="AE418" s="72"/>
      <c r="AF418" s="72"/>
      <c r="AG418" s="72"/>
      <c r="AH418" s="72"/>
      <c r="AI418" s="72"/>
      <c r="AJ418" s="72"/>
      <c r="AK418" s="72"/>
      <c r="AL418" s="72"/>
      <c r="AM418" s="72"/>
      <c r="AN418" s="72"/>
      <c r="AO418" s="72"/>
    </row>
    <row r="419" spans="6:41" x14ac:dyDescent="0.25">
      <c r="F419" s="51" t="str">
        <f>IFERROR(VLOOKUP(D419,'Tabelas auxiliares'!$A$3:$B$61,2,FALSE),"")</f>
        <v/>
      </c>
      <c r="G419" s="51" t="str">
        <f>IFERROR(VLOOKUP($B419,'Tabelas auxiliares'!$A$65:$C$102,2,FALSE),"")</f>
        <v/>
      </c>
      <c r="H419" s="51" t="str">
        <f>IFERROR(VLOOKUP($B419,'Tabelas auxiliares'!$A$65:$C$102,3,FALSE),"")</f>
        <v/>
      </c>
      <c r="X419" s="51" t="str">
        <f t="shared" si="10"/>
        <v/>
      </c>
      <c r="Y419" s="51" t="str">
        <f>IF(T419="","",IF(AND(T419&lt;&gt;'Tabelas auxiliares'!$B$236,T419&lt;&gt;'Tabelas auxiliares'!$B$237,T419&lt;&gt;'Tabelas auxiliares'!$C$236,T419&lt;&gt;'Tabelas auxiliares'!$C$237,T419&lt;&gt;'Tabelas auxiliares'!$D$236),"FOLHA DE PESSOAL",IF(X419='Tabelas auxiliares'!$A$237,"CUSTEIO",IF(X419='Tabelas auxiliares'!$A$236,"INVESTIMENTO","ERRO - VERIFICAR"))))</f>
        <v/>
      </c>
      <c r="Z419" s="64" t="str">
        <f t="shared" si="11"/>
        <v/>
      </c>
      <c r="AA419" s="44"/>
      <c r="AD419" s="72"/>
      <c r="AE419" s="72"/>
      <c r="AF419" s="72"/>
      <c r="AG419" s="72"/>
      <c r="AH419" s="72"/>
      <c r="AI419" s="72"/>
      <c r="AJ419" s="72"/>
      <c r="AK419" s="72"/>
      <c r="AL419" s="72"/>
      <c r="AM419" s="72"/>
      <c r="AN419" s="72"/>
      <c r="AO419" s="72"/>
    </row>
    <row r="420" spans="6:41" x14ac:dyDescent="0.25">
      <c r="F420" s="51" t="str">
        <f>IFERROR(VLOOKUP(D420,'Tabelas auxiliares'!$A$3:$B$61,2,FALSE),"")</f>
        <v/>
      </c>
      <c r="G420" s="51" t="str">
        <f>IFERROR(VLOOKUP($B420,'Tabelas auxiliares'!$A$65:$C$102,2,FALSE),"")</f>
        <v/>
      </c>
      <c r="H420" s="51" t="str">
        <f>IFERROR(VLOOKUP($B420,'Tabelas auxiliares'!$A$65:$C$102,3,FALSE),"")</f>
        <v/>
      </c>
      <c r="X420" s="51" t="str">
        <f t="shared" si="10"/>
        <v/>
      </c>
      <c r="Y420" s="51" t="str">
        <f>IF(T420="","",IF(AND(T420&lt;&gt;'Tabelas auxiliares'!$B$236,T420&lt;&gt;'Tabelas auxiliares'!$B$237,T420&lt;&gt;'Tabelas auxiliares'!$C$236,T420&lt;&gt;'Tabelas auxiliares'!$C$237,T420&lt;&gt;'Tabelas auxiliares'!$D$236),"FOLHA DE PESSOAL",IF(X420='Tabelas auxiliares'!$A$237,"CUSTEIO",IF(X420='Tabelas auxiliares'!$A$236,"INVESTIMENTO","ERRO - VERIFICAR"))))</f>
        <v/>
      </c>
      <c r="Z420" s="64" t="str">
        <f t="shared" si="11"/>
        <v/>
      </c>
      <c r="AA420" s="44"/>
      <c r="AD420" s="72"/>
      <c r="AE420" s="72"/>
      <c r="AF420" s="72"/>
      <c r="AG420" s="72"/>
      <c r="AH420" s="72"/>
      <c r="AI420" s="72"/>
      <c r="AJ420" s="72"/>
      <c r="AK420" s="72"/>
      <c r="AL420" s="72"/>
      <c r="AM420" s="72"/>
      <c r="AN420" s="72"/>
      <c r="AO420" s="72"/>
    </row>
    <row r="421" spans="6:41" x14ac:dyDescent="0.25">
      <c r="F421" s="51" t="str">
        <f>IFERROR(VLOOKUP(D421,'Tabelas auxiliares'!$A$3:$B$61,2,FALSE),"")</f>
        <v/>
      </c>
      <c r="G421" s="51" t="str">
        <f>IFERROR(VLOOKUP($B421,'Tabelas auxiliares'!$A$65:$C$102,2,FALSE),"")</f>
        <v/>
      </c>
      <c r="H421" s="51" t="str">
        <f>IFERROR(VLOOKUP($B421,'Tabelas auxiliares'!$A$65:$C$102,3,FALSE),"")</f>
        <v/>
      </c>
      <c r="X421" s="51" t="str">
        <f t="shared" si="10"/>
        <v/>
      </c>
      <c r="Y421" s="51" t="str">
        <f>IF(T421="","",IF(AND(T421&lt;&gt;'Tabelas auxiliares'!$B$236,T421&lt;&gt;'Tabelas auxiliares'!$B$237,T421&lt;&gt;'Tabelas auxiliares'!$C$236,T421&lt;&gt;'Tabelas auxiliares'!$C$237,T421&lt;&gt;'Tabelas auxiliares'!$D$236),"FOLHA DE PESSOAL",IF(X421='Tabelas auxiliares'!$A$237,"CUSTEIO",IF(X421='Tabelas auxiliares'!$A$236,"INVESTIMENTO","ERRO - VERIFICAR"))))</f>
        <v/>
      </c>
      <c r="Z421" s="64" t="str">
        <f t="shared" si="11"/>
        <v/>
      </c>
      <c r="AA421" s="44"/>
      <c r="AD421" s="72"/>
      <c r="AE421" s="72"/>
      <c r="AF421" s="72"/>
      <c r="AG421" s="72"/>
      <c r="AH421" s="72"/>
      <c r="AI421" s="72"/>
      <c r="AJ421" s="72"/>
      <c r="AK421" s="72"/>
      <c r="AL421" s="72"/>
      <c r="AM421" s="72"/>
      <c r="AN421" s="72"/>
      <c r="AO421" s="72"/>
    </row>
    <row r="422" spans="6:41" x14ac:dyDescent="0.25">
      <c r="F422" s="51" t="str">
        <f>IFERROR(VLOOKUP(D422,'Tabelas auxiliares'!$A$3:$B$61,2,FALSE),"")</f>
        <v/>
      </c>
      <c r="G422" s="51" t="str">
        <f>IFERROR(VLOOKUP($B422,'Tabelas auxiliares'!$A$65:$C$102,2,FALSE),"")</f>
        <v/>
      </c>
      <c r="H422" s="51" t="str">
        <f>IFERROR(VLOOKUP($B422,'Tabelas auxiliares'!$A$65:$C$102,3,FALSE),"")</f>
        <v/>
      </c>
      <c r="X422" s="51" t="str">
        <f t="shared" si="10"/>
        <v/>
      </c>
      <c r="Y422" s="51" t="str">
        <f>IF(T422="","",IF(AND(T422&lt;&gt;'Tabelas auxiliares'!$B$236,T422&lt;&gt;'Tabelas auxiliares'!$B$237,T422&lt;&gt;'Tabelas auxiliares'!$C$236,T422&lt;&gt;'Tabelas auxiliares'!$C$237,T422&lt;&gt;'Tabelas auxiliares'!$D$236),"FOLHA DE PESSOAL",IF(X422='Tabelas auxiliares'!$A$237,"CUSTEIO",IF(X422='Tabelas auxiliares'!$A$236,"INVESTIMENTO","ERRO - VERIFICAR"))))</f>
        <v/>
      </c>
      <c r="Z422" s="64" t="str">
        <f t="shared" si="11"/>
        <v/>
      </c>
      <c r="AC422" s="44"/>
      <c r="AD422" s="72"/>
      <c r="AE422" s="72"/>
      <c r="AF422" s="72"/>
      <c r="AG422" s="72"/>
      <c r="AH422" s="72"/>
      <c r="AI422" s="72"/>
      <c r="AJ422" s="72"/>
      <c r="AK422" s="72"/>
      <c r="AL422" s="72"/>
      <c r="AM422" s="72"/>
      <c r="AN422" s="72"/>
      <c r="AO422" s="72"/>
    </row>
    <row r="423" spans="6:41" x14ac:dyDescent="0.25">
      <c r="F423" s="51" t="str">
        <f>IFERROR(VLOOKUP(D423,'Tabelas auxiliares'!$A$3:$B$61,2,FALSE),"")</f>
        <v/>
      </c>
      <c r="G423" s="51" t="str">
        <f>IFERROR(VLOOKUP($B423,'Tabelas auxiliares'!$A$65:$C$102,2,FALSE),"")</f>
        <v/>
      </c>
      <c r="H423" s="51" t="str">
        <f>IFERROR(VLOOKUP($B423,'Tabelas auxiliares'!$A$65:$C$102,3,FALSE),"")</f>
        <v/>
      </c>
      <c r="X423" s="51" t="str">
        <f t="shared" si="10"/>
        <v/>
      </c>
      <c r="Y423" s="51" t="str">
        <f>IF(T423="","",IF(AND(T423&lt;&gt;'Tabelas auxiliares'!$B$236,T423&lt;&gt;'Tabelas auxiliares'!$B$237,T423&lt;&gt;'Tabelas auxiliares'!$C$236,T423&lt;&gt;'Tabelas auxiliares'!$C$237,T423&lt;&gt;'Tabelas auxiliares'!$D$236),"FOLHA DE PESSOAL",IF(X423='Tabelas auxiliares'!$A$237,"CUSTEIO",IF(X423='Tabelas auxiliares'!$A$236,"INVESTIMENTO","ERRO - VERIFICAR"))))</f>
        <v/>
      </c>
      <c r="Z423" s="64" t="str">
        <f t="shared" si="11"/>
        <v/>
      </c>
      <c r="AC423" s="44"/>
      <c r="AD423" s="72"/>
      <c r="AE423" s="72"/>
      <c r="AF423" s="72"/>
      <c r="AG423" s="72"/>
      <c r="AH423" s="72"/>
      <c r="AI423" s="72"/>
      <c r="AJ423" s="72"/>
      <c r="AK423" s="72"/>
      <c r="AL423" s="72"/>
      <c r="AM423" s="72"/>
      <c r="AN423" s="72"/>
      <c r="AO423" s="72"/>
    </row>
    <row r="424" spans="6:41" x14ac:dyDescent="0.25">
      <c r="F424" s="51" t="str">
        <f>IFERROR(VLOOKUP(D424,'Tabelas auxiliares'!$A$3:$B$61,2,FALSE),"")</f>
        <v/>
      </c>
      <c r="G424" s="51" t="str">
        <f>IFERROR(VLOOKUP($B424,'Tabelas auxiliares'!$A$65:$C$102,2,FALSE),"")</f>
        <v/>
      </c>
      <c r="H424" s="51" t="str">
        <f>IFERROR(VLOOKUP($B424,'Tabelas auxiliares'!$A$65:$C$102,3,FALSE),"")</f>
        <v/>
      </c>
      <c r="X424" s="51" t="str">
        <f t="shared" si="10"/>
        <v/>
      </c>
      <c r="Y424" s="51" t="str">
        <f>IF(T424="","",IF(AND(T424&lt;&gt;'Tabelas auxiliares'!$B$236,T424&lt;&gt;'Tabelas auxiliares'!$B$237,T424&lt;&gt;'Tabelas auxiliares'!$C$236,T424&lt;&gt;'Tabelas auxiliares'!$C$237,T424&lt;&gt;'Tabelas auxiliares'!$D$236),"FOLHA DE PESSOAL",IF(X424='Tabelas auxiliares'!$A$237,"CUSTEIO",IF(X424='Tabelas auxiliares'!$A$236,"INVESTIMENTO","ERRO - VERIFICAR"))))</f>
        <v/>
      </c>
      <c r="Z424" s="64" t="str">
        <f t="shared" si="11"/>
        <v/>
      </c>
      <c r="AC424" s="44"/>
      <c r="AD424" s="72"/>
      <c r="AE424" s="72"/>
      <c r="AF424" s="72"/>
      <c r="AG424" s="72"/>
      <c r="AH424" s="72"/>
      <c r="AI424" s="72"/>
      <c r="AJ424" s="72"/>
      <c r="AK424" s="72"/>
      <c r="AL424" s="72"/>
      <c r="AM424" s="72"/>
      <c r="AN424" s="72"/>
      <c r="AO424" s="72"/>
    </row>
    <row r="425" spans="6:41" x14ac:dyDescent="0.25">
      <c r="F425" s="51" t="str">
        <f>IFERROR(VLOOKUP(D425,'Tabelas auxiliares'!$A$3:$B$61,2,FALSE),"")</f>
        <v/>
      </c>
      <c r="G425" s="51" t="str">
        <f>IFERROR(VLOOKUP($B425,'Tabelas auxiliares'!$A$65:$C$102,2,FALSE),"")</f>
        <v/>
      </c>
      <c r="H425" s="51" t="str">
        <f>IFERROR(VLOOKUP($B425,'Tabelas auxiliares'!$A$65:$C$102,3,FALSE),"")</f>
        <v/>
      </c>
      <c r="X425" s="51" t="str">
        <f t="shared" si="10"/>
        <v/>
      </c>
      <c r="Y425" s="51" t="str">
        <f>IF(T425="","",IF(AND(T425&lt;&gt;'Tabelas auxiliares'!$B$236,T425&lt;&gt;'Tabelas auxiliares'!$B$237,T425&lt;&gt;'Tabelas auxiliares'!$C$236,T425&lt;&gt;'Tabelas auxiliares'!$C$237,T425&lt;&gt;'Tabelas auxiliares'!$D$236),"FOLHA DE PESSOAL",IF(X425='Tabelas auxiliares'!$A$237,"CUSTEIO",IF(X425='Tabelas auxiliares'!$A$236,"INVESTIMENTO","ERRO - VERIFICAR"))))</f>
        <v/>
      </c>
      <c r="Z425" s="64" t="str">
        <f t="shared" si="11"/>
        <v/>
      </c>
      <c r="AC425" s="44"/>
      <c r="AD425" s="72"/>
      <c r="AE425" s="72"/>
      <c r="AF425" s="72"/>
      <c r="AG425" s="72"/>
      <c r="AH425" s="72"/>
      <c r="AI425" s="72"/>
      <c r="AJ425" s="72"/>
      <c r="AK425" s="72"/>
      <c r="AL425" s="72"/>
      <c r="AM425" s="72"/>
      <c r="AN425" s="72"/>
      <c r="AO425" s="72"/>
    </row>
    <row r="426" spans="6:41" x14ac:dyDescent="0.25">
      <c r="F426" s="51" t="str">
        <f>IFERROR(VLOOKUP(D426,'Tabelas auxiliares'!$A$3:$B$61,2,FALSE),"")</f>
        <v/>
      </c>
      <c r="G426" s="51" t="str">
        <f>IFERROR(VLOOKUP($B426,'Tabelas auxiliares'!$A$65:$C$102,2,FALSE),"")</f>
        <v/>
      </c>
      <c r="H426" s="51" t="str">
        <f>IFERROR(VLOOKUP($B426,'Tabelas auxiliares'!$A$65:$C$102,3,FALSE),"")</f>
        <v/>
      </c>
      <c r="X426" s="51" t="str">
        <f t="shared" si="10"/>
        <v/>
      </c>
      <c r="Y426" s="51" t="str">
        <f>IF(T426="","",IF(AND(T426&lt;&gt;'Tabelas auxiliares'!$B$236,T426&lt;&gt;'Tabelas auxiliares'!$B$237,T426&lt;&gt;'Tabelas auxiliares'!$C$236,T426&lt;&gt;'Tabelas auxiliares'!$C$237,T426&lt;&gt;'Tabelas auxiliares'!$D$236),"FOLHA DE PESSOAL",IF(X426='Tabelas auxiliares'!$A$237,"CUSTEIO",IF(X426='Tabelas auxiliares'!$A$236,"INVESTIMENTO","ERRO - VERIFICAR"))))</f>
        <v/>
      </c>
      <c r="Z426" s="64" t="str">
        <f t="shared" si="11"/>
        <v/>
      </c>
      <c r="AC426" s="44"/>
      <c r="AD426" s="72"/>
      <c r="AE426" s="72"/>
      <c r="AF426" s="72"/>
      <c r="AG426" s="72"/>
      <c r="AH426" s="72"/>
      <c r="AI426" s="72"/>
      <c r="AJ426" s="72"/>
      <c r="AK426" s="72"/>
      <c r="AL426" s="72"/>
      <c r="AM426" s="72"/>
      <c r="AN426" s="72"/>
      <c r="AO426" s="72"/>
    </row>
    <row r="427" spans="6:41" x14ac:dyDescent="0.25">
      <c r="F427" s="51" t="str">
        <f>IFERROR(VLOOKUP(D427,'Tabelas auxiliares'!$A$3:$B$61,2,FALSE),"")</f>
        <v/>
      </c>
      <c r="G427" s="51" t="str">
        <f>IFERROR(VLOOKUP($B427,'Tabelas auxiliares'!$A$65:$C$102,2,FALSE),"")</f>
        <v/>
      </c>
      <c r="H427" s="51" t="str">
        <f>IFERROR(VLOOKUP($B427,'Tabelas auxiliares'!$A$65:$C$102,3,FALSE),"")</f>
        <v/>
      </c>
      <c r="X427" s="51" t="str">
        <f t="shared" si="10"/>
        <v/>
      </c>
      <c r="Y427" s="51" t="str">
        <f>IF(T427="","",IF(AND(T427&lt;&gt;'Tabelas auxiliares'!$B$236,T427&lt;&gt;'Tabelas auxiliares'!$B$237,T427&lt;&gt;'Tabelas auxiliares'!$C$236,T427&lt;&gt;'Tabelas auxiliares'!$C$237,T427&lt;&gt;'Tabelas auxiliares'!$D$236),"FOLHA DE PESSOAL",IF(X427='Tabelas auxiliares'!$A$237,"CUSTEIO",IF(X427='Tabelas auxiliares'!$A$236,"INVESTIMENTO","ERRO - VERIFICAR"))))</f>
        <v/>
      </c>
      <c r="Z427" s="64" t="str">
        <f t="shared" si="11"/>
        <v/>
      </c>
      <c r="AC427" s="44"/>
      <c r="AD427" s="72"/>
      <c r="AE427" s="72"/>
      <c r="AF427" s="72"/>
      <c r="AG427" s="72"/>
      <c r="AH427" s="72"/>
      <c r="AI427" s="72"/>
      <c r="AJ427" s="72"/>
      <c r="AK427" s="72"/>
      <c r="AL427" s="72"/>
      <c r="AM427" s="72"/>
      <c r="AN427" s="72"/>
      <c r="AO427" s="72"/>
    </row>
    <row r="428" spans="6:41" x14ac:dyDescent="0.25">
      <c r="F428" s="51" t="str">
        <f>IFERROR(VLOOKUP(D428,'Tabelas auxiliares'!$A$3:$B$61,2,FALSE),"")</f>
        <v/>
      </c>
      <c r="G428" s="51" t="str">
        <f>IFERROR(VLOOKUP($B428,'Tabelas auxiliares'!$A$65:$C$102,2,FALSE),"")</f>
        <v/>
      </c>
      <c r="H428" s="51" t="str">
        <f>IFERROR(VLOOKUP($B428,'Tabelas auxiliares'!$A$65:$C$102,3,FALSE),"")</f>
        <v/>
      </c>
      <c r="X428" s="51" t="str">
        <f t="shared" ref="X428:X491" si="12">LEFT(V428,1)</f>
        <v/>
      </c>
      <c r="Y428" s="51" t="str">
        <f>IF(T428="","",IF(AND(T428&lt;&gt;'Tabelas auxiliares'!$B$236,T428&lt;&gt;'Tabelas auxiliares'!$B$237,T428&lt;&gt;'Tabelas auxiliares'!$C$236,T428&lt;&gt;'Tabelas auxiliares'!$C$237,T428&lt;&gt;'Tabelas auxiliares'!$D$236),"FOLHA DE PESSOAL",IF(X428='Tabelas auxiliares'!$A$237,"CUSTEIO",IF(X428='Tabelas auxiliares'!$A$236,"INVESTIMENTO","ERRO - VERIFICAR"))))</f>
        <v/>
      </c>
      <c r="Z428" s="64" t="str">
        <f t="shared" si="11"/>
        <v/>
      </c>
      <c r="AC428" s="44"/>
      <c r="AD428" s="72"/>
      <c r="AE428" s="72"/>
      <c r="AF428" s="72"/>
      <c r="AG428" s="72"/>
      <c r="AH428" s="72"/>
      <c r="AI428" s="72"/>
      <c r="AJ428" s="72"/>
      <c r="AK428" s="72"/>
      <c r="AL428" s="72"/>
      <c r="AM428" s="72"/>
      <c r="AN428" s="72"/>
      <c r="AO428" s="72"/>
    </row>
    <row r="429" spans="6:41" x14ac:dyDescent="0.25">
      <c r="F429" s="51" t="str">
        <f>IFERROR(VLOOKUP(D429,'Tabelas auxiliares'!$A$3:$B$61,2,FALSE),"")</f>
        <v/>
      </c>
      <c r="G429" s="51" t="str">
        <f>IFERROR(VLOOKUP($B429,'Tabelas auxiliares'!$A$65:$C$102,2,FALSE),"")</f>
        <v/>
      </c>
      <c r="H429" s="51" t="str">
        <f>IFERROR(VLOOKUP($B429,'Tabelas auxiliares'!$A$65:$C$102,3,FALSE),"")</f>
        <v/>
      </c>
      <c r="X429" s="51" t="str">
        <f t="shared" si="12"/>
        <v/>
      </c>
      <c r="Y429" s="51" t="str">
        <f>IF(T429="","",IF(AND(T429&lt;&gt;'Tabelas auxiliares'!$B$236,T429&lt;&gt;'Tabelas auxiliares'!$B$237,T429&lt;&gt;'Tabelas auxiliares'!$C$236,T429&lt;&gt;'Tabelas auxiliares'!$C$237,T429&lt;&gt;'Tabelas auxiliares'!$D$236),"FOLHA DE PESSOAL",IF(X429='Tabelas auxiliares'!$A$237,"CUSTEIO",IF(X429='Tabelas auxiliares'!$A$236,"INVESTIMENTO","ERRO - VERIFICAR"))))</f>
        <v/>
      </c>
      <c r="Z429" s="64" t="str">
        <f t="shared" ref="Z429:Z492" si="13">IF(AA429+AB429+AC429&lt;&gt;0,AA429+AB429+AC429,"")</f>
        <v/>
      </c>
      <c r="AC429" s="44"/>
      <c r="AD429" s="72"/>
      <c r="AE429" s="72"/>
      <c r="AF429" s="72"/>
      <c r="AG429" s="72"/>
      <c r="AH429" s="72"/>
      <c r="AI429" s="72"/>
      <c r="AJ429" s="72"/>
      <c r="AK429" s="72"/>
      <c r="AL429" s="72"/>
      <c r="AM429" s="72"/>
      <c r="AN429" s="72"/>
      <c r="AO429" s="72"/>
    </row>
    <row r="430" spans="6:41" x14ac:dyDescent="0.25">
      <c r="F430" s="51" t="str">
        <f>IFERROR(VLOOKUP(D430,'Tabelas auxiliares'!$A$3:$B$61,2,FALSE),"")</f>
        <v/>
      </c>
      <c r="G430" s="51" t="str">
        <f>IFERROR(VLOOKUP($B430,'Tabelas auxiliares'!$A$65:$C$102,2,FALSE),"")</f>
        <v/>
      </c>
      <c r="H430" s="51" t="str">
        <f>IFERROR(VLOOKUP($B430,'Tabelas auxiliares'!$A$65:$C$102,3,FALSE),"")</f>
        <v/>
      </c>
      <c r="X430" s="51" t="str">
        <f t="shared" si="12"/>
        <v/>
      </c>
      <c r="Y430" s="51" t="str">
        <f>IF(T430="","",IF(AND(T430&lt;&gt;'Tabelas auxiliares'!$B$236,T430&lt;&gt;'Tabelas auxiliares'!$B$237,T430&lt;&gt;'Tabelas auxiliares'!$C$236,T430&lt;&gt;'Tabelas auxiliares'!$C$237,T430&lt;&gt;'Tabelas auxiliares'!$D$236),"FOLHA DE PESSOAL",IF(X430='Tabelas auxiliares'!$A$237,"CUSTEIO",IF(X430='Tabelas auxiliares'!$A$236,"INVESTIMENTO","ERRO - VERIFICAR"))))</f>
        <v/>
      </c>
      <c r="Z430" s="64" t="str">
        <f t="shared" si="13"/>
        <v/>
      </c>
      <c r="AA430" s="44"/>
      <c r="AC430" s="44"/>
      <c r="AD430" s="72"/>
      <c r="AE430" s="72"/>
      <c r="AF430" s="72"/>
      <c r="AG430" s="72"/>
      <c r="AH430" s="72"/>
      <c r="AI430" s="72"/>
      <c r="AJ430" s="72"/>
      <c r="AK430" s="72"/>
      <c r="AL430" s="72"/>
      <c r="AM430" s="72"/>
      <c r="AN430" s="72"/>
      <c r="AO430" s="72"/>
    </row>
    <row r="431" spans="6:41" x14ac:dyDescent="0.25">
      <c r="F431" s="51" t="str">
        <f>IFERROR(VLOOKUP(D431,'Tabelas auxiliares'!$A$3:$B$61,2,FALSE),"")</f>
        <v/>
      </c>
      <c r="G431" s="51" t="str">
        <f>IFERROR(VLOOKUP($B431,'Tabelas auxiliares'!$A$65:$C$102,2,FALSE),"")</f>
        <v/>
      </c>
      <c r="H431" s="51" t="str">
        <f>IFERROR(VLOOKUP($B431,'Tabelas auxiliares'!$A$65:$C$102,3,FALSE),"")</f>
        <v/>
      </c>
      <c r="X431" s="51" t="str">
        <f t="shared" si="12"/>
        <v/>
      </c>
      <c r="Y431" s="51" t="str">
        <f>IF(T431="","",IF(AND(T431&lt;&gt;'Tabelas auxiliares'!$B$236,T431&lt;&gt;'Tabelas auxiliares'!$B$237,T431&lt;&gt;'Tabelas auxiliares'!$C$236,T431&lt;&gt;'Tabelas auxiliares'!$C$237,T431&lt;&gt;'Tabelas auxiliares'!$D$236),"FOLHA DE PESSOAL",IF(X431='Tabelas auxiliares'!$A$237,"CUSTEIO",IF(X431='Tabelas auxiliares'!$A$236,"INVESTIMENTO","ERRO - VERIFICAR"))))</f>
        <v/>
      </c>
      <c r="Z431" s="64" t="str">
        <f t="shared" si="13"/>
        <v/>
      </c>
      <c r="AA431" s="44"/>
      <c r="AC431" s="44"/>
      <c r="AD431" s="72"/>
      <c r="AE431" s="72"/>
      <c r="AF431" s="72"/>
      <c r="AG431" s="72"/>
      <c r="AH431" s="72"/>
      <c r="AI431" s="72"/>
      <c r="AJ431" s="72"/>
      <c r="AK431" s="72"/>
      <c r="AL431" s="72"/>
      <c r="AM431" s="72"/>
      <c r="AN431" s="72"/>
      <c r="AO431" s="72"/>
    </row>
    <row r="432" spans="6:41" x14ac:dyDescent="0.25">
      <c r="F432" s="51" t="str">
        <f>IFERROR(VLOOKUP(D432,'Tabelas auxiliares'!$A$3:$B$61,2,FALSE),"")</f>
        <v/>
      </c>
      <c r="G432" s="51" t="str">
        <f>IFERROR(VLOOKUP($B432,'Tabelas auxiliares'!$A$65:$C$102,2,FALSE),"")</f>
        <v/>
      </c>
      <c r="H432" s="51" t="str">
        <f>IFERROR(VLOOKUP($B432,'Tabelas auxiliares'!$A$65:$C$102,3,FALSE),"")</f>
        <v/>
      </c>
      <c r="X432" s="51" t="str">
        <f t="shared" si="12"/>
        <v/>
      </c>
      <c r="Y432" s="51" t="str">
        <f>IF(T432="","",IF(AND(T432&lt;&gt;'Tabelas auxiliares'!$B$236,T432&lt;&gt;'Tabelas auxiliares'!$B$237,T432&lt;&gt;'Tabelas auxiliares'!$C$236,T432&lt;&gt;'Tabelas auxiliares'!$C$237,T432&lt;&gt;'Tabelas auxiliares'!$D$236),"FOLHA DE PESSOAL",IF(X432='Tabelas auxiliares'!$A$237,"CUSTEIO",IF(X432='Tabelas auxiliares'!$A$236,"INVESTIMENTO","ERRO - VERIFICAR"))))</f>
        <v/>
      </c>
      <c r="Z432" s="64" t="str">
        <f t="shared" si="13"/>
        <v/>
      </c>
      <c r="AC432" s="44"/>
      <c r="AD432" s="72"/>
      <c r="AE432" s="72"/>
      <c r="AF432" s="72"/>
      <c r="AG432" s="72"/>
      <c r="AH432" s="72"/>
      <c r="AI432" s="72"/>
      <c r="AJ432" s="72"/>
      <c r="AK432" s="72"/>
      <c r="AL432" s="72"/>
      <c r="AM432" s="72"/>
      <c r="AN432" s="72"/>
      <c r="AO432" s="72"/>
    </row>
    <row r="433" spans="6:41" x14ac:dyDescent="0.25">
      <c r="F433" s="51" t="str">
        <f>IFERROR(VLOOKUP(D433,'Tabelas auxiliares'!$A$3:$B$61,2,FALSE),"")</f>
        <v/>
      </c>
      <c r="G433" s="51" t="str">
        <f>IFERROR(VLOOKUP($B433,'Tabelas auxiliares'!$A$65:$C$102,2,FALSE),"")</f>
        <v/>
      </c>
      <c r="H433" s="51" t="str">
        <f>IFERROR(VLOOKUP($B433,'Tabelas auxiliares'!$A$65:$C$102,3,FALSE),"")</f>
        <v/>
      </c>
      <c r="X433" s="51" t="str">
        <f t="shared" si="12"/>
        <v/>
      </c>
      <c r="Y433" s="51" t="str">
        <f>IF(T433="","",IF(AND(T433&lt;&gt;'Tabelas auxiliares'!$B$236,T433&lt;&gt;'Tabelas auxiliares'!$B$237,T433&lt;&gt;'Tabelas auxiliares'!$C$236,T433&lt;&gt;'Tabelas auxiliares'!$C$237,T433&lt;&gt;'Tabelas auxiliares'!$D$236),"FOLHA DE PESSOAL",IF(X433='Tabelas auxiliares'!$A$237,"CUSTEIO",IF(X433='Tabelas auxiliares'!$A$236,"INVESTIMENTO","ERRO - VERIFICAR"))))</f>
        <v/>
      </c>
      <c r="Z433" s="64" t="str">
        <f t="shared" si="13"/>
        <v/>
      </c>
      <c r="AA433" s="44"/>
      <c r="AC433" s="44"/>
      <c r="AD433" s="72"/>
      <c r="AE433" s="72"/>
      <c r="AF433" s="72"/>
      <c r="AG433" s="72"/>
      <c r="AH433" s="72"/>
      <c r="AI433" s="72"/>
      <c r="AJ433" s="72"/>
      <c r="AK433" s="72"/>
      <c r="AL433" s="72"/>
      <c r="AM433" s="72"/>
      <c r="AN433" s="72"/>
      <c r="AO433" s="72"/>
    </row>
    <row r="434" spans="6:41" x14ac:dyDescent="0.25">
      <c r="F434" s="51" t="str">
        <f>IFERROR(VLOOKUP(D434,'Tabelas auxiliares'!$A$3:$B$61,2,FALSE),"")</f>
        <v/>
      </c>
      <c r="G434" s="51" t="str">
        <f>IFERROR(VLOOKUP($B434,'Tabelas auxiliares'!$A$65:$C$102,2,FALSE),"")</f>
        <v/>
      </c>
      <c r="H434" s="51" t="str">
        <f>IFERROR(VLOOKUP($B434,'Tabelas auxiliares'!$A$65:$C$102,3,FALSE),"")</f>
        <v/>
      </c>
      <c r="X434" s="51" t="str">
        <f t="shared" si="12"/>
        <v/>
      </c>
      <c r="Y434" s="51" t="str">
        <f>IF(T434="","",IF(AND(T434&lt;&gt;'Tabelas auxiliares'!$B$236,T434&lt;&gt;'Tabelas auxiliares'!$B$237,T434&lt;&gt;'Tabelas auxiliares'!$C$236,T434&lt;&gt;'Tabelas auxiliares'!$C$237,T434&lt;&gt;'Tabelas auxiliares'!$D$236),"FOLHA DE PESSOAL",IF(X434='Tabelas auxiliares'!$A$237,"CUSTEIO",IF(X434='Tabelas auxiliares'!$A$236,"INVESTIMENTO","ERRO - VERIFICAR"))))</f>
        <v/>
      </c>
      <c r="Z434" s="64" t="str">
        <f t="shared" si="13"/>
        <v/>
      </c>
      <c r="AC434" s="44"/>
      <c r="AD434" s="72"/>
      <c r="AE434" s="72"/>
      <c r="AF434" s="72"/>
      <c r="AG434" s="72"/>
      <c r="AH434" s="72"/>
      <c r="AI434" s="72"/>
      <c r="AJ434" s="72"/>
      <c r="AK434" s="72"/>
      <c r="AL434" s="72"/>
      <c r="AM434" s="72"/>
      <c r="AN434" s="72"/>
      <c r="AO434" s="72"/>
    </row>
    <row r="435" spans="6:41" x14ac:dyDescent="0.25">
      <c r="F435" s="51" t="str">
        <f>IFERROR(VLOOKUP(D435,'Tabelas auxiliares'!$A$3:$B$61,2,FALSE),"")</f>
        <v/>
      </c>
      <c r="G435" s="51" t="str">
        <f>IFERROR(VLOOKUP($B435,'Tabelas auxiliares'!$A$65:$C$102,2,FALSE),"")</f>
        <v/>
      </c>
      <c r="H435" s="51" t="str">
        <f>IFERROR(VLOOKUP($B435,'Tabelas auxiliares'!$A$65:$C$102,3,FALSE),"")</f>
        <v/>
      </c>
      <c r="X435" s="51" t="str">
        <f t="shared" si="12"/>
        <v/>
      </c>
      <c r="Y435" s="51" t="str">
        <f>IF(T435="","",IF(AND(T435&lt;&gt;'Tabelas auxiliares'!$B$236,T435&lt;&gt;'Tabelas auxiliares'!$B$237,T435&lt;&gt;'Tabelas auxiliares'!$C$236,T435&lt;&gt;'Tabelas auxiliares'!$C$237,T435&lt;&gt;'Tabelas auxiliares'!$D$236),"FOLHA DE PESSOAL",IF(X435='Tabelas auxiliares'!$A$237,"CUSTEIO",IF(X435='Tabelas auxiliares'!$A$236,"INVESTIMENTO","ERRO - VERIFICAR"))))</f>
        <v/>
      </c>
      <c r="Z435" s="64" t="str">
        <f t="shared" si="13"/>
        <v/>
      </c>
      <c r="AC435" s="44"/>
      <c r="AD435" s="72"/>
      <c r="AE435" s="72"/>
      <c r="AF435" s="72"/>
      <c r="AG435" s="72"/>
      <c r="AH435" s="72"/>
      <c r="AI435" s="72"/>
      <c r="AJ435" s="72"/>
      <c r="AK435" s="72"/>
      <c r="AL435" s="72"/>
      <c r="AM435" s="72"/>
      <c r="AN435" s="72"/>
      <c r="AO435" s="72"/>
    </row>
    <row r="436" spans="6:41" x14ac:dyDescent="0.25">
      <c r="F436" s="51" t="str">
        <f>IFERROR(VLOOKUP(D436,'Tabelas auxiliares'!$A$3:$B$61,2,FALSE),"")</f>
        <v/>
      </c>
      <c r="G436" s="51" t="str">
        <f>IFERROR(VLOOKUP($B436,'Tabelas auxiliares'!$A$65:$C$102,2,FALSE),"")</f>
        <v/>
      </c>
      <c r="H436" s="51" t="str">
        <f>IFERROR(VLOOKUP($B436,'Tabelas auxiliares'!$A$65:$C$102,3,FALSE),"")</f>
        <v/>
      </c>
      <c r="X436" s="51" t="str">
        <f t="shared" si="12"/>
        <v/>
      </c>
      <c r="Y436" s="51" t="str">
        <f>IF(T436="","",IF(AND(T436&lt;&gt;'Tabelas auxiliares'!$B$236,T436&lt;&gt;'Tabelas auxiliares'!$B$237,T436&lt;&gt;'Tabelas auxiliares'!$C$236,T436&lt;&gt;'Tabelas auxiliares'!$C$237,T436&lt;&gt;'Tabelas auxiliares'!$D$236),"FOLHA DE PESSOAL",IF(X436='Tabelas auxiliares'!$A$237,"CUSTEIO",IF(X436='Tabelas auxiliares'!$A$236,"INVESTIMENTO","ERRO - VERIFICAR"))))</f>
        <v/>
      </c>
      <c r="Z436" s="64" t="str">
        <f t="shared" si="13"/>
        <v/>
      </c>
      <c r="AC436" s="44"/>
      <c r="AD436" s="72"/>
      <c r="AE436" s="72"/>
      <c r="AF436" s="72"/>
      <c r="AG436" s="72"/>
      <c r="AH436" s="72"/>
      <c r="AI436" s="72"/>
      <c r="AJ436" s="72"/>
      <c r="AK436" s="72"/>
      <c r="AL436" s="72"/>
      <c r="AM436" s="72"/>
      <c r="AN436" s="72"/>
      <c r="AO436" s="72"/>
    </row>
    <row r="437" spans="6:41" x14ac:dyDescent="0.25">
      <c r="F437" s="51" t="str">
        <f>IFERROR(VLOOKUP(D437,'Tabelas auxiliares'!$A$3:$B$61,2,FALSE),"")</f>
        <v/>
      </c>
      <c r="G437" s="51" t="str">
        <f>IFERROR(VLOOKUP($B437,'Tabelas auxiliares'!$A$65:$C$102,2,FALSE),"")</f>
        <v/>
      </c>
      <c r="H437" s="51" t="str">
        <f>IFERROR(VLOOKUP($B437,'Tabelas auxiliares'!$A$65:$C$102,3,FALSE),"")</f>
        <v/>
      </c>
      <c r="X437" s="51" t="str">
        <f t="shared" si="12"/>
        <v/>
      </c>
      <c r="Y437" s="51" t="str">
        <f>IF(T437="","",IF(AND(T437&lt;&gt;'Tabelas auxiliares'!$B$236,T437&lt;&gt;'Tabelas auxiliares'!$B$237,T437&lt;&gt;'Tabelas auxiliares'!$C$236,T437&lt;&gt;'Tabelas auxiliares'!$C$237,T437&lt;&gt;'Tabelas auxiliares'!$D$236),"FOLHA DE PESSOAL",IF(X437='Tabelas auxiliares'!$A$237,"CUSTEIO",IF(X437='Tabelas auxiliares'!$A$236,"INVESTIMENTO","ERRO - VERIFICAR"))))</f>
        <v/>
      </c>
      <c r="Z437" s="64" t="str">
        <f t="shared" si="13"/>
        <v/>
      </c>
      <c r="AC437" s="44"/>
      <c r="AD437" s="72"/>
      <c r="AE437" s="72"/>
      <c r="AF437" s="72"/>
      <c r="AG437" s="72"/>
      <c r="AH437" s="72"/>
      <c r="AI437" s="72"/>
      <c r="AJ437" s="72"/>
      <c r="AK437" s="72"/>
      <c r="AL437" s="72"/>
      <c r="AM437" s="72"/>
      <c r="AN437" s="72"/>
      <c r="AO437" s="72"/>
    </row>
    <row r="438" spans="6:41" x14ac:dyDescent="0.25">
      <c r="F438" s="51" t="str">
        <f>IFERROR(VLOOKUP(D438,'Tabelas auxiliares'!$A$3:$B$61,2,FALSE),"")</f>
        <v/>
      </c>
      <c r="G438" s="51" t="str">
        <f>IFERROR(VLOOKUP($B438,'Tabelas auxiliares'!$A$65:$C$102,2,FALSE),"")</f>
        <v/>
      </c>
      <c r="H438" s="51" t="str">
        <f>IFERROR(VLOOKUP($B438,'Tabelas auxiliares'!$A$65:$C$102,3,FALSE),"")</f>
        <v/>
      </c>
      <c r="X438" s="51" t="str">
        <f t="shared" si="12"/>
        <v/>
      </c>
      <c r="Y438" s="51" t="str">
        <f>IF(T438="","",IF(AND(T438&lt;&gt;'Tabelas auxiliares'!$B$236,T438&lt;&gt;'Tabelas auxiliares'!$B$237,T438&lt;&gt;'Tabelas auxiliares'!$C$236,T438&lt;&gt;'Tabelas auxiliares'!$C$237,T438&lt;&gt;'Tabelas auxiliares'!$D$236),"FOLHA DE PESSOAL",IF(X438='Tabelas auxiliares'!$A$237,"CUSTEIO",IF(X438='Tabelas auxiliares'!$A$236,"INVESTIMENTO","ERRO - VERIFICAR"))))</f>
        <v/>
      </c>
      <c r="Z438" s="64" t="str">
        <f t="shared" si="13"/>
        <v/>
      </c>
      <c r="AA438" s="44"/>
      <c r="AC438" s="44"/>
      <c r="AD438" s="72"/>
      <c r="AE438" s="72"/>
      <c r="AF438" s="72"/>
      <c r="AG438" s="72"/>
      <c r="AH438" s="72"/>
      <c r="AI438" s="72"/>
      <c r="AJ438" s="72"/>
      <c r="AK438" s="72"/>
      <c r="AL438" s="72"/>
      <c r="AM438" s="72"/>
      <c r="AN438" s="72"/>
      <c r="AO438" s="72"/>
    </row>
    <row r="439" spans="6:41" x14ac:dyDescent="0.25">
      <c r="F439" s="51" t="str">
        <f>IFERROR(VLOOKUP(D439,'Tabelas auxiliares'!$A$3:$B$61,2,FALSE),"")</f>
        <v/>
      </c>
      <c r="G439" s="51" t="str">
        <f>IFERROR(VLOOKUP($B439,'Tabelas auxiliares'!$A$65:$C$102,2,FALSE),"")</f>
        <v/>
      </c>
      <c r="H439" s="51" t="str">
        <f>IFERROR(VLOOKUP($B439,'Tabelas auxiliares'!$A$65:$C$102,3,FALSE),"")</f>
        <v/>
      </c>
      <c r="X439" s="51" t="str">
        <f t="shared" si="12"/>
        <v/>
      </c>
      <c r="Y439" s="51" t="str">
        <f>IF(T439="","",IF(AND(T439&lt;&gt;'Tabelas auxiliares'!$B$236,T439&lt;&gt;'Tabelas auxiliares'!$B$237,T439&lt;&gt;'Tabelas auxiliares'!$C$236,T439&lt;&gt;'Tabelas auxiliares'!$C$237,T439&lt;&gt;'Tabelas auxiliares'!$D$236),"FOLHA DE PESSOAL",IF(X439='Tabelas auxiliares'!$A$237,"CUSTEIO",IF(X439='Tabelas auxiliares'!$A$236,"INVESTIMENTO","ERRO - VERIFICAR"))))</f>
        <v/>
      </c>
      <c r="Z439" s="64" t="str">
        <f t="shared" si="13"/>
        <v/>
      </c>
      <c r="AA439" s="44"/>
      <c r="AC439" s="44"/>
      <c r="AD439" s="72"/>
      <c r="AE439" s="72"/>
      <c r="AF439" s="72"/>
      <c r="AG439" s="72"/>
      <c r="AH439" s="72"/>
      <c r="AI439" s="72"/>
      <c r="AJ439" s="72"/>
      <c r="AK439" s="72"/>
      <c r="AL439" s="72"/>
      <c r="AM439" s="72"/>
      <c r="AN439" s="72"/>
      <c r="AO439" s="72"/>
    </row>
    <row r="440" spans="6:41" x14ac:dyDescent="0.25">
      <c r="F440" s="51" t="str">
        <f>IFERROR(VLOOKUP(D440,'Tabelas auxiliares'!$A$3:$B$61,2,FALSE),"")</f>
        <v/>
      </c>
      <c r="G440" s="51" t="str">
        <f>IFERROR(VLOOKUP($B440,'Tabelas auxiliares'!$A$65:$C$102,2,FALSE),"")</f>
        <v/>
      </c>
      <c r="H440" s="51" t="str">
        <f>IFERROR(VLOOKUP($B440,'Tabelas auxiliares'!$A$65:$C$102,3,FALSE),"")</f>
        <v/>
      </c>
      <c r="X440" s="51" t="str">
        <f t="shared" si="12"/>
        <v/>
      </c>
      <c r="Y440" s="51" t="str">
        <f>IF(T440="","",IF(AND(T440&lt;&gt;'Tabelas auxiliares'!$B$236,T440&lt;&gt;'Tabelas auxiliares'!$B$237,T440&lt;&gt;'Tabelas auxiliares'!$C$236,T440&lt;&gt;'Tabelas auxiliares'!$C$237,T440&lt;&gt;'Tabelas auxiliares'!$D$236),"FOLHA DE PESSOAL",IF(X440='Tabelas auxiliares'!$A$237,"CUSTEIO",IF(X440='Tabelas auxiliares'!$A$236,"INVESTIMENTO","ERRO - VERIFICAR"))))</f>
        <v/>
      </c>
      <c r="Z440" s="64" t="str">
        <f t="shared" si="13"/>
        <v/>
      </c>
      <c r="AA440" s="44"/>
      <c r="AC440" s="44"/>
      <c r="AD440" s="72"/>
      <c r="AE440" s="72"/>
      <c r="AF440" s="72"/>
      <c r="AG440" s="72"/>
      <c r="AH440" s="72"/>
      <c r="AI440" s="72"/>
      <c r="AJ440" s="72"/>
      <c r="AK440" s="72"/>
      <c r="AL440" s="72"/>
      <c r="AM440" s="72"/>
      <c r="AN440" s="72"/>
      <c r="AO440" s="72"/>
    </row>
    <row r="441" spans="6:41" x14ac:dyDescent="0.25">
      <c r="F441" s="51" t="str">
        <f>IFERROR(VLOOKUP(D441,'Tabelas auxiliares'!$A$3:$B$61,2,FALSE),"")</f>
        <v/>
      </c>
      <c r="G441" s="51" t="str">
        <f>IFERROR(VLOOKUP($B441,'Tabelas auxiliares'!$A$65:$C$102,2,FALSE),"")</f>
        <v/>
      </c>
      <c r="H441" s="51" t="str">
        <f>IFERROR(VLOOKUP($B441,'Tabelas auxiliares'!$A$65:$C$102,3,FALSE),"")</f>
        <v/>
      </c>
      <c r="X441" s="51" t="str">
        <f t="shared" si="12"/>
        <v/>
      </c>
      <c r="Y441" s="51" t="str">
        <f>IF(T441="","",IF(AND(T441&lt;&gt;'Tabelas auxiliares'!$B$236,T441&lt;&gt;'Tabelas auxiliares'!$B$237,T441&lt;&gt;'Tabelas auxiliares'!$C$236,T441&lt;&gt;'Tabelas auxiliares'!$C$237,T441&lt;&gt;'Tabelas auxiliares'!$D$236),"FOLHA DE PESSOAL",IF(X441='Tabelas auxiliares'!$A$237,"CUSTEIO",IF(X441='Tabelas auxiliares'!$A$236,"INVESTIMENTO","ERRO - VERIFICAR"))))</f>
        <v/>
      </c>
      <c r="Z441" s="64" t="str">
        <f t="shared" si="13"/>
        <v/>
      </c>
      <c r="AC441" s="44"/>
      <c r="AD441" s="72"/>
      <c r="AE441" s="72"/>
      <c r="AF441" s="72"/>
      <c r="AG441" s="72"/>
      <c r="AH441" s="72"/>
      <c r="AI441" s="72"/>
      <c r="AJ441" s="72"/>
      <c r="AK441" s="72"/>
      <c r="AL441" s="72"/>
      <c r="AM441" s="72"/>
      <c r="AN441" s="72"/>
      <c r="AO441" s="72"/>
    </row>
    <row r="442" spans="6:41" x14ac:dyDescent="0.25">
      <c r="F442" s="51" t="str">
        <f>IFERROR(VLOOKUP(D442,'Tabelas auxiliares'!$A$3:$B$61,2,FALSE),"")</f>
        <v/>
      </c>
      <c r="G442" s="51" t="str">
        <f>IFERROR(VLOOKUP($B442,'Tabelas auxiliares'!$A$65:$C$102,2,FALSE),"")</f>
        <v/>
      </c>
      <c r="H442" s="51" t="str">
        <f>IFERROR(VLOOKUP($B442,'Tabelas auxiliares'!$A$65:$C$102,3,FALSE),"")</f>
        <v/>
      </c>
      <c r="X442" s="51" t="str">
        <f t="shared" si="12"/>
        <v/>
      </c>
      <c r="Y442" s="51" t="str">
        <f>IF(T442="","",IF(AND(T442&lt;&gt;'Tabelas auxiliares'!$B$236,T442&lt;&gt;'Tabelas auxiliares'!$B$237,T442&lt;&gt;'Tabelas auxiliares'!$C$236,T442&lt;&gt;'Tabelas auxiliares'!$C$237,T442&lt;&gt;'Tabelas auxiliares'!$D$236),"FOLHA DE PESSOAL",IF(X442='Tabelas auxiliares'!$A$237,"CUSTEIO",IF(X442='Tabelas auxiliares'!$A$236,"INVESTIMENTO","ERRO - VERIFICAR"))))</f>
        <v/>
      </c>
      <c r="Z442" s="64" t="str">
        <f t="shared" si="13"/>
        <v/>
      </c>
      <c r="AC442" s="44"/>
      <c r="AD442" s="72"/>
      <c r="AE442" s="72"/>
      <c r="AF442" s="72"/>
      <c r="AG442" s="72"/>
      <c r="AH442" s="72"/>
      <c r="AI442" s="72"/>
      <c r="AJ442" s="72"/>
      <c r="AK442" s="72"/>
      <c r="AL442" s="72"/>
      <c r="AM442" s="72"/>
      <c r="AN442" s="72"/>
      <c r="AO442" s="72"/>
    </row>
    <row r="443" spans="6:41" x14ac:dyDescent="0.25">
      <c r="F443" s="51" t="str">
        <f>IFERROR(VLOOKUP(D443,'Tabelas auxiliares'!$A$3:$B$61,2,FALSE),"")</f>
        <v/>
      </c>
      <c r="G443" s="51" t="str">
        <f>IFERROR(VLOOKUP($B443,'Tabelas auxiliares'!$A$65:$C$102,2,FALSE),"")</f>
        <v/>
      </c>
      <c r="H443" s="51" t="str">
        <f>IFERROR(VLOOKUP($B443,'Tabelas auxiliares'!$A$65:$C$102,3,FALSE),"")</f>
        <v/>
      </c>
      <c r="X443" s="51" t="str">
        <f t="shared" si="12"/>
        <v/>
      </c>
      <c r="Y443" s="51" t="str">
        <f>IF(T443="","",IF(AND(T443&lt;&gt;'Tabelas auxiliares'!$B$236,T443&lt;&gt;'Tabelas auxiliares'!$B$237,T443&lt;&gt;'Tabelas auxiliares'!$C$236,T443&lt;&gt;'Tabelas auxiliares'!$C$237,T443&lt;&gt;'Tabelas auxiliares'!$D$236),"FOLHA DE PESSOAL",IF(X443='Tabelas auxiliares'!$A$237,"CUSTEIO",IF(X443='Tabelas auxiliares'!$A$236,"INVESTIMENTO","ERRO - VERIFICAR"))))</f>
        <v/>
      </c>
      <c r="Z443" s="64" t="str">
        <f t="shared" si="13"/>
        <v/>
      </c>
      <c r="AA443" s="44"/>
      <c r="AC443" s="44"/>
      <c r="AD443" s="72"/>
      <c r="AE443" s="72"/>
      <c r="AF443" s="72"/>
      <c r="AG443" s="72"/>
      <c r="AH443" s="72"/>
      <c r="AI443" s="72"/>
      <c r="AJ443" s="72"/>
      <c r="AK443" s="72"/>
      <c r="AL443" s="72"/>
      <c r="AM443" s="72"/>
      <c r="AN443" s="72"/>
      <c r="AO443" s="72"/>
    </row>
    <row r="444" spans="6:41" x14ac:dyDescent="0.25">
      <c r="F444" s="51" t="str">
        <f>IFERROR(VLOOKUP(D444,'Tabelas auxiliares'!$A$3:$B$61,2,FALSE),"")</f>
        <v/>
      </c>
      <c r="G444" s="51" t="str">
        <f>IFERROR(VLOOKUP($B444,'Tabelas auxiliares'!$A$65:$C$102,2,FALSE),"")</f>
        <v/>
      </c>
      <c r="H444" s="51" t="str">
        <f>IFERROR(VLOOKUP($B444,'Tabelas auxiliares'!$A$65:$C$102,3,FALSE),"")</f>
        <v/>
      </c>
      <c r="X444" s="51" t="str">
        <f t="shared" si="12"/>
        <v/>
      </c>
      <c r="Y444" s="51" t="str">
        <f>IF(T444="","",IF(AND(T444&lt;&gt;'Tabelas auxiliares'!$B$236,T444&lt;&gt;'Tabelas auxiliares'!$B$237,T444&lt;&gt;'Tabelas auxiliares'!$C$236,T444&lt;&gt;'Tabelas auxiliares'!$C$237,T444&lt;&gt;'Tabelas auxiliares'!$D$236),"FOLHA DE PESSOAL",IF(X444='Tabelas auxiliares'!$A$237,"CUSTEIO",IF(X444='Tabelas auxiliares'!$A$236,"INVESTIMENTO","ERRO - VERIFICAR"))))</f>
        <v/>
      </c>
      <c r="Z444" s="64" t="str">
        <f t="shared" si="13"/>
        <v/>
      </c>
      <c r="AC444" s="44"/>
      <c r="AD444" s="72"/>
      <c r="AE444" s="72"/>
      <c r="AF444" s="72"/>
      <c r="AG444" s="72"/>
      <c r="AH444" s="72"/>
      <c r="AI444" s="72"/>
      <c r="AJ444" s="72"/>
      <c r="AK444" s="72"/>
      <c r="AL444" s="72"/>
      <c r="AM444" s="72"/>
      <c r="AN444" s="72"/>
      <c r="AO444" s="72"/>
    </row>
    <row r="445" spans="6:41" x14ac:dyDescent="0.25">
      <c r="F445" s="51" t="str">
        <f>IFERROR(VLOOKUP(D445,'Tabelas auxiliares'!$A$3:$B$61,2,FALSE),"")</f>
        <v/>
      </c>
      <c r="G445" s="51" t="str">
        <f>IFERROR(VLOOKUP($B445,'Tabelas auxiliares'!$A$65:$C$102,2,FALSE),"")</f>
        <v/>
      </c>
      <c r="H445" s="51" t="str">
        <f>IFERROR(VLOOKUP($B445,'Tabelas auxiliares'!$A$65:$C$102,3,FALSE),"")</f>
        <v/>
      </c>
      <c r="X445" s="51" t="str">
        <f t="shared" si="12"/>
        <v/>
      </c>
      <c r="Y445" s="51" t="str">
        <f>IF(T445="","",IF(AND(T445&lt;&gt;'Tabelas auxiliares'!$B$236,T445&lt;&gt;'Tabelas auxiliares'!$B$237,T445&lt;&gt;'Tabelas auxiliares'!$C$236,T445&lt;&gt;'Tabelas auxiliares'!$C$237,T445&lt;&gt;'Tabelas auxiliares'!$D$236),"FOLHA DE PESSOAL",IF(X445='Tabelas auxiliares'!$A$237,"CUSTEIO",IF(X445='Tabelas auxiliares'!$A$236,"INVESTIMENTO","ERRO - VERIFICAR"))))</f>
        <v/>
      </c>
      <c r="Z445" s="64" t="str">
        <f t="shared" si="13"/>
        <v/>
      </c>
      <c r="AA445" s="44"/>
      <c r="AC445" s="44"/>
      <c r="AD445" s="72"/>
      <c r="AE445" s="72"/>
      <c r="AF445" s="72"/>
      <c r="AG445" s="72"/>
      <c r="AH445" s="72"/>
      <c r="AI445" s="72"/>
      <c r="AJ445" s="72"/>
      <c r="AK445" s="72"/>
      <c r="AL445" s="72"/>
      <c r="AM445" s="72"/>
      <c r="AN445" s="72"/>
      <c r="AO445" s="72"/>
    </row>
    <row r="446" spans="6:41" x14ac:dyDescent="0.25">
      <c r="F446" s="51" t="str">
        <f>IFERROR(VLOOKUP(D446,'Tabelas auxiliares'!$A$3:$B$61,2,FALSE),"")</f>
        <v/>
      </c>
      <c r="G446" s="51" t="str">
        <f>IFERROR(VLOOKUP($B446,'Tabelas auxiliares'!$A$65:$C$102,2,FALSE),"")</f>
        <v/>
      </c>
      <c r="H446" s="51" t="str">
        <f>IFERROR(VLOOKUP($B446,'Tabelas auxiliares'!$A$65:$C$102,3,FALSE),"")</f>
        <v/>
      </c>
      <c r="X446" s="51" t="str">
        <f t="shared" si="12"/>
        <v/>
      </c>
      <c r="Y446" s="51" t="str">
        <f>IF(T446="","",IF(AND(T446&lt;&gt;'Tabelas auxiliares'!$B$236,T446&lt;&gt;'Tabelas auxiliares'!$B$237,T446&lt;&gt;'Tabelas auxiliares'!$C$236,T446&lt;&gt;'Tabelas auxiliares'!$C$237,T446&lt;&gt;'Tabelas auxiliares'!$D$236),"FOLHA DE PESSOAL",IF(X446='Tabelas auxiliares'!$A$237,"CUSTEIO",IF(X446='Tabelas auxiliares'!$A$236,"INVESTIMENTO","ERRO - VERIFICAR"))))</f>
        <v/>
      </c>
      <c r="Z446" s="64" t="str">
        <f t="shared" si="13"/>
        <v/>
      </c>
      <c r="AA446" s="44"/>
      <c r="AC446" s="44"/>
      <c r="AD446" s="72"/>
      <c r="AE446" s="72"/>
      <c r="AF446" s="72"/>
      <c r="AG446" s="72"/>
      <c r="AH446" s="72"/>
      <c r="AI446" s="72"/>
      <c r="AJ446" s="72"/>
      <c r="AK446" s="72"/>
      <c r="AL446" s="72"/>
      <c r="AM446" s="72"/>
      <c r="AN446" s="72"/>
      <c r="AO446" s="72"/>
    </row>
    <row r="447" spans="6:41" x14ac:dyDescent="0.25">
      <c r="F447" s="51" t="str">
        <f>IFERROR(VLOOKUP(D447,'Tabelas auxiliares'!$A$3:$B$61,2,FALSE),"")</f>
        <v/>
      </c>
      <c r="G447" s="51" t="str">
        <f>IFERROR(VLOOKUP($B447,'Tabelas auxiliares'!$A$65:$C$102,2,FALSE),"")</f>
        <v/>
      </c>
      <c r="H447" s="51" t="str">
        <f>IFERROR(VLOOKUP($B447,'Tabelas auxiliares'!$A$65:$C$102,3,FALSE),"")</f>
        <v/>
      </c>
      <c r="X447" s="51" t="str">
        <f t="shared" si="12"/>
        <v/>
      </c>
      <c r="Y447" s="51" t="str">
        <f>IF(T447="","",IF(AND(T447&lt;&gt;'Tabelas auxiliares'!$B$236,T447&lt;&gt;'Tabelas auxiliares'!$B$237,T447&lt;&gt;'Tabelas auxiliares'!$C$236,T447&lt;&gt;'Tabelas auxiliares'!$C$237,T447&lt;&gt;'Tabelas auxiliares'!$D$236),"FOLHA DE PESSOAL",IF(X447='Tabelas auxiliares'!$A$237,"CUSTEIO",IF(X447='Tabelas auxiliares'!$A$236,"INVESTIMENTO","ERRO - VERIFICAR"))))</f>
        <v/>
      </c>
      <c r="Z447" s="64" t="str">
        <f t="shared" si="13"/>
        <v/>
      </c>
      <c r="AC447" s="44"/>
      <c r="AD447" s="72"/>
      <c r="AE447" s="72"/>
      <c r="AF447" s="72"/>
      <c r="AG447" s="72"/>
      <c r="AH447" s="72"/>
      <c r="AI447" s="72"/>
      <c r="AJ447" s="72"/>
      <c r="AK447" s="72"/>
      <c r="AL447" s="72"/>
      <c r="AM447" s="72"/>
      <c r="AN447" s="72"/>
      <c r="AO447" s="72"/>
    </row>
    <row r="448" spans="6:41" x14ac:dyDescent="0.25">
      <c r="F448" s="51" t="str">
        <f>IFERROR(VLOOKUP(D448,'Tabelas auxiliares'!$A$3:$B$61,2,FALSE),"")</f>
        <v/>
      </c>
      <c r="G448" s="51" t="str">
        <f>IFERROR(VLOOKUP($B448,'Tabelas auxiliares'!$A$65:$C$102,2,FALSE),"")</f>
        <v/>
      </c>
      <c r="H448" s="51" t="str">
        <f>IFERROR(VLOOKUP($B448,'Tabelas auxiliares'!$A$65:$C$102,3,FALSE),"")</f>
        <v/>
      </c>
      <c r="X448" s="51" t="str">
        <f t="shared" si="12"/>
        <v/>
      </c>
      <c r="Y448" s="51" t="str">
        <f>IF(T448="","",IF(AND(T448&lt;&gt;'Tabelas auxiliares'!$B$236,T448&lt;&gt;'Tabelas auxiliares'!$B$237,T448&lt;&gt;'Tabelas auxiliares'!$C$236,T448&lt;&gt;'Tabelas auxiliares'!$C$237,T448&lt;&gt;'Tabelas auxiliares'!$D$236),"FOLHA DE PESSOAL",IF(X448='Tabelas auxiliares'!$A$237,"CUSTEIO",IF(X448='Tabelas auxiliares'!$A$236,"INVESTIMENTO","ERRO - VERIFICAR"))))</f>
        <v/>
      </c>
      <c r="Z448" s="64" t="str">
        <f t="shared" si="13"/>
        <v/>
      </c>
      <c r="AA448" s="44"/>
      <c r="AC448" s="44"/>
      <c r="AD448" s="72"/>
      <c r="AE448" s="72"/>
      <c r="AF448" s="72"/>
      <c r="AG448" s="72"/>
      <c r="AH448" s="72"/>
      <c r="AI448" s="72"/>
      <c r="AJ448" s="72"/>
      <c r="AK448" s="72"/>
      <c r="AL448" s="72"/>
      <c r="AM448" s="72"/>
      <c r="AN448" s="72"/>
      <c r="AO448" s="72"/>
    </row>
    <row r="449" spans="6:41" x14ac:dyDescent="0.25">
      <c r="F449" s="51" t="str">
        <f>IFERROR(VLOOKUP(D449,'Tabelas auxiliares'!$A$3:$B$61,2,FALSE),"")</f>
        <v/>
      </c>
      <c r="G449" s="51" t="str">
        <f>IFERROR(VLOOKUP($B449,'Tabelas auxiliares'!$A$65:$C$102,2,FALSE),"")</f>
        <v/>
      </c>
      <c r="H449" s="51" t="str">
        <f>IFERROR(VLOOKUP($B449,'Tabelas auxiliares'!$A$65:$C$102,3,FALSE),"")</f>
        <v/>
      </c>
      <c r="X449" s="51" t="str">
        <f t="shared" si="12"/>
        <v/>
      </c>
      <c r="Y449" s="51" t="str">
        <f>IF(T449="","",IF(AND(T449&lt;&gt;'Tabelas auxiliares'!$B$236,T449&lt;&gt;'Tabelas auxiliares'!$B$237,T449&lt;&gt;'Tabelas auxiliares'!$C$236,T449&lt;&gt;'Tabelas auxiliares'!$C$237,T449&lt;&gt;'Tabelas auxiliares'!$D$236),"FOLHA DE PESSOAL",IF(X449='Tabelas auxiliares'!$A$237,"CUSTEIO",IF(X449='Tabelas auxiliares'!$A$236,"INVESTIMENTO","ERRO - VERIFICAR"))))</f>
        <v/>
      </c>
      <c r="Z449" s="64" t="str">
        <f t="shared" si="13"/>
        <v/>
      </c>
      <c r="AC449" s="44"/>
      <c r="AD449" s="72"/>
      <c r="AE449" s="72"/>
      <c r="AF449" s="72"/>
      <c r="AG449" s="72"/>
      <c r="AH449" s="72"/>
      <c r="AI449" s="72"/>
      <c r="AJ449" s="72"/>
      <c r="AK449" s="72"/>
      <c r="AL449" s="72"/>
      <c r="AM449" s="72"/>
      <c r="AN449" s="72"/>
      <c r="AO449" s="72"/>
    </row>
    <row r="450" spans="6:41" x14ac:dyDescent="0.25">
      <c r="F450" s="51" t="str">
        <f>IFERROR(VLOOKUP(D450,'Tabelas auxiliares'!$A$3:$B$61,2,FALSE),"")</f>
        <v/>
      </c>
      <c r="G450" s="51" t="str">
        <f>IFERROR(VLOOKUP($B450,'Tabelas auxiliares'!$A$65:$C$102,2,FALSE),"")</f>
        <v/>
      </c>
      <c r="H450" s="51" t="str">
        <f>IFERROR(VLOOKUP($B450,'Tabelas auxiliares'!$A$65:$C$102,3,FALSE),"")</f>
        <v/>
      </c>
      <c r="X450" s="51" t="str">
        <f t="shared" si="12"/>
        <v/>
      </c>
      <c r="Y450" s="51" t="str">
        <f>IF(T450="","",IF(AND(T450&lt;&gt;'Tabelas auxiliares'!$B$236,T450&lt;&gt;'Tabelas auxiliares'!$B$237,T450&lt;&gt;'Tabelas auxiliares'!$C$236,T450&lt;&gt;'Tabelas auxiliares'!$C$237,T450&lt;&gt;'Tabelas auxiliares'!$D$236),"FOLHA DE PESSOAL",IF(X450='Tabelas auxiliares'!$A$237,"CUSTEIO",IF(X450='Tabelas auxiliares'!$A$236,"INVESTIMENTO","ERRO - VERIFICAR"))))</f>
        <v/>
      </c>
      <c r="Z450" s="64" t="str">
        <f t="shared" si="13"/>
        <v/>
      </c>
      <c r="AC450" s="44"/>
      <c r="AD450" s="72"/>
      <c r="AE450" s="72"/>
      <c r="AF450" s="72"/>
      <c r="AG450" s="72"/>
      <c r="AH450" s="72"/>
      <c r="AI450" s="72"/>
      <c r="AJ450" s="72"/>
      <c r="AK450" s="72"/>
      <c r="AL450" s="72"/>
      <c r="AM450" s="72"/>
      <c r="AN450" s="72"/>
      <c r="AO450" s="72"/>
    </row>
    <row r="451" spans="6:41" x14ac:dyDescent="0.25">
      <c r="F451" s="51" t="str">
        <f>IFERROR(VLOOKUP(D451,'Tabelas auxiliares'!$A$3:$B$61,2,FALSE),"")</f>
        <v/>
      </c>
      <c r="G451" s="51" t="str">
        <f>IFERROR(VLOOKUP($B451,'Tabelas auxiliares'!$A$65:$C$102,2,FALSE),"")</f>
        <v/>
      </c>
      <c r="H451" s="51" t="str">
        <f>IFERROR(VLOOKUP($B451,'Tabelas auxiliares'!$A$65:$C$102,3,FALSE),"")</f>
        <v/>
      </c>
      <c r="X451" s="51" t="str">
        <f t="shared" si="12"/>
        <v/>
      </c>
      <c r="Y451" s="51" t="str">
        <f>IF(T451="","",IF(AND(T451&lt;&gt;'Tabelas auxiliares'!$B$236,T451&lt;&gt;'Tabelas auxiliares'!$B$237,T451&lt;&gt;'Tabelas auxiliares'!$C$236,T451&lt;&gt;'Tabelas auxiliares'!$C$237,T451&lt;&gt;'Tabelas auxiliares'!$D$236),"FOLHA DE PESSOAL",IF(X451='Tabelas auxiliares'!$A$237,"CUSTEIO",IF(X451='Tabelas auxiliares'!$A$236,"INVESTIMENTO","ERRO - VERIFICAR"))))</f>
        <v/>
      </c>
      <c r="Z451" s="64" t="str">
        <f t="shared" si="13"/>
        <v/>
      </c>
      <c r="AC451" s="44"/>
      <c r="AD451" s="72"/>
      <c r="AE451" s="72"/>
      <c r="AF451" s="72"/>
      <c r="AG451" s="72"/>
      <c r="AH451" s="72"/>
      <c r="AI451" s="72"/>
      <c r="AJ451" s="72"/>
      <c r="AK451" s="72"/>
      <c r="AL451" s="72"/>
      <c r="AM451" s="72"/>
      <c r="AN451" s="72"/>
      <c r="AO451" s="72"/>
    </row>
    <row r="452" spans="6:41" x14ac:dyDescent="0.25">
      <c r="F452" s="51" t="str">
        <f>IFERROR(VLOOKUP(D452,'Tabelas auxiliares'!$A$3:$B$61,2,FALSE),"")</f>
        <v/>
      </c>
      <c r="G452" s="51" t="str">
        <f>IFERROR(VLOOKUP($B452,'Tabelas auxiliares'!$A$65:$C$102,2,FALSE),"")</f>
        <v/>
      </c>
      <c r="H452" s="51" t="str">
        <f>IFERROR(VLOOKUP($B452,'Tabelas auxiliares'!$A$65:$C$102,3,FALSE),"")</f>
        <v/>
      </c>
      <c r="X452" s="51" t="str">
        <f t="shared" si="12"/>
        <v/>
      </c>
      <c r="Y452" s="51" t="str">
        <f>IF(T452="","",IF(AND(T452&lt;&gt;'Tabelas auxiliares'!$B$236,T452&lt;&gt;'Tabelas auxiliares'!$B$237,T452&lt;&gt;'Tabelas auxiliares'!$C$236,T452&lt;&gt;'Tabelas auxiliares'!$C$237,T452&lt;&gt;'Tabelas auxiliares'!$D$236),"FOLHA DE PESSOAL",IF(X452='Tabelas auxiliares'!$A$237,"CUSTEIO",IF(X452='Tabelas auxiliares'!$A$236,"INVESTIMENTO","ERRO - VERIFICAR"))))</f>
        <v/>
      </c>
      <c r="Z452" s="64" t="str">
        <f t="shared" si="13"/>
        <v/>
      </c>
      <c r="AC452" s="44"/>
      <c r="AD452" s="72"/>
      <c r="AE452" s="72"/>
      <c r="AF452" s="72"/>
      <c r="AG452" s="72"/>
      <c r="AH452" s="72"/>
      <c r="AI452" s="72"/>
      <c r="AJ452" s="72"/>
      <c r="AK452" s="72"/>
      <c r="AL452" s="72"/>
      <c r="AM452" s="72"/>
      <c r="AN452" s="72"/>
      <c r="AO452" s="72"/>
    </row>
    <row r="453" spans="6:41" x14ac:dyDescent="0.25">
      <c r="F453" s="51" t="str">
        <f>IFERROR(VLOOKUP(D453,'Tabelas auxiliares'!$A$3:$B$61,2,FALSE),"")</f>
        <v/>
      </c>
      <c r="G453" s="51" t="str">
        <f>IFERROR(VLOOKUP($B453,'Tabelas auxiliares'!$A$65:$C$102,2,FALSE),"")</f>
        <v/>
      </c>
      <c r="H453" s="51" t="str">
        <f>IFERROR(VLOOKUP($B453,'Tabelas auxiliares'!$A$65:$C$102,3,FALSE),"")</f>
        <v/>
      </c>
      <c r="X453" s="51" t="str">
        <f t="shared" si="12"/>
        <v/>
      </c>
      <c r="Y453" s="51" t="str">
        <f>IF(T453="","",IF(AND(T453&lt;&gt;'Tabelas auxiliares'!$B$236,T453&lt;&gt;'Tabelas auxiliares'!$B$237,T453&lt;&gt;'Tabelas auxiliares'!$C$236,T453&lt;&gt;'Tabelas auxiliares'!$C$237,T453&lt;&gt;'Tabelas auxiliares'!$D$236),"FOLHA DE PESSOAL",IF(X453='Tabelas auxiliares'!$A$237,"CUSTEIO",IF(X453='Tabelas auxiliares'!$A$236,"INVESTIMENTO","ERRO - VERIFICAR"))))</f>
        <v/>
      </c>
      <c r="Z453" s="64" t="str">
        <f t="shared" si="13"/>
        <v/>
      </c>
      <c r="AA453" s="44"/>
      <c r="AD453" s="72"/>
      <c r="AE453" s="72"/>
      <c r="AF453" s="72"/>
      <c r="AG453" s="72"/>
      <c r="AH453" s="72"/>
      <c r="AI453" s="72"/>
      <c r="AJ453" s="72"/>
      <c r="AK453" s="72"/>
      <c r="AL453" s="72"/>
      <c r="AM453" s="72"/>
      <c r="AN453" s="72"/>
      <c r="AO453" s="72"/>
    </row>
    <row r="454" spans="6:41" x14ac:dyDescent="0.25">
      <c r="F454" s="51" t="str">
        <f>IFERROR(VLOOKUP(D454,'Tabelas auxiliares'!$A$3:$B$61,2,FALSE),"")</f>
        <v/>
      </c>
      <c r="G454" s="51" t="str">
        <f>IFERROR(VLOOKUP($B454,'Tabelas auxiliares'!$A$65:$C$102,2,FALSE),"")</f>
        <v/>
      </c>
      <c r="H454" s="51" t="str">
        <f>IFERROR(VLOOKUP($B454,'Tabelas auxiliares'!$A$65:$C$102,3,FALSE),"")</f>
        <v/>
      </c>
      <c r="X454" s="51" t="str">
        <f t="shared" si="12"/>
        <v/>
      </c>
      <c r="Y454" s="51" t="str">
        <f>IF(T454="","",IF(AND(T454&lt;&gt;'Tabelas auxiliares'!$B$236,T454&lt;&gt;'Tabelas auxiliares'!$B$237,T454&lt;&gt;'Tabelas auxiliares'!$C$236,T454&lt;&gt;'Tabelas auxiliares'!$C$237,T454&lt;&gt;'Tabelas auxiliares'!$D$236),"FOLHA DE PESSOAL",IF(X454='Tabelas auxiliares'!$A$237,"CUSTEIO",IF(X454='Tabelas auxiliares'!$A$236,"INVESTIMENTO","ERRO - VERIFICAR"))))</f>
        <v/>
      </c>
      <c r="Z454" s="64" t="str">
        <f t="shared" si="13"/>
        <v/>
      </c>
      <c r="AC454" s="44"/>
      <c r="AD454" s="72"/>
      <c r="AE454" s="72"/>
      <c r="AF454" s="72"/>
      <c r="AG454" s="72"/>
      <c r="AH454" s="72"/>
      <c r="AI454" s="72"/>
      <c r="AJ454" s="72"/>
      <c r="AK454" s="72"/>
      <c r="AL454" s="72"/>
      <c r="AM454" s="72"/>
      <c r="AN454" s="72"/>
      <c r="AO454" s="72"/>
    </row>
    <row r="455" spans="6:41" x14ac:dyDescent="0.25">
      <c r="F455" s="51" t="str">
        <f>IFERROR(VLOOKUP(D455,'Tabelas auxiliares'!$A$3:$B$61,2,FALSE),"")</f>
        <v/>
      </c>
      <c r="G455" s="51" t="str">
        <f>IFERROR(VLOOKUP($B455,'Tabelas auxiliares'!$A$65:$C$102,2,FALSE),"")</f>
        <v/>
      </c>
      <c r="H455" s="51" t="str">
        <f>IFERROR(VLOOKUP($B455,'Tabelas auxiliares'!$A$65:$C$102,3,FALSE),"")</f>
        <v/>
      </c>
      <c r="X455" s="51" t="str">
        <f t="shared" si="12"/>
        <v/>
      </c>
      <c r="Y455" s="51" t="str">
        <f>IF(T455="","",IF(AND(T455&lt;&gt;'Tabelas auxiliares'!$B$236,T455&lt;&gt;'Tabelas auxiliares'!$B$237,T455&lt;&gt;'Tabelas auxiliares'!$C$236,T455&lt;&gt;'Tabelas auxiliares'!$C$237,T455&lt;&gt;'Tabelas auxiliares'!$D$236),"FOLHA DE PESSOAL",IF(X455='Tabelas auxiliares'!$A$237,"CUSTEIO",IF(X455='Tabelas auxiliares'!$A$236,"INVESTIMENTO","ERRO - VERIFICAR"))))</f>
        <v/>
      </c>
      <c r="Z455" s="64" t="str">
        <f t="shared" si="13"/>
        <v/>
      </c>
      <c r="AC455" s="44"/>
      <c r="AD455" s="72"/>
      <c r="AE455" s="72"/>
      <c r="AF455" s="72"/>
      <c r="AG455" s="72"/>
      <c r="AH455" s="72"/>
      <c r="AI455" s="72"/>
      <c r="AJ455" s="72"/>
      <c r="AK455" s="72"/>
      <c r="AL455" s="72"/>
      <c r="AM455" s="72"/>
      <c r="AN455" s="72"/>
      <c r="AO455" s="72"/>
    </row>
    <row r="456" spans="6:41" x14ac:dyDescent="0.25">
      <c r="F456" s="51" t="str">
        <f>IFERROR(VLOOKUP(D456,'Tabelas auxiliares'!$A$3:$B$61,2,FALSE),"")</f>
        <v/>
      </c>
      <c r="G456" s="51" t="str">
        <f>IFERROR(VLOOKUP($B456,'Tabelas auxiliares'!$A$65:$C$102,2,FALSE),"")</f>
        <v/>
      </c>
      <c r="H456" s="51" t="str">
        <f>IFERROR(VLOOKUP($B456,'Tabelas auxiliares'!$A$65:$C$102,3,FALSE),"")</f>
        <v/>
      </c>
      <c r="X456" s="51" t="str">
        <f t="shared" si="12"/>
        <v/>
      </c>
      <c r="Y456" s="51" t="str">
        <f>IF(T456="","",IF(AND(T456&lt;&gt;'Tabelas auxiliares'!$B$236,T456&lt;&gt;'Tabelas auxiliares'!$B$237,T456&lt;&gt;'Tabelas auxiliares'!$C$236,T456&lt;&gt;'Tabelas auxiliares'!$C$237,T456&lt;&gt;'Tabelas auxiliares'!$D$236),"FOLHA DE PESSOAL",IF(X456='Tabelas auxiliares'!$A$237,"CUSTEIO",IF(X456='Tabelas auxiliares'!$A$236,"INVESTIMENTO","ERRO - VERIFICAR"))))</f>
        <v/>
      </c>
      <c r="Z456" s="64" t="str">
        <f t="shared" si="13"/>
        <v/>
      </c>
      <c r="AC456" s="44"/>
      <c r="AD456" s="72"/>
      <c r="AE456" s="72"/>
      <c r="AF456" s="72"/>
      <c r="AG456" s="72"/>
      <c r="AH456" s="72"/>
      <c r="AI456" s="72"/>
      <c r="AJ456" s="72"/>
      <c r="AK456" s="72"/>
      <c r="AL456" s="72"/>
      <c r="AM456" s="72"/>
      <c r="AN456" s="72"/>
      <c r="AO456" s="72"/>
    </row>
    <row r="457" spans="6:41" x14ac:dyDescent="0.25">
      <c r="F457" s="51" t="str">
        <f>IFERROR(VLOOKUP(D457,'Tabelas auxiliares'!$A$3:$B$61,2,FALSE),"")</f>
        <v/>
      </c>
      <c r="G457" s="51" t="str">
        <f>IFERROR(VLOOKUP($B457,'Tabelas auxiliares'!$A$65:$C$102,2,FALSE),"")</f>
        <v/>
      </c>
      <c r="H457" s="51" t="str">
        <f>IFERROR(VLOOKUP($B457,'Tabelas auxiliares'!$A$65:$C$102,3,FALSE),"")</f>
        <v/>
      </c>
      <c r="X457" s="51" t="str">
        <f t="shared" si="12"/>
        <v/>
      </c>
      <c r="Y457" s="51" t="str">
        <f>IF(T457="","",IF(AND(T457&lt;&gt;'Tabelas auxiliares'!$B$236,T457&lt;&gt;'Tabelas auxiliares'!$B$237,T457&lt;&gt;'Tabelas auxiliares'!$C$236,T457&lt;&gt;'Tabelas auxiliares'!$C$237,T457&lt;&gt;'Tabelas auxiliares'!$D$236),"FOLHA DE PESSOAL",IF(X457='Tabelas auxiliares'!$A$237,"CUSTEIO",IF(X457='Tabelas auxiliares'!$A$236,"INVESTIMENTO","ERRO - VERIFICAR"))))</f>
        <v/>
      </c>
      <c r="Z457" s="64" t="str">
        <f t="shared" si="13"/>
        <v/>
      </c>
      <c r="AC457" s="44"/>
      <c r="AD457" s="72"/>
      <c r="AE457" s="72"/>
      <c r="AF457" s="72"/>
      <c r="AG457" s="72"/>
      <c r="AH457" s="72"/>
      <c r="AI457" s="72"/>
      <c r="AJ457" s="72"/>
      <c r="AK457" s="72"/>
      <c r="AL457" s="72"/>
      <c r="AM457" s="72"/>
      <c r="AN457" s="72"/>
      <c r="AO457" s="72"/>
    </row>
    <row r="458" spans="6:41" x14ac:dyDescent="0.25">
      <c r="F458" s="51" t="str">
        <f>IFERROR(VLOOKUP(D458,'Tabelas auxiliares'!$A$3:$B$61,2,FALSE),"")</f>
        <v/>
      </c>
      <c r="G458" s="51" t="str">
        <f>IFERROR(VLOOKUP($B458,'Tabelas auxiliares'!$A$65:$C$102,2,FALSE),"")</f>
        <v/>
      </c>
      <c r="H458" s="51" t="str">
        <f>IFERROR(VLOOKUP($B458,'Tabelas auxiliares'!$A$65:$C$102,3,FALSE),"")</f>
        <v/>
      </c>
      <c r="X458" s="51" t="str">
        <f t="shared" si="12"/>
        <v/>
      </c>
      <c r="Y458" s="51" t="str">
        <f>IF(T458="","",IF(AND(T458&lt;&gt;'Tabelas auxiliares'!$B$236,T458&lt;&gt;'Tabelas auxiliares'!$B$237,T458&lt;&gt;'Tabelas auxiliares'!$C$236,T458&lt;&gt;'Tabelas auxiliares'!$C$237,T458&lt;&gt;'Tabelas auxiliares'!$D$236),"FOLHA DE PESSOAL",IF(X458='Tabelas auxiliares'!$A$237,"CUSTEIO",IF(X458='Tabelas auxiliares'!$A$236,"INVESTIMENTO","ERRO - VERIFICAR"))))</f>
        <v/>
      </c>
      <c r="Z458" s="64" t="str">
        <f t="shared" si="13"/>
        <v/>
      </c>
      <c r="AC458" s="44"/>
      <c r="AD458" s="72"/>
      <c r="AE458" s="72"/>
      <c r="AF458" s="72"/>
      <c r="AG458" s="72"/>
      <c r="AH458" s="72"/>
      <c r="AI458" s="72"/>
      <c r="AJ458" s="72"/>
      <c r="AK458" s="72"/>
      <c r="AL458" s="72"/>
      <c r="AM458" s="72"/>
      <c r="AN458" s="72"/>
      <c r="AO458" s="72"/>
    </row>
    <row r="459" spans="6:41" x14ac:dyDescent="0.25">
      <c r="F459" s="51" t="str">
        <f>IFERROR(VLOOKUP(D459,'Tabelas auxiliares'!$A$3:$B$61,2,FALSE),"")</f>
        <v/>
      </c>
      <c r="G459" s="51" t="str">
        <f>IFERROR(VLOOKUP($B459,'Tabelas auxiliares'!$A$65:$C$102,2,FALSE),"")</f>
        <v/>
      </c>
      <c r="H459" s="51" t="str">
        <f>IFERROR(VLOOKUP($B459,'Tabelas auxiliares'!$A$65:$C$102,3,FALSE),"")</f>
        <v/>
      </c>
      <c r="X459" s="51" t="str">
        <f t="shared" si="12"/>
        <v/>
      </c>
      <c r="Y459" s="51" t="str">
        <f>IF(T459="","",IF(AND(T459&lt;&gt;'Tabelas auxiliares'!$B$236,T459&lt;&gt;'Tabelas auxiliares'!$B$237,T459&lt;&gt;'Tabelas auxiliares'!$C$236,T459&lt;&gt;'Tabelas auxiliares'!$C$237,T459&lt;&gt;'Tabelas auxiliares'!$D$236),"FOLHA DE PESSOAL",IF(X459='Tabelas auxiliares'!$A$237,"CUSTEIO",IF(X459='Tabelas auxiliares'!$A$236,"INVESTIMENTO","ERRO - VERIFICAR"))))</f>
        <v/>
      </c>
      <c r="Z459" s="64" t="str">
        <f t="shared" si="13"/>
        <v/>
      </c>
      <c r="AC459" s="44"/>
      <c r="AD459" s="72"/>
      <c r="AE459" s="72"/>
      <c r="AF459" s="72"/>
      <c r="AG459" s="72"/>
      <c r="AH459" s="72"/>
      <c r="AI459" s="72"/>
      <c r="AJ459" s="72"/>
      <c r="AK459" s="72"/>
      <c r="AL459" s="72"/>
      <c r="AM459" s="72"/>
      <c r="AN459" s="72"/>
      <c r="AO459" s="72"/>
    </row>
    <row r="460" spans="6:41" x14ac:dyDescent="0.25">
      <c r="F460" s="51" t="str">
        <f>IFERROR(VLOOKUP(D460,'Tabelas auxiliares'!$A$3:$B$61,2,FALSE),"")</f>
        <v/>
      </c>
      <c r="G460" s="51" t="str">
        <f>IFERROR(VLOOKUP($B460,'Tabelas auxiliares'!$A$65:$C$102,2,FALSE),"")</f>
        <v/>
      </c>
      <c r="H460" s="51" t="str">
        <f>IFERROR(VLOOKUP($B460,'Tabelas auxiliares'!$A$65:$C$102,3,FALSE),"")</f>
        <v/>
      </c>
      <c r="X460" s="51" t="str">
        <f t="shared" si="12"/>
        <v/>
      </c>
      <c r="Y460" s="51" t="str">
        <f>IF(T460="","",IF(AND(T460&lt;&gt;'Tabelas auxiliares'!$B$236,T460&lt;&gt;'Tabelas auxiliares'!$B$237,T460&lt;&gt;'Tabelas auxiliares'!$C$236,T460&lt;&gt;'Tabelas auxiliares'!$C$237,T460&lt;&gt;'Tabelas auxiliares'!$D$236),"FOLHA DE PESSOAL",IF(X460='Tabelas auxiliares'!$A$237,"CUSTEIO",IF(X460='Tabelas auxiliares'!$A$236,"INVESTIMENTO","ERRO - VERIFICAR"))))</f>
        <v/>
      </c>
      <c r="Z460" s="64" t="str">
        <f t="shared" si="13"/>
        <v/>
      </c>
      <c r="AC460" s="44"/>
      <c r="AD460" s="72"/>
      <c r="AE460" s="72"/>
      <c r="AF460" s="72"/>
      <c r="AG460" s="72"/>
      <c r="AH460" s="72"/>
      <c r="AI460" s="72"/>
      <c r="AJ460" s="72"/>
      <c r="AK460" s="72"/>
      <c r="AL460" s="72"/>
      <c r="AM460" s="72"/>
      <c r="AN460" s="72"/>
      <c r="AO460" s="72"/>
    </row>
    <row r="461" spans="6:41" x14ac:dyDescent="0.25">
      <c r="F461" s="51" t="str">
        <f>IFERROR(VLOOKUP(D461,'Tabelas auxiliares'!$A$3:$B$61,2,FALSE),"")</f>
        <v/>
      </c>
      <c r="G461" s="51" t="str">
        <f>IFERROR(VLOOKUP($B461,'Tabelas auxiliares'!$A$65:$C$102,2,FALSE),"")</f>
        <v/>
      </c>
      <c r="H461" s="51" t="str">
        <f>IFERROR(VLOOKUP($B461,'Tabelas auxiliares'!$A$65:$C$102,3,FALSE),"")</f>
        <v/>
      </c>
      <c r="X461" s="51" t="str">
        <f t="shared" si="12"/>
        <v/>
      </c>
      <c r="Y461" s="51" t="str">
        <f>IF(T461="","",IF(AND(T461&lt;&gt;'Tabelas auxiliares'!$B$236,T461&lt;&gt;'Tabelas auxiliares'!$B$237,T461&lt;&gt;'Tabelas auxiliares'!$C$236,T461&lt;&gt;'Tabelas auxiliares'!$C$237,T461&lt;&gt;'Tabelas auxiliares'!$D$236),"FOLHA DE PESSOAL",IF(X461='Tabelas auxiliares'!$A$237,"CUSTEIO",IF(X461='Tabelas auxiliares'!$A$236,"INVESTIMENTO","ERRO - VERIFICAR"))))</f>
        <v/>
      </c>
      <c r="Z461" s="64" t="str">
        <f t="shared" si="13"/>
        <v/>
      </c>
      <c r="AC461" s="44"/>
      <c r="AD461" s="72"/>
      <c r="AE461" s="72"/>
      <c r="AF461" s="72"/>
      <c r="AG461" s="72"/>
      <c r="AH461" s="72"/>
      <c r="AI461" s="72"/>
      <c r="AJ461" s="72"/>
      <c r="AK461" s="72"/>
      <c r="AL461" s="72"/>
      <c r="AM461" s="72"/>
      <c r="AN461" s="72"/>
      <c r="AO461" s="72"/>
    </row>
    <row r="462" spans="6:41" x14ac:dyDescent="0.25">
      <c r="F462" s="51" t="str">
        <f>IFERROR(VLOOKUP(D462,'Tabelas auxiliares'!$A$3:$B$61,2,FALSE),"")</f>
        <v/>
      </c>
      <c r="G462" s="51" t="str">
        <f>IFERROR(VLOOKUP($B462,'Tabelas auxiliares'!$A$65:$C$102,2,FALSE),"")</f>
        <v/>
      </c>
      <c r="H462" s="51" t="str">
        <f>IFERROR(VLOOKUP($B462,'Tabelas auxiliares'!$A$65:$C$102,3,FALSE),"")</f>
        <v/>
      </c>
      <c r="X462" s="51" t="str">
        <f t="shared" si="12"/>
        <v/>
      </c>
      <c r="Y462" s="51" t="str">
        <f>IF(T462="","",IF(AND(T462&lt;&gt;'Tabelas auxiliares'!$B$236,T462&lt;&gt;'Tabelas auxiliares'!$B$237,T462&lt;&gt;'Tabelas auxiliares'!$C$236,T462&lt;&gt;'Tabelas auxiliares'!$C$237,T462&lt;&gt;'Tabelas auxiliares'!$D$236),"FOLHA DE PESSOAL",IF(X462='Tabelas auxiliares'!$A$237,"CUSTEIO",IF(X462='Tabelas auxiliares'!$A$236,"INVESTIMENTO","ERRO - VERIFICAR"))))</f>
        <v/>
      </c>
      <c r="Z462" s="64" t="str">
        <f t="shared" si="13"/>
        <v/>
      </c>
      <c r="AC462" s="44"/>
      <c r="AD462" s="72"/>
      <c r="AE462" s="72"/>
      <c r="AF462" s="72"/>
      <c r="AG462" s="72"/>
      <c r="AH462" s="72"/>
      <c r="AI462" s="72"/>
      <c r="AJ462" s="72"/>
      <c r="AK462" s="72"/>
      <c r="AL462" s="72"/>
      <c r="AM462" s="72"/>
      <c r="AN462" s="72"/>
      <c r="AO462" s="72"/>
    </row>
    <row r="463" spans="6:41" x14ac:dyDescent="0.25">
      <c r="F463" s="51" t="str">
        <f>IFERROR(VLOOKUP(D463,'Tabelas auxiliares'!$A$3:$B$61,2,FALSE),"")</f>
        <v/>
      </c>
      <c r="G463" s="51" t="str">
        <f>IFERROR(VLOOKUP($B463,'Tabelas auxiliares'!$A$65:$C$102,2,FALSE),"")</f>
        <v/>
      </c>
      <c r="H463" s="51" t="str">
        <f>IFERROR(VLOOKUP($B463,'Tabelas auxiliares'!$A$65:$C$102,3,FALSE),"")</f>
        <v/>
      </c>
      <c r="X463" s="51" t="str">
        <f t="shared" si="12"/>
        <v/>
      </c>
      <c r="Y463" s="51" t="str">
        <f>IF(T463="","",IF(AND(T463&lt;&gt;'Tabelas auxiliares'!$B$236,T463&lt;&gt;'Tabelas auxiliares'!$B$237,T463&lt;&gt;'Tabelas auxiliares'!$C$236,T463&lt;&gt;'Tabelas auxiliares'!$C$237,T463&lt;&gt;'Tabelas auxiliares'!$D$236),"FOLHA DE PESSOAL",IF(X463='Tabelas auxiliares'!$A$237,"CUSTEIO",IF(X463='Tabelas auxiliares'!$A$236,"INVESTIMENTO","ERRO - VERIFICAR"))))</f>
        <v/>
      </c>
      <c r="Z463" s="64" t="str">
        <f t="shared" si="13"/>
        <v/>
      </c>
      <c r="AC463" s="44"/>
      <c r="AD463" s="72"/>
      <c r="AE463" s="72"/>
      <c r="AF463" s="72"/>
      <c r="AG463" s="72"/>
      <c r="AH463" s="72"/>
      <c r="AI463" s="72"/>
      <c r="AJ463" s="72"/>
      <c r="AK463" s="72"/>
      <c r="AL463" s="72"/>
      <c r="AM463" s="72"/>
      <c r="AN463" s="72"/>
      <c r="AO463" s="72"/>
    </row>
    <row r="464" spans="6:41" x14ac:dyDescent="0.25">
      <c r="F464" s="51" t="str">
        <f>IFERROR(VLOOKUP(D464,'Tabelas auxiliares'!$A$3:$B$61,2,FALSE),"")</f>
        <v/>
      </c>
      <c r="G464" s="51" t="str">
        <f>IFERROR(VLOOKUP($B464,'Tabelas auxiliares'!$A$65:$C$102,2,FALSE),"")</f>
        <v/>
      </c>
      <c r="H464" s="51" t="str">
        <f>IFERROR(VLOOKUP($B464,'Tabelas auxiliares'!$A$65:$C$102,3,FALSE),"")</f>
        <v/>
      </c>
      <c r="X464" s="51" t="str">
        <f t="shared" si="12"/>
        <v/>
      </c>
      <c r="Y464" s="51" t="str">
        <f>IF(T464="","",IF(AND(T464&lt;&gt;'Tabelas auxiliares'!$B$236,T464&lt;&gt;'Tabelas auxiliares'!$B$237,T464&lt;&gt;'Tabelas auxiliares'!$C$236,T464&lt;&gt;'Tabelas auxiliares'!$C$237,T464&lt;&gt;'Tabelas auxiliares'!$D$236),"FOLHA DE PESSOAL",IF(X464='Tabelas auxiliares'!$A$237,"CUSTEIO",IF(X464='Tabelas auxiliares'!$A$236,"INVESTIMENTO","ERRO - VERIFICAR"))))</f>
        <v/>
      </c>
      <c r="Z464" s="64" t="str">
        <f t="shared" si="13"/>
        <v/>
      </c>
      <c r="AC464" s="44"/>
      <c r="AD464" s="72"/>
      <c r="AE464" s="72"/>
      <c r="AF464" s="72"/>
      <c r="AG464" s="72"/>
      <c r="AH464" s="72"/>
      <c r="AI464" s="72"/>
      <c r="AJ464" s="72"/>
      <c r="AK464" s="72"/>
      <c r="AL464" s="72"/>
      <c r="AM464" s="72"/>
      <c r="AN464" s="72"/>
      <c r="AO464" s="72"/>
    </row>
    <row r="465" spans="6:41" x14ac:dyDescent="0.25">
      <c r="F465" s="51" t="str">
        <f>IFERROR(VLOOKUP(D465,'Tabelas auxiliares'!$A$3:$B$61,2,FALSE),"")</f>
        <v/>
      </c>
      <c r="G465" s="51" t="str">
        <f>IFERROR(VLOOKUP($B465,'Tabelas auxiliares'!$A$65:$C$102,2,FALSE),"")</f>
        <v/>
      </c>
      <c r="H465" s="51" t="str">
        <f>IFERROR(VLOOKUP($B465,'Tabelas auxiliares'!$A$65:$C$102,3,FALSE),"")</f>
        <v/>
      </c>
      <c r="X465" s="51" t="str">
        <f t="shared" si="12"/>
        <v/>
      </c>
      <c r="Y465" s="51" t="str">
        <f>IF(T465="","",IF(AND(T465&lt;&gt;'Tabelas auxiliares'!$B$236,T465&lt;&gt;'Tabelas auxiliares'!$B$237,T465&lt;&gt;'Tabelas auxiliares'!$C$236,T465&lt;&gt;'Tabelas auxiliares'!$C$237,T465&lt;&gt;'Tabelas auxiliares'!$D$236),"FOLHA DE PESSOAL",IF(X465='Tabelas auxiliares'!$A$237,"CUSTEIO",IF(X465='Tabelas auxiliares'!$A$236,"INVESTIMENTO","ERRO - VERIFICAR"))))</f>
        <v/>
      </c>
      <c r="Z465" s="64" t="str">
        <f t="shared" si="13"/>
        <v/>
      </c>
      <c r="AA465" s="44"/>
      <c r="AC465" s="44"/>
      <c r="AD465" s="72"/>
      <c r="AE465" s="72"/>
      <c r="AF465" s="72"/>
      <c r="AG465" s="72"/>
      <c r="AH465" s="72"/>
      <c r="AI465" s="72"/>
      <c r="AJ465" s="72"/>
      <c r="AK465" s="72"/>
      <c r="AL465" s="72"/>
      <c r="AM465" s="72"/>
      <c r="AN465" s="72"/>
      <c r="AO465" s="72"/>
    </row>
    <row r="466" spans="6:41" x14ac:dyDescent="0.25">
      <c r="F466" s="51" t="str">
        <f>IFERROR(VLOOKUP(D466,'Tabelas auxiliares'!$A$3:$B$61,2,FALSE),"")</f>
        <v/>
      </c>
      <c r="G466" s="51" t="str">
        <f>IFERROR(VLOOKUP($B466,'Tabelas auxiliares'!$A$65:$C$102,2,FALSE),"")</f>
        <v/>
      </c>
      <c r="H466" s="51" t="str">
        <f>IFERROR(VLOOKUP($B466,'Tabelas auxiliares'!$A$65:$C$102,3,FALSE),"")</f>
        <v/>
      </c>
      <c r="X466" s="51" t="str">
        <f t="shared" si="12"/>
        <v/>
      </c>
      <c r="Y466" s="51" t="str">
        <f>IF(T466="","",IF(AND(T466&lt;&gt;'Tabelas auxiliares'!$B$236,T466&lt;&gt;'Tabelas auxiliares'!$B$237,T466&lt;&gt;'Tabelas auxiliares'!$C$236,T466&lt;&gt;'Tabelas auxiliares'!$C$237,T466&lt;&gt;'Tabelas auxiliares'!$D$236),"FOLHA DE PESSOAL",IF(X466='Tabelas auxiliares'!$A$237,"CUSTEIO",IF(X466='Tabelas auxiliares'!$A$236,"INVESTIMENTO","ERRO - VERIFICAR"))))</f>
        <v/>
      </c>
      <c r="Z466" s="64" t="str">
        <f t="shared" si="13"/>
        <v/>
      </c>
      <c r="AC466" s="44"/>
      <c r="AD466" s="72"/>
      <c r="AE466" s="72"/>
      <c r="AF466" s="72"/>
      <c r="AG466" s="72"/>
      <c r="AH466" s="72"/>
      <c r="AI466" s="72"/>
      <c r="AJ466" s="72"/>
      <c r="AK466" s="72"/>
      <c r="AL466" s="72"/>
      <c r="AM466" s="72"/>
      <c r="AN466" s="72"/>
      <c r="AO466" s="72"/>
    </row>
    <row r="467" spans="6:41" x14ac:dyDescent="0.25">
      <c r="F467" s="51" t="str">
        <f>IFERROR(VLOOKUP(D467,'Tabelas auxiliares'!$A$3:$B$61,2,FALSE),"")</f>
        <v/>
      </c>
      <c r="G467" s="51" t="str">
        <f>IFERROR(VLOOKUP($B467,'Tabelas auxiliares'!$A$65:$C$102,2,FALSE),"")</f>
        <v/>
      </c>
      <c r="H467" s="51" t="str">
        <f>IFERROR(VLOOKUP($B467,'Tabelas auxiliares'!$A$65:$C$102,3,FALSE),"")</f>
        <v/>
      </c>
      <c r="X467" s="51" t="str">
        <f t="shared" si="12"/>
        <v/>
      </c>
      <c r="Y467" s="51" t="str">
        <f>IF(T467="","",IF(AND(T467&lt;&gt;'Tabelas auxiliares'!$B$236,T467&lt;&gt;'Tabelas auxiliares'!$B$237,T467&lt;&gt;'Tabelas auxiliares'!$C$236,T467&lt;&gt;'Tabelas auxiliares'!$C$237,T467&lt;&gt;'Tabelas auxiliares'!$D$236),"FOLHA DE PESSOAL",IF(X467='Tabelas auxiliares'!$A$237,"CUSTEIO",IF(X467='Tabelas auxiliares'!$A$236,"INVESTIMENTO","ERRO - VERIFICAR"))))</f>
        <v/>
      </c>
      <c r="Z467" s="64" t="str">
        <f t="shared" si="13"/>
        <v/>
      </c>
      <c r="AC467" s="44"/>
      <c r="AD467" s="72"/>
      <c r="AE467" s="72"/>
      <c r="AF467" s="72"/>
      <c r="AG467" s="72"/>
      <c r="AH467" s="72"/>
      <c r="AI467" s="72"/>
      <c r="AJ467" s="72"/>
      <c r="AK467" s="72"/>
      <c r="AL467" s="72"/>
      <c r="AM467" s="72"/>
      <c r="AN467" s="72"/>
      <c r="AO467" s="72"/>
    </row>
    <row r="468" spans="6:41" x14ac:dyDescent="0.25">
      <c r="F468" s="51" t="str">
        <f>IFERROR(VLOOKUP(D468,'Tabelas auxiliares'!$A$3:$B$61,2,FALSE),"")</f>
        <v/>
      </c>
      <c r="G468" s="51" t="str">
        <f>IFERROR(VLOOKUP($B468,'Tabelas auxiliares'!$A$65:$C$102,2,FALSE),"")</f>
        <v/>
      </c>
      <c r="H468" s="51" t="str">
        <f>IFERROR(VLOOKUP($B468,'Tabelas auxiliares'!$A$65:$C$102,3,FALSE),"")</f>
        <v/>
      </c>
      <c r="X468" s="51" t="str">
        <f t="shared" si="12"/>
        <v/>
      </c>
      <c r="Y468" s="51" t="str">
        <f>IF(T468="","",IF(AND(T468&lt;&gt;'Tabelas auxiliares'!$B$236,T468&lt;&gt;'Tabelas auxiliares'!$B$237,T468&lt;&gt;'Tabelas auxiliares'!$C$236,T468&lt;&gt;'Tabelas auxiliares'!$C$237,T468&lt;&gt;'Tabelas auxiliares'!$D$236),"FOLHA DE PESSOAL",IF(X468='Tabelas auxiliares'!$A$237,"CUSTEIO",IF(X468='Tabelas auxiliares'!$A$236,"INVESTIMENTO","ERRO - VERIFICAR"))))</f>
        <v/>
      </c>
      <c r="Z468" s="64" t="str">
        <f t="shared" si="13"/>
        <v/>
      </c>
      <c r="AC468" s="44"/>
      <c r="AD468" s="72"/>
      <c r="AE468" s="72"/>
      <c r="AF468" s="72"/>
      <c r="AG468" s="72"/>
      <c r="AH468" s="72"/>
      <c r="AI468" s="72"/>
      <c r="AJ468" s="72"/>
      <c r="AK468" s="72"/>
      <c r="AL468" s="72"/>
      <c r="AM468" s="72"/>
      <c r="AN468" s="72"/>
      <c r="AO468" s="72"/>
    </row>
    <row r="469" spans="6:41" x14ac:dyDescent="0.25">
      <c r="F469" s="51" t="str">
        <f>IFERROR(VLOOKUP(D469,'Tabelas auxiliares'!$A$3:$B$61,2,FALSE),"")</f>
        <v/>
      </c>
      <c r="G469" s="51" t="str">
        <f>IFERROR(VLOOKUP($B469,'Tabelas auxiliares'!$A$65:$C$102,2,FALSE),"")</f>
        <v/>
      </c>
      <c r="H469" s="51" t="str">
        <f>IFERROR(VLOOKUP($B469,'Tabelas auxiliares'!$A$65:$C$102,3,FALSE),"")</f>
        <v/>
      </c>
      <c r="X469" s="51" t="str">
        <f t="shared" si="12"/>
        <v/>
      </c>
      <c r="Y469" s="51" t="str">
        <f>IF(T469="","",IF(AND(T469&lt;&gt;'Tabelas auxiliares'!$B$236,T469&lt;&gt;'Tabelas auxiliares'!$B$237,T469&lt;&gt;'Tabelas auxiliares'!$C$236,T469&lt;&gt;'Tabelas auxiliares'!$C$237,T469&lt;&gt;'Tabelas auxiliares'!$D$236),"FOLHA DE PESSOAL",IF(X469='Tabelas auxiliares'!$A$237,"CUSTEIO",IF(X469='Tabelas auxiliares'!$A$236,"INVESTIMENTO","ERRO - VERIFICAR"))))</f>
        <v/>
      </c>
      <c r="Z469" s="64" t="str">
        <f t="shared" si="13"/>
        <v/>
      </c>
      <c r="AA469" s="44"/>
      <c r="AC469" s="44"/>
      <c r="AD469" s="72"/>
      <c r="AE469" s="72"/>
      <c r="AF469" s="72"/>
      <c r="AG469" s="72"/>
      <c r="AH469" s="72"/>
      <c r="AI469" s="72"/>
      <c r="AJ469" s="72"/>
      <c r="AK469" s="72"/>
      <c r="AL469" s="72"/>
      <c r="AM469" s="72"/>
      <c r="AN469" s="72"/>
      <c r="AO469" s="72"/>
    </row>
    <row r="470" spans="6:41" x14ac:dyDescent="0.25">
      <c r="F470" s="51" t="str">
        <f>IFERROR(VLOOKUP(D470,'Tabelas auxiliares'!$A$3:$B$61,2,FALSE),"")</f>
        <v/>
      </c>
      <c r="G470" s="51" t="str">
        <f>IFERROR(VLOOKUP($B470,'Tabelas auxiliares'!$A$65:$C$102,2,FALSE),"")</f>
        <v/>
      </c>
      <c r="H470" s="51" t="str">
        <f>IFERROR(VLOOKUP($B470,'Tabelas auxiliares'!$A$65:$C$102,3,FALSE),"")</f>
        <v/>
      </c>
      <c r="X470" s="51" t="str">
        <f t="shared" si="12"/>
        <v/>
      </c>
      <c r="Y470" s="51" t="str">
        <f>IF(T470="","",IF(AND(T470&lt;&gt;'Tabelas auxiliares'!$B$236,T470&lt;&gt;'Tabelas auxiliares'!$B$237,T470&lt;&gt;'Tabelas auxiliares'!$C$236,T470&lt;&gt;'Tabelas auxiliares'!$C$237,T470&lt;&gt;'Tabelas auxiliares'!$D$236),"FOLHA DE PESSOAL",IF(X470='Tabelas auxiliares'!$A$237,"CUSTEIO",IF(X470='Tabelas auxiliares'!$A$236,"INVESTIMENTO","ERRO - VERIFICAR"))))</f>
        <v/>
      </c>
      <c r="Z470" s="64" t="str">
        <f t="shared" si="13"/>
        <v/>
      </c>
      <c r="AC470" s="44"/>
      <c r="AD470" s="72"/>
      <c r="AE470" s="72"/>
      <c r="AF470" s="72"/>
      <c r="AG470" s="72"/>
      <c r="AH470" s="72"/>
      <c r="AI470" s="72"/>
      <c r="AJ470" s="72"/>
      <c r="AK470" s="72"/>
      <c r="AL470" s="72"/>
      <c r="AM470" s="72"/>
      <c r="AN470" s="72"/>
      <c r="AO470" s="72"/>
    </row>
    <row r="471" spans="6:41" x14ac:dyDescent="0.25">
      <c r="F471" s="51" t="str">
        <f>IFERROR(VLOOKUP(D471,'Tabelas auxiliares'!$A$3:$B$61,2,FALSE),"")</f>
        <v/>
      </c>
      <c r="G471" s="51" t="str">
        <f>IFERROR(VLOOKUP($B471,'Tabelas auxiliares'!$A$65:$C$102,2,FALSE),"")</f>
        <v/>
      </c>
      <c r="H471" s="51" t="str">
        <f>IFERROR(VLOOKUP($B471,'Tabelas auxiliares'!$A$65:$C$102,3,FALSE),"")</f>
        <v/>
      </c>
      <c r="X471" s="51" t="str">
        <f t="shared" si="12"/>
        <v/>
      </c>
      <c r="Y471" s="51" t="str">
        <f>IF(T471="","",IF(AND(T471&lt;&gt;'Tabelas auxiliares'!$B$236,T471&lt;&gt;'Tabelas auxiliares'!$B$237,T471&lt;&gt;'Tabelas auxiliares'!$C$236,T471&lt;&gt;'Tabelas auxiliares'!$C$237,T471&lt;&gt;'Tabelas auxiliares'!$D$236),"FOLHA DE PESSOAL",IF(X471='Tabelas auxiliares'!$A$237,"CUSTEIO",IF(X471='Tabelas auxiliares'!$A$236,"INVESTIMENTO","ERRO - VERIFICAR"))))</f>
        <v/>
      </c>
      <c r="Z471" s="64" t="str">
        <f t="shared" si="13"/>
        <v/>
      </c>
      <c r="AC471" s="44"/>
      <c r="AD471" s="72"/>
      <c r="AE471" s="72"/>
      <c r="AF471" s="72"/>
      <c r="AG471" s="72"/>
      <c r="AH471" s="72"/>
      <c r="AI471" s="72"/>
      <c r="AJ471" s="72"/>
      <c r="AK471" s="72"/>
      <c r="AL471" s="72"/>
      <c r="AM471" s="72"/>
      <c r="AN471" s="72"/>
      <c r="AO471" s="72"/>
    </row>
    <row r="472" spans="6:41" x14ac:dyDescent="0.25">
      <c r="F472" s="51" t="str">
        <f>IFERROR(VLOOKUP(D472,'Tabelas auxiliares'!$A$3:$B$61,2,FALSE),"")</f>
        <v/>
      </c>
      <c r="G472" s="51" t="str">
        <f>IFERROR(VLOOKUP($B472,'Tabelas auxiliares'!$A$65:$C$102,2,FALSE),"")</f>
        <v/>
      </c>
      <c r="H472" s="51" t="str">
        <f>IFERROR(VLOOKUP($B472,'Tabelas auxiliares'!$A$65:$C$102,3,FALSE),"")</f>
        <v/>
      </c>
      <c r="X472" s="51" t="str">
        <f t="shared" si="12"/>
        <v/>
      </c>
      <c r="Y472" s="51" t="str">
        <f>IF(T472="","",IF(AND(T472&lt;&gt;'Tabelas auxiliares'!$B$236,T472&lt;&gt;'Tabelas auxiliares'!$B$237,T472&lt;&gt;'Tabelas auxiliares'!$C$236,T472&lt;&gt;'Tabelas auxiliares'!$C$237,T472&lt;&gt;'Tabelas auxiliares'!$D$236),"FOLHA DE PESSOAL",IF(X472='Tabelas auxiliares'!$A$237,"CUSTEIO",IF(X472='Tabelas auxiliares'!$A$236,"INVESTIMENTO","ERRO - VERIFICAR"))))</f>
        <v/>
      </c>
      <c r="Z472" s="64" t="str">
        <f t="shared" si="13"/>
        <v/>
      </c>
      <c r="AC472" s="44"/>
      <c r="AD472" s="72"/>
      <c r="AE472" s="72"/>
      <c r="AF472" s="72"/>
      <c r="AG472" s="72"/>
      <c r="AH472" s="72"/>
      <c r="AI472" s="72"/>
      <c r="AJ472" s="72"/>
      <c r="AK472" s="72"/>
      <c r="AL472" s="72"/>
      <c r="AM472" s="72"/>
      <c r="AN472" s="72"/>
      <c r="AO472" s="72"/>
    </row>
    <row r="473" spans="6:41" x14ac:dyDescent="0.25">
      <c r="F473" s="51" t="str">
        <f>IFERROR(VLOOKUP(D473,'Tabelas auxiliares'!$A$3:$B$61,2,FALSE),"")</f>
        <v/>
      </c>
      <c r="G473" s="51" t="str">
        <f>IFERROR(VLOOKUP($B473,'Tabelas auxiliares'!$A$65:$C$102,2,FALSE),"")</f>
        <v/>
      </c>
      <c r="H473" s="51" t="str">
        <f>IFERROR(VLOOKUP($B473,'Tabelas auxiliares'!$A$65:$C$102,3,FALSE),"")</f>
        <v/>
      </c>
      <c r="X473" s="51" t="str">
        <f t="shared" si="12"/>
        <v/>
      </c>
      <c r="Y473" s="51" t="str">
        <f>IF(T473="","",IF(AND(T473&lt;&gt;'Tabelas auxiliares'!$B$236,T473&lt;&gt;'Tabelas auxiliares'!$B$237,T473&lt;&gt;'Tabelas auxiliares'!$C$236,T473&lt;&gt;'Tabelas auxiliares'!$C$237,T473&lt;&gt;'Tabelas auxiliares'!$D$236),"FOLHA DE PESSOAL",IF(X473='Tabelas auxiliares'!$A$237,"CUSTEIO",IF(X473='Tabelas auxiliares'!$A$236,"INVESTIMENTO","ERRO - VERIFICAR"))))</f>
        <v/>
      </c>
      <c r="Z473" s="64" t="str">
        <f t="shared" si="13"/>
        <v/>
      </c>
      <c r="AC473" s="44"/>
      <c r="AD473" s="72"/>
      <c r="AE473" s="72"/>
      <c r="AF473" s="72"/>
      <c r="AG473" s="72"/>
      <c r="AH473" s="72"/>
      <c r="AI473" s="72"/>
      <c r="AJ473" s="72"/>
      <c r="AK473" s="72"/>
      <c r="AL473" s="72"/>
      <c r="AM473" s="72"/>
      <c r="AN473" s="72"/>
      <c r="AO473" s="72"/>
    </row>
    <row r="474" spans="6:41" x14ac:dyDescent="0.25">
      <c r="F474" s="51" t="str">
        <f>IFERROR(VLOOKUP(D474,'Tabelas auxiliares'!$A$3:$B$61,2,FALSE),"")</f>
        <v/>
      </c>
      <c r="G474" s="51" t="str">
        <f>IFERROR(VLOOKUP($B474,'Tabelas auxiliares'!$A$65:$C$102,2,FALSE),"")</f>
        <v/>
      </c>
      <c r="H474" s="51" t="str">
        <f>IFERROR(VLOOKUP($B474,'Tabelas auxiliares'!$A$65:$C$102,3,FALSE),"")</f>
        <v/>
      </c>
      <c r="X474" s="51" t="str">
        <f t="shared" si="12"/>
        <v/>
      </c>
      <c r="Y474" s="51" t="str">
        <f>IF(T474="","",IF(AND(T474&lt;&gt;'Tabelas auxiliares'!$B$236,T474&lt;&gt;'Tabelas auxiliares'!$B$237,T474&lt;&gt;'Tabelas auxiliares'!$C$236,T474&lt;&gt;'Tabelas auxiliares'!$C$237,T474&lt;&gt;'Tabelas auxiliares'!$D$236),"FOLHA DE PESSOAL",IF(X474='Tabelas auxiliares'!$A$237,"CUSTEIO",IF(X474='Tabelas auxiliares'!$A$236,"INVESTIMENTO","ERRO - VERIFICAR"))))</f>
        <v/>
      </c>
      <c r="Z474" s="64" t="str">
        <f t="shared" si="13"/>
        <v/>
      </c>
      <c r="AA474" s="44"/>
      <c r="AC474" s="44"/>
      <c r="AD474" s="72"/>
      <c r="AE474" s="72"/>
      <c r="AF474" s="72"/>
      <c r="AG474" s="72"/>
      <c r="AH474" s="72"/>
      <c r="AI474" s="72"/>
      <c r="AJ474" s="72"/>
      <c r="AK474" s="72"/>
      <c r="AL474" s="72"/>
      <c r="AM474" s="72"/>
      <c r="AN474" s="72"/>
      <c r="AO474" s="72"/>
    </row>
    <row r="475" spans="6:41" x14ac:dyDescent="0.25">
      <c r="F475" s="51" t="str">
        <f>IFERROR(VLOOKUP(D475,'Tabelas auxiliares'!$A$3:$B$61,2,FALSE),"")</f>
        <v/>
      </c>
      <c r="G475" s="51" t="str">
        <f>IFERROR(VLOOKUP($B475,'Tabelas auxiliares'!$A$65:$C$102,2,FALSE),"")</f>
        <v/>
      </c>
      <c r="H475" s="51" t="str">
        <f>IFERROR(VLOOKUP($B475,'Tabelas auxiliares'!$A$65:$C$102,3,FALSE),"")</f>
        <v/>
      </c>
      <c r="X475" s="51" t="str">
        <f t="shared" si="12"/>
        <v/>
      </c>
      <c r="Y475" s="51" t="str">
        <f>IF(T475="","",IF(AND(T475&lt;&gt;'Tabelas auxiliares'!$B$236,T475&lt;&gt;'Tabelas auxiliares'!$B$237,T475&lt;&gt;'Tabelas auxiliares'!$C$236,T475&lt;&gt;'Tabelas auxiliares'!$C$237,T475&lt;&gt;'Tabelas auxiliares'!$D$236),"FOLHA DE PESSOAL",IF(X475='Tabelas auxiliares'!$A$237,"CUSTEIO",IF(X475='Tabelas auxiliares'!$A$236,"INVESTIMENTO","ERRO - VERIFICAR"))))</f>
        <v/>
      </c>
      <c r="Z475" s="64" t="str">
        <f t="shared" si="13"/>
        <v/>
      </c>
      <c r="AA475" s="44"/>
      <c r="AC475" s="44"/>
      <c r="AD475" s="72"/>
      <c r="AE475" s="72"/>
      <c r="AF475" s="72"/>
      <c r="AG475" s="72"/>
      <c r="AH475" s="72"/>
      <c r="AI475" s="72"/>
      <c r="AJ475" s="72"/>
      <c r="AK475" s="72"/>
      <c r="AL475" s="72"/>
      <c r="AM475" s="72"/>
      <c r="AN475" s="72"/>
      <c r="AO475" s="72"/>
    </row>
    <row r="476" spans="6:41" x14ac:dyDescent="0.25">
      <c r="F476" s="51" t="str">
        <f>IFERROR(VLOOKUP(D476,'Tabelas auxiliares'!$A$3:$B$61,2,FALSE),"")</f>
        <v/>
      </c>
      <c r="G476" s="51" t="str">
        <f>IFERROR(VLOOKUP($B476,'Tabelas auxiliares'!$A$65:$C$102,2,FALSE),"")</f>
        <v/>
      </c>
      <c r="H476" s="51" t="str">
        <f>IFERROR(VLOOKUP($B476,'Tabelas auxiliares'!$A$65:$C$102,3,FALSE),"")</f>
        <v/>
      </c>
      <c r="X476" s="51" t="str">
        <f t="shared" si="12"/>
        <v/>
      </c>
      <c r="Y476" s="51" t="str">
        <f>IF(T476="","",IF(AND(T476&lt;&gt;'Tabelas auxiliares'!$B$236,T476&lt;&gt;'Tabelas auxiliares'!$B$237,T476&lt;&gt;'Tabelas auxiliares'!$C$236,T476&lt;&gt;'Tabelas auxiliares'!$C$237,T476&lt;&gt;'Tabelas auxiliares'!$D$236),"FOLHA DE PESSOAL",IF(X476='Tabelas auxiliares'!$A$237,"CUSTEIO",IF(X476='Tabelas auxiliares'!$A$236,"INVESTIMENTO","ERRO - VERIFICAR"))))</f>
        <v/>
      </c>
      <c r="Z476" s="64" t="str">
        <f t="shared" si="13"/>
        <v/>
      </c>
      <c r="AA476" s="44"/>
      <c r="AC476" s="44"/>
      <c r="AD476" s="72"/>
      <c r="AE476" s="72"/>
      <c r="AF476" s="72"/>
      <c r="AG476" s="72"/>
      <c r="AH476" s="72"/>
      <c r="AI476" s="72"/>
      <c r="AJ476" s="72"/>
      <c r="AK476" s="72"/>
      <c r="AL476" s="72"/>
      <c r="AM476" s="72"/>
      <c r="AN476" s="72"/>
      <c r="AO476" s="72"/>
    </row>
    <row r="477" spans="6:41" x14ac:dyDescent="0.25">
      <c r="F477" s="51" t="str">
        <f>IFERROR(VLOOKUP(D477,'Tabelas auxiliares'!$A$3:$B$61,2,FALSE),"")</f>
        <v/>
      </c>
      <c r="G477" s="51" t="str">
        <f>IFERROR(VLOOKUP($B477,'Tabelas auxiliares'!$A$65:$C$102,2,FALSE),"")</f>
        <v/>
      </c>
      <c r="H477" s="51" t="str">
        <f>IFERROR(VLOOKUP($B477,'Tabelas auxiliares'!$A$65:$C$102,3,FALSE),"")</f>
        <v/>
      </c>
      <c r="X477" s="51" t="str">
        <f t="shared" si="12"/>
        <v/>
      </c>
      <c r="Y477" s="51" t="str">
        <f>IF(T477="","",IF(AND(T477&lt;&gt;'Tabelas auxiliares'!$B$236,T477&lt;&gt;'Tabelas auxiliares'!$B$237,T477&lt;&gt;'Tabelas auxiliares'!$C$236,T477&lt;&gt;'Tabelas auxiliares'!$C$237,T477&lt;&gt;'Tabelas auxiliares'!$D$236),"FOLHA DE PESSOAL",IF(X477='Tabelas auxiliares'!$A$237,"CUSTEIO",IF(X477='Tabelas auxiliares'!$A$236,"INVESTIMENTO","ERRO - VERIFICAR"))))</f>
        <v/>
      </c>
      <c r="Z477" s="64" t="str">
        <f t="shared" si="13"/>
        <v/>
      </c>
      <c r="AA477" s="44"/>
      <c r="AC477" s="44"/>
      <c r="AD477" s="72"/>
      <c r="AE477" s="72"/>
      <c r="AF477" s="72"/>
      <c r="AG477" s="72"/>
      <c r="AH477" s="72"/>
      <c r="AI477" s="72"/>
      <c r="AJ477" s="72"/>
      <c r="AK477" s="72"/>
      <c r="AL477" s="72"/>
      <c r="AM477" s="72"/>
      <c r="AN477" s="72"/>
      <c r="AO477" s="72"/>
    </row>
    <row r="478" spans="6:41" x14ac:dyDescent="0.25">
      <c r="F478" s="51" t="str">
        <f>IFERROR(VLOOKUP(D478,'Tabelas auxiliares'!$A$3:$B$61,2,FALSE),"")</f>
        <v/>
      </c>
      <c r="G478" s="51" t="str">
        <f>IFERROR(VLOOKUP($B478,'Tabelas auxiliares'!$A$65:$C$102,2,FALSE),"")</f>
        <v/>
      </c>
      <c r="H478" s="51" t="str">
        <f>IFERROR(VLOOKUP($B478,'Tabelas auxiliares'!$A$65:$C$102,3,FALSE),"")</f>
        <v/>
      </c>
      <c r="X478" s="51" t="str">
        <f t="shared" si="12"/>
        <v/>
      </c>
      <c r="Y478" s="51" t="str">
        <f>IF(T478="","",IF(AND(T478&lt;&gt;'Tabelas auxiliares'!$B$236,T478&lt;&gt;'Tabelas auxiliares'!$B$237,T478&lt;&gt;'Tabelas auxiliares'!$C$236,T478&lt;&gt;'Tabelas auxiliares'!$C$237,T478&lt;&gt;'Tabelas auxiliares'!$D$236),"FOLHA DE PESSOAL",IF(X478='Tabelas auxiliares'!$A$237,"CUSTEIO",IF(X478='Tabelas auxiliares'!$A$236,"INVESTIMENTO","ERRO - VERIFICAR"))))</f>
        <v/>
      </c>
      <c r="Z478" s="64" t="str">
        <f t="shared" si="13"/>
        <v/>
      </c>
      <c r="AC478" s="44"/>
      <c r="AD478" s="72"/>
      <c r="AE478" s="72"/>
      <c r="AF478" s="72"/>
      <c r="AG478" s="72"/>
      <c r="AH478" s="72"/>
      <c r="AI478" s="72"/>
      <c r="AJ478" s="72"/>
      <c r="AK478" s="72"/>
      <c r="AL478" s="72"/>
      <c r="AM478" s="72"/>
      <c r="AN478" s="72"/>
      <c r="AO478" s="72"/>
    </row>
    <row r="479" spans="6:41" x14ac:dyDescent="0.25">
      <c r="F479" s="51" t="str">
        <f>IFERROR(VLOOKUP(D479,'Tabelas auxiliares'!$A$3:$B$61,2,FALSE),"")</f>
        <v/>
      </c>
      <c r="G479" s="51" t="str">
        <f>IFERROR(VLOOKUP($B479,'Tabelas auxiliares'!$A$65:$C$102,2,FALSE),"")</f>
        <v/>
      </c>
      <c r="H479" s="51" t="str">
        <f>IFERROR(VLOOKUP($B479,'Tabelas auxiliares'!$A$65:$C$102,3,FALSE),"")</f>
        <v/>
      </c>
      <c r="X479" s="51" t="str">
        <f t="shared" si="12"/>
        <v/>
      </c>
      <c r="Y479" s="51" t="str">
        <f>IF(T479="","",IF(AND(T479&lt;&gt;'Tabelas auxiliares'!$B$236,T479&lt;&gt;'Tabelas auxiliares'!$B$237,T479&lt;&gt;'Tabelas auxiliares'!$C$236,T479&lt;&gt;'Tabelas auxiliares'!$C$237,T479&lt;&gt;'Tabelas auxiliares'!$D$236),"FOLHA DE PESSOAL",IF(X479='Tabelas auxiliares'!$A$237,"CUSTEIO",IF(X479='Tabelas auxiliares'!$A$236,"INVESTIMENTO","ERRO - VERIFICAR"))))</f>
        <v/>
      </c>
      <c r="Z479" s="64" t="str">
        <f t="shared" si="13"/>
        <v/>
      </c>
      <c r="AA479" s="44"/>
      <c r="AC479" s="44"/>
      <c r="AD479" s="72"/>
      <c r="AE479" s="72"/>
      <c r="AF479" s="72"/>
      <c r="AG479" s="72"/>
      <c r="AH479" s="72"/>
      <c r="AI479" s="72"/>
      <c r="AJ479" s="72"/>
      <c r="AK479" s="72"/>
      <c r="AL479" s="72"/>
      <c r="AM479" s="72"/>
      <c r="AN479" s="72"/>
      <c r="AO479" s="72"/>
    </row>
    <row r="480" spans="6:41" x14ac:dyDescent="0.25">
      <c r="F480" s="51" t="str">
        <f>IFERROR(VLOOKUP(D480,'Tabelas auxiliares'!$A$3:$B$61,2,FALSE),"")</f>
        <v/>
      </c>
      <c r="G480" s="51" t="str">
        <f>IFERROR(VLOOKUP($B480,'Tabelas auxiliares'!$A$65:$C$102,2,FALSE),"")</f>
        <v/>
      </c>
      <c r="H480" s="51" t="str">
        <f>IFERROR(VLOOKUP($B480,'Tabelas auxiliares'!$A$65:$C$102,3,FALSE),"")</f>
        <v/>
      </c>
      <c r="X480" s="51" t="str">
        <f t="shared" si="12"/>
        <v/>
      </c>
      <c r="Y480" s="51" t="str">
        <f>IF(T480="","",IF(AND(T480&lt;&gt;'Tabelas auxiliares'!$B$236,T480&lt;&gt;'Tabelas auxiliares'!$B$237,T480&lt;&gt;'Tabelas auxiliares'!$C$236,T480&lt;&gt;'Tabelas auxiliares'!$C$237,T480&lt;&gt;'Tabelas auxiliares'!$D$236),"FOLHA DE PESSOAL",IF(X480='Tabelas auxiliares'!$A$237,"CUSTEIO",IF(X480='Tabelas auxiliares'!$A$236,"INVESTIMENTO","ERRO - VERIFICAR"))))</f>
        <v/>
      </c>
      <c r="Z480" s="64" t="str">
        <f t="shared" si="13"/>
        <v/>
      </c>
      <c r="AA480" s="44"/>
      <c r="AC480" s="44"/>
      <c r="AD480" s="72"/>
      <c r="AE480" s="72"/>
      <c r="AF480" s="72"/>
      <c r="AG480" s="72"/>
      <c r="AH480" s="72"/>
      <c r="AI480" s="72"/>
      <c r="AJ480" s="72"/>
      <c r="AK480" s="72"/>
      <c r="AL480" s="72"/>
      <c r="AM480" s="72"/>
      <c r="AN480" s="72"/>
      <c r="AO480" s="72"/>
    </row>
    <row r="481" spans="6:41" x14ac:dyDescent="0.25">
      <c r="F481" s="51" t="str">
        <f>IFERROR(VLOOKUP(D481,'Tabelas auxiliares'!$A$3:$B$61,2,FALSE),"")</f>
        <v/>
      </c>
      <c r="G481" s="51" t="str">
        <f>IFERROR(VLOOKUP($B481,'Tabelas auxiliares'!$A$65:$C$102,2,FALSE),"")</f>
        <v/>
      </c>
      <c r="H481" s="51" t="str">
        <f>IFERROR(VLOOKUP($B481,'Tabelas auxiliares'!$A$65:$C$102,3,FALSE),"")</f>
        <v/>
      </c>
      <c r="X481" s="51" t="str">
        <f t="shared" si="12"/>
        <v/>
      </c>
      <c r="Y481" s="51" t="str">
        <f>IF(T481="","",IF(AND(T481&lt;&gt;'Tabelas auxiliares'!$B$236,T481&lt;&gt;'Tabelas auxiliares'!$B$237,T481&lt;&gt;'Tabelas auxiliares'!$C$236,T481&lt;&gt;'Tabelas auxiliares'!$C$237,T481&lt;&gt;'Tabelas auxiliares'!$D$236),"FOLHA DE PESSOAL",IF(X481='Tabelas auxiliares'!$A$237,"CUSTEIO",IF(X481='Tabelas auxiliares'!$A$236,"INVESTIMENTO","ERRO - VERIFICAR"))))</f>
        <v/>
      </c>
      <c r="Z481" s="64" t="str">
        <f t="shared" si="13"/>
        <v/>
      </c>
      <c r="AA481" s="44"/>
      <c r="AD481" s="72"/>
      <c r="AE481" s="72"/>
      <c r="AF481" s="72"/>
      <c r="AG481" s="72"/>
      <c r="AH481" s="72"/>
      <c r="AI481" s="72"/>
      <c r="AJ481" s="72"/>
      <c r="AK481" s="72"/>
      <c r="AL481" s="72"/>
      <c r="AM481" s="72"/>
      <c r="AN481" s="72"/>
      <c r="AO481" s="72"/>
    </row>
    <row r="482" spans="6:41" x14ac:dyDescent="0.25">
      <c r="F482" s="51" t="str">
        <f>IFERROR(VLOOKUP(D482,'Tabelas auxiliares'!$A$3:$B$61,2,FALSE),"")</f>
        <v/>
      </c>
      <c r="G482" s="51" t="str">
        <f>IFERROR(VLOOKUP($B482,'Tabelas auxiliares'!$A$65:$C$102,2,FALSE),"")</f>
        <v/>
      </c>
      <c r="H482" s="51" t="str">
        <f>IFERROR(VLOOKUP($B482,'Tabelas auxiliares'!$A$65:$C$102,3,FALSE),"")</f>
        <v/>
      </c>
      <c r="X482" s="51" t="str">
        <f t="shared" si="12"/>
        <v/>
      </c>
      <c r="Y482" s="51" t="str">
        <f>IF(T482="","",IF(AND(T482&lt;&gt;'Tabelas auxiliares'!$B$236,T482&lt;&gt;'Tabelas auxiliares'!$B$237,T482&lt;&gt;'Tabelas auxiliares'!$C$236,T482&lt;&gt;'Tabelas auxiliares'!$C$237,T482&lt;&gt;'Tabelas auxiliares'!$D$236),"FOLHA DE PESSOAL",IF(X482='Tabelas auxiliares'!$A$237,"CUSTEIO",IF(X482='Tabelas auxiliares'!$A$236,"INVESTIMENTO","ERRO - VERIFICAR"))))</f>
        <v/>
      </c>
      <c r="Z482" s="64" t="str">
        <f t="shared" si="13"/>
        <v/>
      </c>
      <c r="AA482" s="44"/>
      <c r="AD482" s="72"/>
      <c r="AE482" s="72"/>
      <c r="AF482" s="72"/>
      <c r="AG482" s="72"/>
      <c r="AH482" s="72"/>
      <c r="AI482" s="72"/>
      <c r="AJ482" s="72"/>
      <c r="AK482" s="72"/>
      <c r="AL482" s="72"/>
      <c r="AM482" s="72"/>
      <c r="AN482" s="72"/>
      <c r="AO482" s="72"/>
    </row>
    <row r="483" spans="6:41" x14ac:dyDescent="0.25">
      <c r="F483" s="51" t="str">
        <f>IFERROR(VLOOKUP(D483,'Tabelas auxiliares'!$A$3:$B$61,2,FALSE),"")</f>
        <v/>
      </c>
      <c r="G483" s="51" t="str">
        <f>IFERROR(VLOOKUP($B483,'Tabelas auxiliares'!$A$65:$C$102,2,FALSE),"")</f>
        <v/>
      </c>
      <c r="H483" s="51" t="str">
        <f>IFERROR(VLOOKUP($B483,'Tabelas auxiliares'!$A$65:$C$102,3,FALSE),"")</f>
        <v/>
      </c>
      <c r="X483" s="51" t="str">
        <f t="shared" si="12"/>
        <v/>
      </c>
      <c r="Y483" s="51" t="str">
        <f>IF(T483="","",IF(AND(T483&lt;&gt;'Tabelas auxiliares'!$B$236,T483&lt;&gt;'Tabelas auxiliares'!$B$237,T483&lt;&gt;'Tabelas auxiliares'!$C$236,T483&lt;&gt;'Tabelas auxiliares'!$C$237,T483&lt;&gt;'Tabelas auxiliares'!$D$236),"FOLHA DE PESSOAL",IF(X483='Tabelas auxiliares'!$A$237,"CUSTEIO",IF(X483='Tabelas auxiliares'!$A$236,"INVESTIMENTO","ERRO - VERIFICAR"))))</f>
        <v/>
      </c>
      <c r="Z483" s="64" t="str">
        <f t="shared" si="13"/>
        <v/>
      </c>
      <c r="AC483" s="44"/>
      <c r="AD483" s="72"/>
      <c r="AE483" s="72"/>
      <c r="AF483" s="72"/>
      <c r="AG483" s="72"/>
      <c r="AH483" s="72"/>
      <c r="AI483" s="72"/>
      <c r="AJ483" s="72"/>
      <c r="AK483" s="72"/>
      <c r="AL483" s="72"/>
      <c r="AM483" s="72"/>
      <c r="AN483" s="72"/>
      <c r="AO483" s="72"/>
    </row>
    <row r="484" spans="6:41" x14ac:dyDescent="0.25">
      <c r="F484" s="51" t="str">
        <f>IFERROR(VLOOKUP(D484,'Tabelas auxiliares'!$A$3:$B$61,2,FALSE),"")</f>
        <v/>
      </c>
      <c r="G484" s="51" t="str">
        <f>IFERROR(VLOOKUP($B484,'Tabelas auxiliares'!$A$65:$C$102,2,FALSE),"")</f>
        <v/>
      </c>
      <c r="H484" s="51" t="str">
        <f>IFERROR(VLOOKUP($B484,'Tabelas auxiliares'!$A$65:$C$102,3,FALSE),"")</f>
        <v/>
      </c>
      <c r="X484" s="51" t="str">
        <f t="shared" si="12"/>
        <v/>
      </c>
      <c r="Y484" s="51" t="str">
        <f>IF(T484="","",IF(AND(T484&lt;&gt;'Tabelas auxiliares'!$B$236,T484&lt;&gt;'Tabelas auxiliares'!$B$237,T484&lt;&gt;'Tabelas auxiliares'!$C$236,T484&lt;&gt;'Tabelas auxiliares'!$C$237,T484&lt;&gt;'Tabelas auxiliares'!$D$236),"FOLHA DE PESSOAL",IF(X484='Tabelas auxiliares'!$A$237,"CUSTEIO",IF(X484='Tabelas auxiliares'!$A$236,"INVESTIMENTO","ERRO - VERIFICAR"))))</f>
        <v/>
      </c>
      <c r="Z484" s="64" t="str">
        <f t="shared" si="13"/>
        <v/>
      </c>
      <c r="AA484" s="44"/>
      <c r="AC484" s="44"/>
      <c r="AD484" s="72"/>
      <c r="AE484" s="72"/>
      <c r="AF484" s="72"/>
      <c r="AG484" s="72"/>
      <c r="AH484" s="72"/>
      <c r="AI484" s="72"/>
      <c r="AJ484" s="72"/>
      <c r="AK484" s="72"/>
      <c r="AL484" s="72"/>
      <c r="AM484" s="72"/>
      <c r="AN484" s="72"/>
      <c r="AO484" s="72"/>
    </row>
    <row r="485" spans="6:41" x14ac:dyDescent="0.25">
      <c r="F485" s="51" t="str">
        <f>IFERROR(VLOOKUP(D485,'Tabelas auxiliares'!$A$3:$B$61,2,FALSE),"")</f>
        <v/>
      </c>
      <c r="G485" s="51" t="str">
        <f>IFERROR(VLOOKUP($B485,'Tabelas auxiliares'!$A$65:$C$102,2,FALSE),"")</f>
        <v/>
      </c>
      <c r="H485" s="51" t="str">
        <f>IFERROR(VLOOKUP($B485,'Tabelas auxiliares'!$A$65:$C$102,3,FALSE),"")</f>
        <v/>
      </c>
      <c r="X485" s="51" t="str">
        <f t="shared" si="12"/>
        <v/>
      </c>
      <c r="Y485" s="51" t="str">
        <f>IF(T485="","",IF(AND(T485&lt;&gt;'Tabelas auxiliares'!$B$236,T485&lt;&gt;'Tabelas auxiliares'!$B$237,T485&lt;&gt;'Tabelas auxiliares'!$C$236,T485&lt;&gt;'Tabelas auxiliares'!$C$237,T485&lt;&gt;'Tabelas auxiliares'!$D$236),"FOLHA DE PESSOAL",IF(X485='Tabelas auxiliares'!$A$237,"CUSTEIO",IF(X485='Tabelas auxiliares'!$A$236,"INVESTIMENTO","ERRO - VERIFICAR"))))</f>
        <v/>
      </c>
      <c r="Z485" s="64" t="str">
        <f t="shared" si="13"/>
        <v/>
      </c>
      <c r="AA485" s="44"/>
      <c r="AD485" s="72"/>
      <c r="AE485" s="72"/>
      <c r="AF485" s="72"/>
      <c r="AG485" s="72"/>
      <c r="AH485" s="72"/>
      <c r="AI485" s="72"/>
      <c r="AJ485" s="72"/>
      <c r="AK485" s="72"/>
      <c r="AL485" s="72"/>
      <c r="AM485" s="72"/>
      <c r="AN485" s="72"/>
      <c r="AO485" s="72"/>
    </row>
    <row r="486" spans="6:41" x14ac:dyDescent="0.25">
      <c r="F486" s="51" t="str">
        <f>IFERROR(VLOOKUP(D486,'Tabelas auxiliares'!$A$3:$B$61,2,FALSE),"")</f>
        <v/>
      </c>
      <c r="G486" s="51" t="str">
        <f>IFERROR(VLOOKUP($B486,'Tabelas auxiliares'!$A$65:$C$102,2,FALSE),"")</f>
        <v/>
      </c>
      <c r="H486" s="51" t="str">
        <f>IFERROR(VLOOKUP($B486,'Tabelas auxiliares'!$A$65:$C$102,3,FALSE),"")</f>
        <v/>
      </c>
      <c r="X486" s="51" t="str">
        <f t="shared" si="12"/>
        <v/>
      </c>
      <c r="Y486" s="51" t="str">
        <f>IF(T486="","",IF(AND(T486&lt;&gt;'Tabelas auxiliares'!$B$236,T486&lt;&gt;'Tabelas auxiliares'!$B$237,T486&lt;&gt;'Tabelas auxiliares'!$C$236,T486&lt;&gt;'Tabelas auxiliares'!$C$237,T486&lt;&gt;'Tabelas auxiliares'!$D$236),"FOLHA DE PESSOAL",IF(X486='Tabelas auxiliares'!$A$237,"CUSTEIO",IF(X486='Tabelas auxiliares'!$A$236,"INVESTIMENTO","ERRO - VERIFICAR"))))</f>
        <v/>
      </c>
      <c r="Z486" s="64" t="str">
        <f t="shared" si="13"/>
        <v/>
      </c>
      <c r="AC486" s="44"/>
      <c r="AD486" s="72"/>
      <c r="AE486" s="72"/>
      <c r="AF486" s="72"/>
      <c r="AG486" s="72"/>
      <c r="AH486" s="72"/>
      <c r="AI486" s="72"/>
      <c r="AJ486" s="72"/>
      <c r="AK486" s="72"/>
      <c r="AL486" s="72"/>
      <c r="AM486" s="72"/>
      <c r="AN486" s="72"/>
      <c r="AO486" s="72"/>
    </row>
    <row r="487" spans="6:41" x14ac:dyDescent="0.25">
      <c r="F487" s="51" t="str">
        <f>IFERROR(VLOOKUP(D487,'Tabelas auxiliares'!$A$3:$B$61,2,FALSE),"")</f>
        <v/>
      </c>
      <c r="G487" s="51" t="str">
        <f>IFERROR(VLOOKUP($B487,'Tabelas auxiliares'!$A$65:$C$102,2,FALSE),"")</f>
        <v/>
      </c>
      <c r="H487" s="51" t="str">
        <f>IFERROR(VLOOKUP($B487,'Tabelas auxiliares'!$A$65:$C$102,3,FALSE),"")</f>
        <v/>
      </c>
      <c r="X487" s="51" t="str">
        <f t="shared" si="12"/>
        <v/>
      </c>
      <c r="Y487" s="51" t="str">
        <f>IF(T487="","",IF(AND(T487&lt;&gt;'Tabelas auxiliares'!$B$236,T487&lt;&gt;'Tabelas auxiliares'!$B$237,T487&lt;&gt;'Tabelas auxiliares'!$C$236,T487&lt;&gt;'Tabelas auxiliares'!$C$237,T487&lt;&gt;'Tabelas auxiliares'!$D$236),"FOLHA DE PESSOAL",IF(X487='Tabelas auxiliares'!$A$237,"CUSTEIO",IF(X487='Tabelas auxiliares'!$A$236,"INVESTIMENTO","ERRO - VERIFICAR"))))</f>
        <v/>
      </c>
      <c r="Z487" s="64" t="str">
        <f t="shared" si="13"/>
        <v/>
      </c>
      <c r="AC487" s="44"/>
      <c r="AD487" s="72"/>
      <c r="AE487" s="72"/>
      <c r="AF487" s="72"/>
      <c r="AG487" s="72"/>
      <c r="AH487" s="72"/>
      <c r="AI487" s="72"/>
      <c r="AJ487" s="72"/>
      <c r="AK487" s="72"/>
      <c r="AL487" s="72"/>
      <c r="AM487" s="72"/>
      <c r="AN487" s="72"/>
      <c r="AO487" s="72"/>
    </row>
    <row r="488" spans="6:41" x14ac:dyDescent="0.25">
      <c r="F488" s="51" t="str">
        <f>IFERROR(VLOOKUP(D488,'Tabelas auxiliares'!$A$3:$B$61,2,FALSE),"")</f>
        <v/>
      </c>
      <c r="G488" s="51" t="str">
        <f>IFERROR(VLOOKUP($B488,'Tabelas auxiliares'!$A$65:$C$102,2,FALSE),"")</f>
        <v/>
      </c>
      <c r="H488" s="51" t="str">
        <f>IFERROR(VLOOKUP($B488,'Tabelas auxiliares'!$A$65:$C$102,3,FALSE),"")</f>
        <v/>
      </c>
      <c r="X488" s="51" t="str">
        <f t="shared" si="12"/>
        <v/>
      </c>
      <c r="Y488" s="51" t="str">
        <f>IF(T488="","",IF(AND(T488&lt;&gt;'Tabelas auxiliares'!$B$236,T488&lt;&gt;'Tabelas auxiliares'!$B$237,T488&lt;&gt;'Tabelas auxiliares'!$C$236,T488&lt;&gt;'Tabelas auxiliares'!$C$237,T488&lt;&gt;'Tabelas auxiliares'!$D$236),"FOLHA DE PESSOAL",IF(X488='Tabelas auxiliares'!$A$237,"CUSTEIO",IF(X488='Tabelas auxiliares'!$A$236,"INVESTIMENTO","ERRO - VERIFICAR"))))</f>
        <v/>
      </c>
      <c r="Z488" s="64" t="str">
        <f t="shared" si="13"/>
        <v/>
      </c>
      <c r="AC488" s="44"/>
      <c r="AD488" s="72"/>
      <c r="AE488" s="72"/>
      <c r="AF488" s="72"/>
      <c r="AG488" s="72"/>
      <c r="AH488" s="72"/>
      <c r="AI488" s="72"/>
      <c r="AJ488" s="72"/>
      <c r="AK488" s="72"/>
      <c r="AL488" s="72"/>
      <c r="AM488" s="72"/>
      <c r="AN488" s="72"/>
      <c r="AO488" s="72"/>
    </row>
    <row r="489" spans="6:41" x14ac:dyDescent="0.25">
      <c r="F489" s="51" t="str">
        <f>IFERROR(VLOOKUP(D489,'Tabelas auxiliares'!$A$3:$B$61,2,FALSE),"")</f>
        <v/>
      </c>
      <c r="G489" s="51" t="str">
        <f>IFERROR(VLOOKUP($B489,'Tabelas auxiliares'!$A$65:$C$102,2,FALSE),"")</f>
        <v/>
      </c>
      <c r="H489" s="51" t="str">
        <f>IFERROR(VLOOKUP($B489,'Tabelas auxiliares'!$A$65:$C$102,3,FALSE),"")</f>
        <v/>
      </c>
      <c r="X489" s="51" t="str">
        <f t="shared" si="12"/>
        <v/>
      </c>
      <c r="Y489" s="51" t="str">
        <f>IF(T489="","",IF(AND(T489&lt;&gt;'Tabelas auxiliares'!$B$236,T489&lt;&gt;'Tabelas auxiliares'!$B$237,T489&lt;&gt;'Tabelas auxiliares'!$C$236,T489&lt;&gt;'Tabelas auxiliares'!$C$237,T489&lt;&gt;'Tabelas auxiliares'!$D$236),"FOLHA DE PESSOAL",IF(X489='Tabelas auxiliares'!$A$237,"CUSTEIO",IF(X489='Tabelas auxiliares'!$A$236,"INVESTIMENTO","ERRO - VERIFICAR"))))</f>
        <v/>
      </c>
      <c r="Z489" s="64" t="str">
        <f t="shared" si="13"/>
        <v/>
      </c>
      <c r="AC489" s="44"/>
      <c r="AD489" s="72"/>
      <c r="AE489" s="72"/>
      <c r="AF489" s="72"/>
      <c r="AG489" s="72"/>
      <c r="AH489" s="72"/>
      <c r="AI489" s="72"/>
      <c r="AJ489" s="72"/>
      <c r="AK489" s="72"/>
      <c r="AL489" s="72"/>
      <c r="AM489" s="72"/>
      <c r="AN489" s="72"/>
      <c r="AO489" s="72"/>
    </row>
    <row r="490" spans="6:41" x14ac:dyDescent="0.25">
      <c r="F490" s="51" t="str">
        <f>IFERROR(VLOOKUP(D490,'Tabelas auxiliares'!$A$3:$B$61,2,FALSE),"")</f>
        <v/>
      </c>
      <c r="G490" s="51" t="str">
        <f>IFERROR(VLOOKUP($B490,'Tabelas auxiliares'!$A$65:$C$102,2,FALSE),"")</f>
        <v/>
      </c>
      <c r="H490" s="51" t="str">
        <f>IFERROR(VLOOKUP($B490,'Tabelas auxiliares'!$A$65:$C$102,3,FALSE),"")</f>
        <v/>
      </c>
      <c r="X490" s="51" t="str">
        <f t="shared" si="12"/>
        <v/>
      </c>
      <c r="Y490" s="51" t="str">
        <f>IF(T490="","",IF(AND(T490&lt;&gt;'Tabelas auxiliares'!$B$236,T490&lt;&gt;'Tabelas auxiliares'!$B$237,T490&lt;&gt;'Tabelas auxiliares'!$C$236,T490&lt;&gt;'Tabelas auxiliares'!$C$237,T490&lt;&gt;'Tabelas auxiliares'!$D$236),"FOLHA DE PESSOAL",IF(X490='Tabelas auxiliares'!$A$237,"CUSTEIO",IF(X490='Tabelas auxiliares'!$A$236,"INVESTIMENTO","ERRO - VERIFICAR"))))</f>
        <v/>
      </c>
      <c r="Z490" s="64" t="str">
        <f t="shared" si="13"/>
        <v/>
      </c>
      <c r="AC490" s="44"/>
      <c r="AD490" s="72"/>
      <c r="AE490" s="72"/>
      <c r="AF490" s="72"/>
      <c r="AG490" s="72"/>
      <c r="AH490" s="72"/>
      <c r="AI490" s="72"/>
      <c r="AJ490" s="72"/>
      <c r="AK490" s="72"/>
      <c r="AL490" s="72"/>
      <c r="AM490" s="72"/>
      <c r="AN490" s="72"/>
      <c r="AO490" s="72"/>
    </row>
    <row r="491" spans="6:41" x14ac:dyDescent="0.25">
      <c r="F491" s="51" t="str">
        <f>IFERROR(VLOOKUP(D491,'Tabelas auxiliares'!$A$3:$B$61,2,FALSE),"")</f>
        <v/>
      </c>
      <c r="G491" s="51" t="str">
        <f>IFERROR(VLOOKUP($B491,'Tabelas auxiliares'!$A$65:$C$102,2,FALSE),"")</f>
        <v/>
      </c>
      <c r="H491" s="51" t="str">
        <f>IFERROR(VLOOKUP($B491,'Tabelas auxiliares'!$A$65:$C$102,3,FALSE),"")</f>
        <v/>
      </c>
      <c r="X491" s="51" t="str">
        <f t="shared" si="12"/>
        <v/>
      </c>
      <c r="Y491" s="51" t="str">
        <f>IF(T491="","",IF(AND(T491&lt;&gt;'Tabelas auxiliares'!$B$236,T491&lt;&gt;'Tabelas auxiliares'!$B$237,T491&lt;&gt;'Tabelas auxiliares'!$C$236,T491&lt;&gt;'Tabelas auxiliares'!$C$237,T491&lt;&gt;'Tabelas auxiliares'!$D$236),"FOLHA DE PESSOAL",IF(X491='Tabelas auxiliares'!$A$237,"CUSTEIO",IF(X491='Tabelas auxiliares'!$A$236,"INVESTIMENTO","ERRO - VERIFICAR"))))</f>
        <v/>
      </c>
      <c r="Z491" s="64" t="str">
        <f t="shared" si="13"/>
        <v/>
      </c>
      <c r="AC491" s="44"/>
      <c r="AD491" s="72"/>
      <c r="AE491" s="72"/>
      <c r="AF491" s="72"/>
      <c r="AG491" s="72"/>
      <c r="AH491" s="72"/>
      <c r="AI491" s="72"/>
      <c r="AJ491" s="72"/>
      <c r="AK491" s="72"/>
      <c r="AL491" s="72"/>
      <c r="AM491" s="72"/>
      <c r="AN491" s="72"/>
      <c r="AO491" s="72"/>
    </row>
    <row r="492" spans="6:41" x14ac:dyDescent="0.25">
      <c r="F492" s="51" t="str">
        <f>IFERROR(VLOOKUP(D492,'Tabelas auxiliares'!$A$3:$B$61,2,FALSE),"")</f>
        <v/>
      </c>
      <c r="G492" s="51" t="str">
        <f>IFERROR(VLOOKUP($B492,'Tabelas auxiliares'!$A$65:$C$102,2,FALSE),"")</f>
        <v/>
      </c>
      <c r="H492" s="51" t="str">
        <f>IFERROR(VLOOKUP($B492,'Tabelas auxiliares'!$A$65:$C$102,3,FALSE),"")</f>
        <v/>
      </c>
      <c r="X492" s="51" t="str">
        <f t="shared" ref="X492:X555" si="14">LEFT(V492,1)</f>
        <v/>
      </c>
      <c r="Y492" s="51" t="str">
        <f>IF(T492="","",IF(AND(T492&lt;&gt;'Tabelas auxiliares'!$B$236,T492&lt;&gt;'Tabelas auxiliares'!$B$237,T492&lt;&gt;'Tabelas auxiliares'!$C$236,T492&lt;&gt;'Tabelas auxiliares'!$C$237,T492&lt;&gt;'Tabelas auxiliares'!$D$236),"FOLHA DE PESSOAL",IF(X492='Tabelas auxiliares'!$A$237,"CUSTEIO",IF(X492='Tabelas auxiliares'!$A$236,"INVESTIMENTO","ERRO - VERIFICAR"))))</f>
        <v/>
      </c>
      <c r="Z492" s="64" t="str">
        <f t="shared" si="13"/>
        <v/>
      </c>
      <c r="AC492" s="44"/>
      <c r="AD492" s="72"/>
      <c r="AE492" s="72"/>
      <c r="AF492" s="72"/>
      <c r="AG492" s="72"/>
      <c r="AH492" s="72"/>
      <c r="AI492" s="72"/>
      <c r="AJ492" s="72"/>
      <c r="AK492" s="72"/>
      <c r="AL492" s="72"/>
      <c r="AM492" s="72"/>
      <c r="AN492" s="72"/>
      <c r="AO492" s="72"/>
    </row>
    <row r="493" spans="6:41" x14ac:dyDescent="0.25">
      <c r="F493" s="51" t="str">
        <f>IFERROR(VLOOKUP(D493,'Tabelas auxiliares'!$A$3:$B$61,2,FALSE),"")</f>
        <v/>
      </c>
      <c r="G493" s="51" t="str">
        <f>IFERROR(VLOOKUP($B493,'Tabelas auxiliares'!$A$65:$C$102,2,FALSE),"")</f>
        <v/>
      </c>
      <c r="H493" s="51" t="str">
        <f>IFERROR(VLOOKUP($B493,'Tabelas auxiliares'!$A$65:$C$102,3,FALSE),"")</f>
        <v/>
      </c>
      <c r="X493" s="51" t="str">
        <f t="shared" si="14"/>
        <v/>
      </c>
      <c r="Y493" s="51" t="str">
        <f>IF(T493="","",IF(AND(T493&lt;&gt;'Tabelas auxiliares'!$B$236,T493&lt;&gt;'Tabelas auxiliares'!$B$237,T493&lt;&gt;'Tabelas auxiliares'!$C$236,T493&lt;&gt;'Tabelas auxiliares'!$C$237,T493&lt;&gt;'Tabelas auxiliares'!$D$236),"FOLHA DE PESSOAL",IF(X493='Tabelas auxiliares'!$A$237,"CUSTEIO",IF(X493='Tabelas auxiliares'!$A$236,"INVESTIMENTO","ERRO - VERIFICAR"))))</f>
        <v/>
      </c>
      <c r="Z493" s="64" t="str">
        <f t="shared" ref="Z493:Z556" si="15">IF(AA493+AB493+AC493&lt;&gt;0,AA493+AB493+AC493,"")</f>
        <v/>
      </c>
      <c r="AC493" s="44"/>
      <c r="AD493" s="72"/>
      <c r="AE493" s="72"/>
      <c r="AF493" s="72"/>
      <c r="AG493" s="72"/>
      <c r="AH493" s="72"/>
      <c r="AI493" s="72"/>
      <c r="AJ493" s="72"/>
      <c r="AK493" s="72"/>
      <c r="AL493" s="72"/>
      <c r="AM493" s="72"/>
      <c r="AN493" s="72"/>
      <c r="AO493" s="72"/>
    </row>
    <row r="494" spans="6:41" x14ac:dyDescent="0.25">
      <c r="F494" s="51" t="str">
        <f>IFERROR(VLOOKUP(D494,'Tabelas auxiliares'!$A$3:$B$61,2,FALSE),"")</f>
        <v/>
      </c>
      <c r="G494" s="51" t="str">
        <f>IFERROR(VLOOKUP($B494,'Tabelas auxiliares'!$A$65:$C$102,2,FALSE),"")</f>
        <v/>
      </c>
      <c r="H494" s="51" t="str">
        <f>IFERROR(VLOOKUP($B494,'Tabelas auxiliares'!$A$65:$C$102,3,FALSE),"")</f>
        <v/>
      </c>
      <c r="X494" s="51" t="str">
        <f t="shared" si="14"/>
        <v/>
      </c>
      <c r="Y494" s="51" t="str">
        <f>IF(T494="","",IF(AND(T494&lt;&gt;'Tabelas auxiliares'!$B$236,T494&lt;&gt;'Tabelas auxiliares'!$B$237,T494&lt;&gt;'Tabelas auxiliares'!$C$236,T494&lt;&gt;'Tabelas auxiliares'!$C$237,T494&lt;&gt;'Tabelas auxiliares'!$D$236),"FOLHA DE PESSOAL",IF(X494='Tabelas auxiliares'!$A$237,"CUSTEIO",IF(X494='Tabelas auxiliares'!$A$236,"INVESTIMENTO","ERRO - VERIFICAR"))))</f>
        <v/>
      </c>
      <c r="Z494" s="64" t="str">
        <f t="shared" si="15"/>
        <v/>
      </c>
      <c r="AC494" s="44"/>
      <c r="AD494" s="72"/>
      <c r="AE494" s="72"/>
      <c r="AF494" s="72"/>
      <c r="AG494" s="72"/>
      <c r="AH494" s="72"/>
      <c r="AI494" s="72"/>
      <c r="AJ494" s="72"/>
      <c r="AK494" s="72"/>
      <c r="AL494" s="72"/>
      <c r="AM494" s="72"/>
      <c r="AN494" s="72"/>
      <c r="AO494" s="72"/>
    </row>
    <row r="495" spans="6:41" x14ac:dyDescent="0.25">
      <c r="F495" s="51" t="str">
        <f>IFERROR(VLOOKUP(D495,'Tabelas auxiliares'!$A$3:$B$61,2,FALSE),"")</f>
        <v/>
      </c>
      <c r="G495" s="51" t="str">
        <f>IFERROR(VLOOKUP($B495,'Tabelas auxiliares'!$A$65:$C$102,2,FALSE),"")</f>
        <v/>
      </c>
      <c r="H495" s="51" t="str">
        <f>IFERROR(VLOOKUP($B495,'Tabelas auxiliares'!$A$65:$C$102,3,FALSE),"")</f>
        <v/>
      </c>
      <c r="X495" s="51" t="str">
        <f t="shared" si="14"/>
        <v/>
      </c>
      <c r="Y495" s="51" t="str">
        <f>IF(T495="","",IF(AND(T495&lt;&gt;'Tabelas auxiliares'!$B$236,T495&lt;&gt;'Tabelas auxiliares'!$B$237,T495&lt;&gt;'Tabelas auxiliares'!$C$236,T495&lt;&gt;'Tabelas auxiliares'!$C$237,T495&lt;&gt;'Tabelas auxiliares'!$D$236),"FOLHA DE PESSOAL",IF(X495='Tabelas auxiliares'!$A$237,"CUSTEIO",IF(X495='Tabelas auxiliares'!$A$236,"INVESTIMENTO","ERRO - VERIFICAR"))))</f>
        <v/>
      </c>
      <c r="Z495" s="64" t="str">
        <f t="shared" si="15"/>
        <v/>
      </c>
      <c r="AC495" s="44"/>
      <c r="AD495" s="72"/>
      <c r="AE495" s="72"/>
      <c r="AF495" s="72"/>
      <c r="AG495" s="72"/>
      <c r="AH495" s="72"/>
      <c r="AI495" s="72"/>
      <c r="AJ495" s="72"/>
      <c r="AK495" s="72"/>
      <c r="AL495" s="72"/>
      <c r="AM495" s="72"/>
      <c r="AN495" s="72"/>
      <c r="AO495" s="72"/>
    </row>
    <row r="496" spans="6:41" x14ac:dyDescent="0.25">
      <c r="F496" s="51" t="str">
        <f>IFERROR(VLOOKUP(D496,'Tabelas auxiliares'!$A$3:$B$61,2,FALSE),"")</f>
        <v/>
      </c>
      <c r="G496" s="51" t="str">
        <f>IFERROR(VLOOKUP($B496,'Tabelas auxiliares'!$A$65:$C$102,2,FALSE),"")</f>
        <v/>
      </c>
      <c r="H496" s="51" t="str">
        <f>IFERROR(VLOOKUP($B496,'Tabelas auxiliares'!$A$65:$C$102,3,FALSE),"")</f>
        <v/>
      </c>
      <c r="X496" s="51" t="str">
        <f t="shared" si="14"/>
        <v/>
      </c>
      <c r="Y496" s="51" t="str">
        <f>IF(T496="","",IF(AND(T496&lt;&gt;'Tabelas auxiliares'!$B$236,T496&lt;&gt;'Tabelas auxiliares'!$B$237,T496&lt;&gt;'Tabelas auxiliares'!$C$236,T496&lt;&gt;'Tabelas auxiliares'!$C$237,T496&lt;&gt;'Tabelas auxiliares'!$D$236),"FOLHA DE PESSOAL",IF(X496='Tabelas auxiliares'!$A$237,"CUSTEIO",IF(X496='Tabelas auxiliares'!$A$236,"INVESTIMENTO","ERRO - VERIFICAR"))))</f>
        <v/>
      </c>
      <c r="Z496" s="64" t="str">
        <f t="shared" si="15"/>
        <v/>
      </c>
      <c r="AC496" s="44"/>
      <c r="AD496" s="72"/>
      <c r="AE496" s="72"/>
      <c r="AF496" s="72"/>
      <c r="AG496" s="72"/>
      <c r="AH496" s="72"/>
      <c r="AI496" s="72"/>
      <c r="AJ496" s="72"/>
      <c r="AK496" s="72"/>
      <c r="AL496" s="72"/>
      <c r="AM496" s="72"/>
      <c r="AN496" s="72"/>
      <c r="AO496" s="72"/>
    </row>
    <row r="497" spans="6:41" x14ac:dyDescent="0.25">
      <c r="F497" s="51" t="str">
        <f>IFERROR(VLOOKUP(D497,'Tabelas auxiliares'!$A$3:$B$61,2,FALSE),"")</f>
        <v/>
      </c>
      <c r="G497" s="51" t="str">
        <f>IFERROR(VLOOKUP($B497,'Tabelas auxiliares'!$A$65:$C$102,2,FALSE),"")</f>
        <v/>
      </c>
      <c r="H497" s="51" t="str">
        <f>IFERROR(VLOOKUP($B497,'Tabelas auxiliares'!$A$65:$C$102,3,FALSE),"")</f>
        <v/>
      </c>
      <c r="X497" s="51" t="str">
        <f t="shared" si="14"/>
        <v/>
      </c>
      <c r="Y497" s="51" t="str">
        <f>IF(T497="","",IF(AND(T497&lt;&gt;'Tabelas auxiliares'!$B$236,T497&lt;&gt;'Tabelas auxiliares'!$B$237,T497&lt;&gt;'Tabelas auxiliares'!$C$236,T497&lt;&gt;'Tabelas auxiliares'!$C$237,T497&lt;&gt;'Tabelas auxiliares'!$D$236),"FOLHA DE PESSOAL",IF(X497='Tabelas auxiliares'!$A$237,"CUSTEIO",IF(X497='Tabelas auxiliares'!$A$236,"INVESTIMENTO","ERRO - VERIFICAR"))))</f>
        <v/>
      </c>
      <c r="Z497" s="64" t="str">
        <f t="shared" si="15"/>
        <v/>
      </c>
      <c r="AA497" s="44"/>
      <c r="AC497" s="44"/>
      <c r="AD497" s="72"/>
      <c r="AE497" s="72"/>
      <c r="AF497" s="72"/>
      <c r="AG497" s="72"/>
      <c r="AH497" s="72"/>
      <c r="AI497" s="72"/>
      <c r="AJ497" s="72"/>
      <c r="AK497" s="72"/>
      <c r="AL497" s="72"/>
      <c r="AM497" s="72"/>
      <c r="AN497" s="72"/>
      <c r="AO497" s="72"/>
    </row>
    <row r="498" spans="6:41" x14ac:dyDescent="0.25">
      <c r="F498" s="51" t="str">
        <f>IFERROR(VLOOKUP(D498,'Tabelas auxiliares'!$A$3:$B$61,2,FALSE),"")</f>
        <v/>
      </c>
      <c r="G498" s="51" t="str">
        <f>IFERROR(VLOOKUP($B498,'Tabelas auxiliares'!$A$65:$C$102,2,FALSE),"")</f>
        <v/>
      </c>
      <c r="H498" s="51" t="str">
        <f>IFERROR(VLOOKUP($B498,'Tabelas auxiliares'!$A$65:$C$102,3,FALSE),"")</f>
        <v/>
      </c>
      <c r="X498" s="51" t="str">
        <f t="shared" si="14"/>
        <v/>
      </c>
      <c r="Y498" s="51" t="str">
        <f>IF(T498="","",IF(AND(T498&lt;&gt;'Tabelas auxiliares'!$B$236,T498&lt;&gt;'Tabelas auxiliares'!$B$237,T498&lt;&gt;'Tabelas auxiliares'!$C$236,T498&lt;&gt;'Tabelas auxiliares'!$C$237,T498&lt;&gt;'Tabelas auxiliares'!$D$236),"FOLHA DE PESSOAL",IF(X498='Tabelas auxiliares'!$A$237,"CUSTEIO",IF(X498='Tabelas auxiliares'!$A$236,"INVESTIMENTO","ERRO - VERIFICAR"))))</f>
        <v/>
      </c>
      <c r="Z498" s="64" t="str">
        <f t="shared" si="15"/>
        <v/>
      </c>
      <c r="AC498" s="44"/>
      <c r="AD498" s="72"/>
      <c r="AE498" s="72"/>
      <c r="AF498" s="72"/>
      <c r="AG498" s="72"/>
      <c r="AH498" s="72"/>
      <c r="AI498" s="72"/>
      <c r="AJ498" s="72"/>
      <c r="AK498" s="72"/>
      <c r="AL498" s="72"/>
      <c r="AM498" s="72"/>
      <c r="AN498" s="72"/>
      <c r="AO498" s="72"/>
    </row>
    <row r="499" spans="6:41" x14ac:dyDescent="0.25">
      <c r="F499" s="51" t="str">
        <f>IFERROR(VLOOKUP(D499,'Tabelas auxiliares'!$A$3:$B$61,2,FALSE),"")</f>
        <v/>
      </c>
      <c r="G499" s="51" t="str">
        <f>IFERROR(VLOOKUP($B499,'Tabelas auxiliares'!$A$65:$C$102,2,FALSE),"")</f>
        <v/>
      </c>
      <c r="H499" s="51" t="str">
        <f>IFERROR(VLOOKUP($B499,'Tabelas auxiliares'!$A$65:$C$102,3,FALSE),"")</f>
        <v/>
      </c>
      <c r="X499" s="51" t="str">
        <f t="shared" si="14"/>
        <v/>
      </c>
      <c r="Y499" s="51" t="str">
        <f>IF(T499="","",IF(AND(T499&lt;&gt;'Tabelas auxiliares'!$B$236,T499&lt;&gt;'Tabelas auxiliares'!$B$237,T499&lt;&gt;'Tabelas auxiliares'!$C$236,T499&lt;&gt;'Tabelas auxiliares'!$C$237,T499&lt;&gt;'Tabelas auxiliares'!$D$236),"FOLHA DE PESSOAL",IF(X499='Tabelas auxiliares'!$A$237,"CUSTEIO",IF(X499='Tabelas auxiliares'!$A$236,"INVESTIMENTO","ERRO - VERIFICAR"))))</f>
        <v/>
      </c>
      <c r="Z499" s="64" t="str">
        <f t="shared" si="15"/>
        <v/>
      </c>
      <c r="AC499" s="44"/>
      <c r="AD499" s="72"/>
      <c r="AE499" s="72"/>
      <c r="AF499" s="72"/>
      <c r="AG499" s="72"/>
      <c r="AH499" s="72"/>
      <c r="AI499" s="72"/>
      <c r="AJ499" s="72"/>
      <c r="AK499" s="72"/>
      <c r="AL499" s="72"/>
      <c r="AM499" s="72"/>
      <c r="AN499" s="72"/>
      <c r="AO499" s="72"/>
    </row>
    <row r="500" spans="6:41" x14ac:dyDescent="0.25">
      <c r="F500" s="51" t="str">
        <f>IFERROR(VLOOKUP(D500,'Tabelas auxiliares'!$A$3:$B$61,2,FALSE),"")</f>
        <v/>
      </c>
      <c r="G500" s="51" t="str">
        <f>IFERROR(VLOOKUP($B500,'Tabelas auxiliares'!$A$65:$C$102,2,FALSE),"")</f>
        <v/>
      </c>
      <c r="H500" s="51" t="str">
        <f>IFERROR(VLOOKUP($B500,'Tabelas auxiliares'!$A$65:$C$102,3,FALSE),"")</f>
        <v/>
      </c>
      <c r="X500" s="51" t="str">
        <f t="shared" si="14"/>
        <v/>
      </c>
      <c r="Y500" s="51" t="str">
        <f>IF(T500="","",IF(AND(T500&lt;&gt;'Tabelas auxiliares'!$B$236,T500&lt;&gt;'Tabelas auxiliares'!$B$237,T500&lt;&gt;'Tabelas auxiliares'!$C$236,T500&lt;&gt;'Tabelas auxiliares'!$C$237,T500&lt;&gt;'Tabelas auxiliares'!$D$236),"FOLHA DE PESSOAL",IF(X500='Tabelas auxiliares'!$A$237,"CUSTEIO",IF(X500='Tabelas auxiliares'!$A$236,"INVESTIMENTO","ERRO - VERIFICAR"))))</f>
        <v/>
      </c>
      <c r="Z500" s="64" t="str">
        <f t="shared" si="15"/>
        <v/>
      </c>
      <c r="AC500" s="44"/>
      <c r="AD500" s="72"/>
      <c r="AE500" s="72"/>
      <c r="AF500" s="72"/>
      <c r="AG500" s="72"/>
      <c r="AH500" s="72"/>
      <c r="AI500" s="72"/>
      <c r="AJ500" s="72"/>
      <c r="AK500" s="72"/>
      <c r="AL500" s="72"/>
      <c r="AM500" s="72"/>
      <c r="AN500" s="72"/>
      <c r="AO500" s="72"/>
    </row>
    <row r="501" spans="6:41" x14ac:dyDescent="0.25">
      <c r="F501" s="51" t="str">
        <f>IFERROR(VLOOKUP(D501,'Tabelas auxiliares'!$A$3:$B$61,2,FALSE),"")</f>
        <v/>
      </c>
      <c r="G501" s="51" t="str">
        <f>IFERROR(VLOOKUP($B501,'Tabelas auxiliares'!$A$65:$C$102,2,FALSE),"")</f>
        <v/>
      </c>
      <c r="H501" s="51" t="str">
        <f>IFERROR(VLOOKUP($B501,'Tabelas auxiliares'!$A$65:$C$102,3,FALSE),"")</f>
        <v/>
      </c>
      <c r="X501" s="51" t="str">
        <f t="shared" si="14"/>
        <v/>
      </c>
      <c r="Y501" s="51" t="str">
        <f>IF(T501="","",IF(AND(T501&lt;&gt;'Tabelas auxiliares'!$B$236,T501&lt;&gt;'Tabelas auxiliares'!$B$237,T501&lt;&gt;'Tabelas auxiliares'!$C$236,T501&lt;&gt;'Tabelas auxiliares'!$C$237,T501&lt;&gt;'Tabelas auxiliares'!$D$236),"FOLHA DE PESSOAL",IF(X501='Tabelas auxiliares'!$A$237,"CUSTEIO",IF(X501='Tabelas auxiliares'!$A$236,"INVESTIMENTO","ERRO - VERIFICAR"))))</f>
        <v/>
      </c>
      <c r="Z501" s="64" t="str">
        <f t="shared" si="15"/>
        <v/>
      </c>
      <c r="AA501" s="44"/>
      <c r="AC501" s="44"/>
      <c r="AD501" s="72"/>
      <c r="AE501" s="72"/>
      <c r="AF501" s="72"/>
      <c r="AG501" s="72"/>
      <c r="AH501" s="72"/>
      <c r="AI501" s="72"/>
      <c r="AJ501" s="72"/>
      <c r="AK501" s="72"/>
      <c r="AL501" s="72"/>
      <c r="AM501" s="72"/>
      <c r="AN501" s="72"/>
      <c r="AO501" s="72"/>
    </row>
    <row r="502" spans="6:41" x14ac:dyDescent="0.25">
      <c r="F502" s="51" t="str">
        <f>IFERROR(VLOOKUP(D502,'Tabelas auxiliares'!$A$3:$B$61,2,FALSE),"")</f>
        <v/>
      </c>
      <c r="G502" s="51" t="str">
        <f>IFERROR(VLOOKUP($B502,'Tabelas auxiliares'!$A$65:$C$102,2,FALSE),"")</f>
        <v/>
      </c>
      <c r="H502" s="51" t="str">
        <f>IFERROR(VLOOKUP($B502,'Tabelas auxiliares'!$A$65:$C$102,3,FALSE),"")</f>
        <v/>
      </c>
      <c r="X502" s="51" t="str">
        <f t="shared" si="14"/>
        <v/>
      </c>
      <c r="Y502" s="51" t="str">
        <f>IF(T502="","",IF(AND(T502&lt;&gt;'Tabelas auxiliares'!$B$236,T502&lt;&gt;'Tabelas auxiliares'!$B$237,T502&lt;&gt;'Tabelas auxiliares'!$C$236,T502&lt;&gt;'Tabelas auxiliares'!$C$237,T502&lt;&gt;'Tabelas auxiliares'!$D$236),"FOLHA DE PESSOAL",IF(X502='Tabelas auxiliares'!$A$237,"CUSTEIO",IF(X502='Tabelas auxiliares'!$A$236,"INVESTIMENTO","ERRO - VERIFICAR"))))</f>
        <v/>
      </c>
      <c r="Z502" s="64" t="str">
        <f t="shared" si="15"/>
        <v/>
      </c>
      <c r="AC502" s="44"/>
      <c r="AD502" s="72"/>
      <c r="AE502" s="72"/>
      <c r="AF502" s="72"/>
      <c r="AG502" s="72"/>
      <c r="AH502" s="72"/>
      <c r="AI502" s="72"/>
      <c r="AJ502" s="72"/>
      <c r="AK502" s="72"/>
      <c r="AL502" s="72"/>
      <c r="AM502" s="72"/>
      <c r="AN502" s="72"/>
      <c r="AO502" s="72"/>
    </row>
    <row r="503" spans="6:41" x14ac:dyDescent="0.25">
      <c r="F503" s="51" t="str">
        <f>IFERROR(VLOOKUP(D503,'Tabelas auxiliares'!$A$3:$B$61,2,FALSE),"")</f>
        <v/>
      </c>
      <c r="G503" s="51" t="str">
        <f>IFERROR(VLOOKUP($B503,'Tabelas auxiliares'!$A$65:$C$102,2,FALSE),"")</f>
        <v/>
      </c>
      <c r="H503" s="51" t="str">
        <f>IFERROR(VLOOKUP($B503,'Tabelas auxiliares'!$A$65:$C$102,3,FALSE),"")</f>
        <v/>
      </c>
      <c r="X503" s="51" t="str">
        <f t="shared" si="14"/>
        <v/>
      </c>
      <c r="Y503" s="51" t="str">
        <f>IF(T503="","",IF(AND(T503&lt;&gt;'Tabelas auxiliares'!$B$236,T503&lt;&gt;'Tabelas auxiliares'!$B$237,T503&lt;&gt;'Tabelas auxiliares'!$C$236,T503&lt;&gt;'Tabelas auxiliares'!$C$237,T503&lt;&gt;'Tabelas auxiliares'!$D$236),"FOLHA DE PESSOAL",IF(X503='Tabelas auxiliares'!$A$237,"CUSTEIO",IF(X503='Tabelas auxiliares'!$A$236,"INVESTIMENTO","ERRO - VERIFICAR"))))</f>
        <v/>
      </c>
      <c r="Z503" s="64" t="str">
        <f t="shared" si="15"/>
        <v/>
      </c>
      <c r="AC503" s="44"/>
      <c r="AD503" s="72"/>
      <c r="AE503" s="72"/>
      <c r="AF503" s="72"/>
      <c r="AG503" s="72"/>
      <c r="AH503" s="72"/>
      <c r="AI503" s="72"/>
      <c r="AJ503" s="72"/>
      <c r="AK503" s="72"/>
      <c r="AL503" s="72"/>
      <c r="AM503" s="72"/>
      <c r="AN503" s="72"/>
      <c r="AO503" s="72"/>
    </row>
    <row r="504" spans="6:41" x14ac:dyDescent="0.25">
      <c r="F504" s="51" t="str">
        <f>IFERROR(VLOOKUP(D504,'Tabelas auxiliares'!$A$3:$B$61,2,FALSE),"")</f>
        <v/>
      </c>
      <c r="G504" s="51" t="str">
        <f>IFERROR(VLOOKUP($B504,'Tabelas auxiliares'!$A$65:$C$102,2,FALSE),"")</f>
        <v/>
      </c>
      <c r="H504" s="51" t="str">
        <f>IFERROR(VLOOKUP($B504,'Tabelas auxiliares'!$A$65:$C$102,3,FALSE),"")</f>
        <v/>
      </c>
      <c r="X504" s="51" t="str">
        <f t="shared" si="14"/>
        <v/>
      </c>
      <c r="Y504" s="51" t="str">
        <f>IF(T504="","",IF(AND(T504&lt;&gt;'Tabelas auxiliares'!$B$236,T504&lt;&gt;'Tabelas auxiliares'!$B$237,T504&lt;&gt;'Tabelas auxiliares'!$C$236,T504&lt;&gt;'Tabelas auxiliares'!$C$237,T504&lt;&gt;'Tabelas auxiliares'!$D$236),"FOLHA DE PESSOAL",IF(X504='Tabelas auxiliares'!$A$237,"CUSTEIO",IF(X504='Tabelas auxiliares'!$A$236,"INVESTIMENTO","ERRO - VERIFICAR"))))</f>
        <v/>
      </c>
      <c r="Z504" s="64" t="str">
        <f t="shared" si="15"/>
        <v/>
      </c>
      <c r="AC504" s="44"/>
      <c r="AD504" s="72"/>
      <c r="AE504" s="72"/>
      <c r="AF504" s="72"/>
      <c r="AG504" s="72"/>
      <c r="AH504" s="72"/>
      <c r="AI504" s="72"/>
      <c r="AJ504" s="72"/>
      <c r="AK504" s="72"/>
      <c r="AL504" s="72"/>
      <c r="AM504" s="72"/>
      <c r="AN504" s="72"/>
      <c r="AO504" s="72"/>
    </row>
    <row r="505" spans="6:41" x14ac:dyDescent="0.25">
      <c r="F505" s="51" t="str">
        <f>IFERROR(VLOOKUP(D505,'Tabelas auxiliares'!$A$3:$B$61,2,FALSE),"")</f>
        <v/>
      </c>
      <c r="G505" s="51" t="str">
        <f>IFERROR(VLOOKUP($B505,'Tabelas auxiliares'!$A$65:$C$102,2,FALSE),"")</f>
        <v/>
      </c>
      <c r="H505" s="51" t="str">
        <f>IFERROR(VLOOKUP($B505,'Tabelas auxiliares'!$A$65:$C$102,3,FALSE),"")</f>
        <v/>
      </c>
      <c r="X505" s="51" t="str">
        <f t="shared" si="14"/>
        <v/>
      </c>
      <c r="Y505" s="51" t="str">
        <f>IF(T505="","",IF(AND(T505&lt;&gt;'Tabelas auxiliares'!$B$236,T505&lt;&gt;'Tabelas auxiliares'!$B$237,T505&lt;&gt;'Tabelas auxiliares'!$C$236,T505&lt;&gt;'Tabelas auxiliares'!$C$237,T505&lt;&gt;'Tabelas auxiliares'!$D$236),"FOLHA DE PESSOAL",IF(X505='Tabelas auxiliares'!$A$237,"CUSTEIO",IF(X505='Tabelas auxiliares'!$A$236,"INVESTIMENTO","ERRO - VERIFICAR"))))</f>
        <v/>
      </c>
      <c r="Z505" s="64" t="str">
        <f t="shared" si="15"/>
        <v/>
      </c>
      <c r="AC505" s="44"/>
      <c r="AD505" s="72"/>
      <c r="AE505" s="72"/>
      <c r="AF505" s="72"/>
      <c r="AG505" s="72"/>
      <c r="AH505" s="72"/>
      <c r="AI505" s="72"/>
      <c r="AJ505" s="72"/>
      <c r="AK505" s="72"/>
      <c r="AL505" s="72"/>
      <c r="AM505" s="72"/>
      <c r="AN505" s="72"/>
      <c r="AO505" s="72"/>
    </row>
    <row r="506" spans="6:41" x14ac:dyDescent="0.25">
      <c r="F506" s="51" t="str">
        <f>IFERROR(VLOOKUP(D506,'Tabelas auxiliares'!$A$3:$B$61,2,FALSE),"")</f>
        <v/>
      </c>
      <c r="G506" s="51" t="str">
        <f>IFERROR(VLOOKUP($B506,'Tabelas auxiliares'!$A$65:$C$102,2,FALSE),"")</f>
        <v/>
      </c>
      <c r="H506" s="51" t="str">
        <f>IFERROR(VLOOKUP($B506,'Tabelas auxiliares'!$A$65:$C$102,3,FALSE),"")</f>
        <v/>
      </c>
      <c r="X506" s="51" t="str">
        <f t="shared" si="14"/>
        <v/>
      </c>
      <c r="Y506" s="51" t="str">
        <f>IF(T506="","",IF(AND(T506&lt;&gt;'Tabelas auxiliares'!$B$236,T506&lt;&gt;'Tabelas auxiliares'!$B$237,T506&lt;&gt;'Tabelas auxiliares'!$C$236,T506&lt;&gt;'Tabelas auxiliares'!$C$237,T506&lt;&gt;'Tabelas auxiliares'!$D$236),"FOLHA DE PESSOAL",IF(X506='Tabelas auxiliares'!$A$237,"CUSTEIO",IF(X506='Tabelas auxiliares'!$A$236,"INVESTIMENTO","ERRO - VERIFICAR"))))</f>
        <v/>
      </c>
      <c r="Z506" s="64" t="str">
        <f t="shared" si="15"/>
        <v/>
      </c>
      <c r="AA506" s="44"/>
      <c r="AC506" s="44"/>
      <c r="AD506" s="72"/>
      <c r="AE506" s="72"/>
      <c r="AF506" s="72"/>
      <c r="AG506" s="72"/>
      <c r="AH506" s="72"/>
      <c r="AI506" s="72"/>
      <c r="AJ506" s="72"/>
      <c r="AK506" s="72"/>
      <c r="AL506" s="72"/>
      <c r="AM506" s="72"/>
      <c r="AN506" s="72"/>
      <c r="AO506" s="72"/>
    </row>
    <row r="507" spans="6:41" x14ac:dyDescent="0.25">
      <c r="F507" s="51" t="str">
        <f>IFERROR(VLOOKUP(D507,'Tabelas auxiliares'!$A$3:$B$61,2,FALSE),"")</f>
        <v/>
      </c>
      <c r="G507" s="51" t="str">
        <f>IFERROR(VLOOKUP($B507,'Tabelas auxiliares'!$A$65:$C$102,2,FALSE),"")</f>
        <v/>
      </c>
      <c r="H507" s="51" t="str">
        <f>IFERROR(VLOOKUP($B507,'Tabelas auxiliares'!$A$65:$C$102,3,FALSE),"")</f>
        <v/>
      </c>
      <c r="X507" s="51" t="str">
        <f t="shared" si="14"/>
        <v/>
      </c>
      <c r="Y507" s="51" t="str">
        <f>IF(T507="","",IF(AND(T507&lt;&gt;'Tabelas auxiliares'!$B$236,T507&lt;&gt;'Tabelas auxiliares'!$B$237,T507&lt;&gt;'Tabelas auxiliares'!$C$236,T507&lt;&gt;'Tabelas auxiliares'!$C$237,T507&lt;&gt;'Tabelas auxiliares'!$D$236),"FOLHA DE PESSOAL",IF(X507='Tabelas auxiliares'!$A$237,"CUSTEIO",IF(X507='Tabelas auxiliares'!$A$236,"INVESTIMENTO","ERRO - VERIFICAR"))))</f>
        <v/>
      </c>
      <c r="Z507" s="64" t="str">
        <f t="shared" si="15"/>
        <v/>
      </c>
      <c r="AA507" s="44"/>
      <c r="AC507" s="44"/>
      <c r="AD507" s="72"/>
      <c r="AE507" s="72"/>
      <c r="AF507" s="72"/>
      <c r="AG507" s="72"/>
      <c r="AH507" s="72"/>
      <c r="AI507" s="72"/>
      <c r="AJ507" s="72"/>
      <c r="AK507" s="72"/>
      <c r="AL507" s="72"/>
      <c r="AM507" s="72"/>
      <c r="AN507" s="72"/>
      <c r="AO507" s="72"/>
    </row>
    <row r="508" spans="6:41" x14ac:dyDescent="0.25">
      <c r="F508" s="51" t="str">
        <f>IFERROR(VLOOKUP(D508,'Tabelas auxiliares'!$A$3:$B$61,2,FALSE),"")</f>
        <v/>
      </c>
      <c r="G508" s="51" t="str">
        <f>IFERROR(VLOOKUP($B508,'Tabelas auxiliares'!$A$65:$C$102,2,FALSE),"")</f>
        <v/>
      </c>
      <c r="H508" s="51" t="str">
        <f>IFERROR(VLOOKUP($B508,'Tabelas auxiliares'!$A$65:$C$102,3,FALSE),"")</f>
        <v/>
      </c>
      <c r="X508" s="51" t="str">
        <f t="shared" si="14"/>
        <v/>
      </c>
      <c r="Y508" s="51" t="str">
        <f>IF(T508="","",IF(AND(T508&lt;&gt;'Tabelas auxiliares'!$B$236,T508&lt;&gt;'Tabelas auxiliares'!$B$237,T508&lt;&gt;'Tabelas auxiliares'!$C$236,T508&lt;&gt;'Tabelas auxiliares'!$C$237,T508&lt;&gt;'Tabelas auxiliares'!$D$236),"FOLHA DE PESSOAL",IF(X508='Tabelas auxiliares'!$A$237,"CUSTEIO",IF(X508='Tabelas auxiliares'!$A$236,"INVESTIMENTO","ERRO - VERIFICAR"))))</f>
        <v/>
      </c>
      <c r="Z508" s="64" t="str">
        <f t="shared" si="15"/>
        <v/>
      </c>
      <c r="AA508" s="44"/>
      <c r="AC508" s="44"/>
      <c r="AD508" s="72"/>
      <c r="AE508" s="72"/>
      <c r="AF508" s="72"/>
      <c r="AG508" s="72"/>
      <c r="AH508" s="72"/>
      <c r="AI508" s="72"/>
      <c r="AJ508" s="72"/>
      <c r="AK508" s="72"/>
      <c r="AL508" s="72"/>
      <c r="AM508" s="72"/>
      <c r="AN508" s="72"/>
      <c r="AO508" s="72"/>
    </row>
    <row r="509" spans="6:41" x14ac:dyDescent="0.25">
      <c r="F509" s="51" t="str">
        <f>IFERROR(VLOOKUP(D509,'Tabelas auxiliares'!$A$3:$B$61,2,FALSE),"")</f>
        <v/>
      </c>
      <c r="G509" s="51" t="str">
        <f>IFERROR(VLOOKUP($B509,'Tabelas auxiliares'!$A$65:$C$102,2,FALSE),"")</f>
        <v/>
      </c>
      <c r="H509" s="51" t="str">
        <f>IFERROR(VLOOKUP($B509,'Tabelas auxiliares'!$A$65:$C$102,3,FALSE),"")</f>
        <v/>
      </c>
      <c r="X509" s="51" t="str">
        <f t="shared" si="14"/>
        <v/>
      </c>
      <c r="Y509" s="51" t="str">
        <f>IF(T509="","",IF(AND(T509&lt;&gt;'Tabelas auxiliares'!$B$236,T509&lt;&gt;'Tabelas auxiliares'!$B$237,T509&lt;&gt;'Tabelas auxiliares'!$C$236,T509&lt;&gt;'Tabelas auxiliares'!$C$237,T509&lt;&gt;'Tabelas auxiliares'!$D$236),"FOLHA DE PESSOAL",IF(X509='Tabelas auxiliares'!$A$237,"CUSTEIO",IF(X509='Tabelas auxiliares'!$A$236,"INVESTIMENTO","ERRO - VERIFICAR"))))</f>
        <v/>
      </c>
      <c r="Z509" s="64" t="str">
        <f t="shared" si="15"/>
        <v/>
      </c>
      <c r="AA509" s="44"/>
      <c r="AC509" s="44"/>
      <c r="AD509" s="72"/>
      <c r="AE509" s="72"/>
      <c r="AF509" s="72"/>
      <c r="AG509" s="72"/>
      <c r="AH509" s="72"/>
      <c r="AI509" s="72"/>
      <c r="AJ509" s="72"/>
      <c r="AK509" s="72"/>
      <c r="AL509" s="72"/>
      <c r="AM509" s="72"/>
      <c r="AN509" s="72"/>
      <c r="AO509" s="72"/>
    </row>
    <row r="510" spans="6:41" x14ac:dyDescent="0.25">
      <c r="F510" s="51" t="str">
        <f>IFERROR(VLOOKUP(D510,'Tabelas auxiliares'!$A$3:$B$61,2,FALSE),"")</f>
        <v/>
      </c>
      <c r="G510" s="51" t="str">
        <f>IFERROR(VLOOKUP($B510,'Tabelas auxiliares'!$A$65:$C$102,2,FALSE),"")</f>
        <v/>
      </c>
      <c r="H510" s="51" t="str">
        <f>IFERROR(VLOOKUP($B510,'Tabelas auxiliares'!$A$65:$C$102,3,FALSE),"")</f>
        <v/>
      </c>
      <c r="X510" s="51" t="str">
        <f t="shared" si="14"/>
        <v/>
      </c>
      <c r="Y510" s="51" t="str">
        <f>IF(T510="","",IF(AND(T510&lt;&gt;'Tabelas auxiliares'!$B$236,T510&lt;&gt;'Tabelas auxiliares'!$B$237,T510&lt;&gt;'Tabelas auxiliares'!$C$236,T510&lt;&gt;'Tabelas auxiliares'!$C$237,T510&lt;&gt;'Tabelas auxiliares'!$D$236),"FOLHA DE PESSOAL",IF(X510='Tabelas auxiliares'!$A$237,"CUSTEIO",IF(X510='Tabelas auxiliares'!$A$236,"INVESTIMENTO","ERRO - VERIFICAR"))))</f>
        <v/>
      </c>
      <c r="Z510" s="64" t="str">
        <f t="shared" si="15"/>
        <v/>
      </c>
      <c r="AC510" s="44"/>
      <c r="AD510" s="72"/>
      <c r="AE510" s="72"/>
      <c r="AF510" s="72"/>
      <c r="AG510" s="72"/>
      <c r="AH510" s="72"/>
      <c r="AI510" s="72"/>
      <c r="AJ510" s="72"/>
      <c r="AK510" s="72"/>
      <c r="AL510" s="72"/>
      <c r="AM510" s="72"/>
      <c r="AN510" s="72"/>
      <c r="AO510" s="72"/>
    </row>
    <row r="511" spans="6:41" x14ac:dyDescent="0.25">
      <c r="F511" s="51" t="str">
        <f>IFERROR(VLOOKUP(D511,'Tabelas auxiliares'!$A$3:$B$61,2,FALSE),"")</f>
        <v/>
      </c>
      <c r="G511" s="51" t="str">
        <f>IFERROR(VLOOKUP($B511,'Tabelas auxiliares'!$A$65:$C$102,2,FALSE),"")</f>
        <v/>
      </c>
      <c r="H511" s="51" t="str">
        <f>IFERROR(VLOOKUP($B511,'Tabelas auxiliares'!$A$65:$C$102,3,FALSE),"")</f>
        <v/>
      </c>
      <c r="X511" s="51" t="str">
        <f t="shared" si="14"/>
        <v/>
      </c>
      <c r="Y511" s="51" t="str">
        <f>IF(T511="","",IF(AND(T511&lt;&gt;'Tabelas auxiliares'!$B$236,T511&lt;&gt;'Tabelas auxiliares'!$B$237,T511&lt;&gt;'Tabelas auxiliares'!$C$236,T511&lt;&gt;'Tabelas auxiliares'!$C$237,T511&lt;&gt;'Tabelas auxiliares'!$D$236),"FOLHA DE PESSOAL",IF(X511='Tabelas auxiliares'!$A$237,"CUSTEIO",IF(X511='Tabelas auxiliares'!$A$236,"INVESTIMENTO","ERRO - VERIFICAR"))))</f>
        <v/>
      </c>
      <c r="Z511" s="64" t="str">
        <f t="shared" si="15"/>
        <v/>
      </c>
      <c r="AA511" s="44"/>
      <c r="AC511" s="44"/>
      <c r="AD511" s="72"/>
      <c r="AE511" s="72"/>
      <c r="AF511" s="72"/>
      <c r="AG511" s="72"/>
      <c r="AH511" s="72"/>
      <c r="AI511" s="72"/>
      <c r="AJ511" s="72"/>
      <c r="AK511" s="72"/>
      <c r="AL511" s="72"/>
      <c r="AM511" s="72"/>
      <c r="AN511" s="72"/>
      <c r="AO511" s="72"/>
    </row>
    <row r="512" spans="6:41" x14ac:dyDescent="0.25">
      <c r="F512" s="51" t="str">
        <f>IFERROR(VLOOKUP(D512,'Tabelas auxiliares'!$A$3:$B$61,2,FALSE),"")</f>
        <v/>
      </c>
      <c r="G512" s="51" t="str">
        <f>IFERROR(VLOOKUP($B512,'Tabelas auxiliares'!$A$65:$C$102,2,FALSE),"")</f>
        <v/>
      </c>
      <c r="H512" s="51" t="str">
        <f>IFERROR(VLOOKUP($B512,'Tabelas auxiliares'!$A$65:$C$102,3,FALSE),"")</f>
        <v/>
      </c>
      <c r="X512" s="51" t="str">
        <f t="shared" si="14"/>
        <v/>
      </c>
      <c r="Y512" s="51" t="str">
        <f>IF(T512="","",IF(AND(T512&lt;&gt;'Tabelas auxiliares'!$B$236,T512&lt;&gt;'Tabelas auxiliares'!$B$237,T512&lt;&gt;'Tabelas auxiliares'!$C$236,T512&lt;&gt;'Tabelas auxiliares'!$C$237,T512&lt;&gt;'Tabelas auxiliares'!$D$236),"FOLHA DE PESSOAL",IF(X512='Tabelas auxiliares'!$A$237,"CUSTEIO",IF(X512='Tabelas auxiliares'!$A$236,"INVESTIMENTO","ERRO - VERIFICAR"))))</f>
        <v/>
      </c>
      <c r="Z512" s="64" t="str">
        <f t="shared" si="15"/>
        <v/>
      </c>
      <c r="AA512" s="44"/>
      <c r="AC512" s="44"/>
      <c r="AD512" s="72"/>
      <c r="AE512" s="72"/>
      <c r="AF512" s="72"/>
      <c r="AG512" s="72"/>
      <c r="AH512" s="72"/>
      <c r="AI512" s="72"/>
      <c r="AJ512" s="72"/>
      <c r="AK512" s="72"/>
      <c r="AL512" s="72"/>
      <c r="AM512" s="72"/>
      <c r="AN512" s="72"/>
      <c r="AO512" s="72"/>
    </row>
    <row r="513" spans="6:41" x14ac:dyDescent="0.25">
      <c r="F513" s="51" t="str">
        <f>IFERROR(VLOOKUP(D513,'Tabelas auxiliares'!$A$3:$B$61,2,FALSE),"")</f>
        <v/>
      </c>
      <c r="G513" s="51" t="str">
        <f>IFERROR(VLOOKUP($B513,'Tabelas auxiliares'!$A$65:$C$102,2,FALSE),"")</f>
        <v/>
      </c>
      <c r="H513" s="51" t="str">
        <f>IFERROR(VLOOKUP($B513,'Tabelas auxiliares'!$A$65:$C$102,3,FALSE),"")</f>
        <v/>
      </c>
      <c r="X513" s="51" t="str">
        <f t="shared" si="14"/>
        <v/>
      </c>
      <c r="Y513" s="51" t="str">
        <f>IF(T513="","",IF(AND(T513&lt;&gt;'Tabelas auxiliares'!$B$236,T513&lt;&gt;'Tabelas auxiliares'!$B$237,T513&lt;&gt;'Tabelas auxiliares'!$C$236,T513&lt;&gt;'Tabelas auxiliares'!$C$237,T513&lt;&gt;'Tabelas auxiliares'!$D$236),"FOLHA DE PESSOAL",IF(X513='Tabelas auxiliares'!$A$237,"CUSTEIO",IF(X513='Tabelas auxiliares'!$A$236,"INVESTIMENTO","ERRO - VERIFICAR"))))</f>
        <v/>
      </c>
      <c r="Z513" s="64" t="str">
        <f t="shared" si="15"/>
        <v/>
      </c>
      <c r="AA513" s="44"/>
      <c r="AC513" s="44"/>
      <c r="AD513" s="72"/>
      <c r="AE513" s="72"/>
      <c r="AF513" s="72"/>
      <c r="AG513" s="72"/>
      <c r="AH513" s="72"/>
      <c r="AI513" s="72"/>
      <c r="AJ513" s="72"/>
      <c r="AK513" s="72"/>
      <c r="AL513" s="72"/>
      <c r="AM513" s="72"/>
      <c r="AN513" s="72"/>
      <c r="AO513" s="72"/>
    </row>
    <row r="514" spans="6:41" x14ac:dyDescent="0.25">
      <c r="F514" s="51" t="str">
        <f>IFERROR(VLOOKUP(D514,'Tabelas auxiliares'!$A$3:$B$61,2,FALSE),"")</f>
        <v/>
      </c>
      <c r="G514" s="51" t="str">
        <f>IFERROR(VLOOKUP($B514,'Tabelas auxiliares'!$A$65:$C$102,2,FALSE),"")</f>
        <v/>
      </c>
      <c r="H514" s="51" t="str">
        <f>IFERROR(VLOOKUP($B514,'Tabelas auxiliares'!$A$65:$C$102,3,FALSE),"")</f>
        <v/>
      </c>
      <c r="X514" s="51" t="str">
        <f t="shared" si="14"/>
        <v/>
      </c>
      <c r="Y514" s="51" t="str">
        <f>IF(T514="","",IF(AND(T514&lt;&gt;'Tabelas auxiliares'!$B$236,T514&lt;&gt;'Tabelas auxiliares'!$B$237,T514&lt;&gt;'Tabelas auxiliares'!$C$236,T514&lt;&gt;'Tabelas auxiliares'!$C$237,T514&lt;&gt;'Tabelas auxiliares'!$D$236),"FOLHA DE PESSOAL",IF(X514='Tabelas auxiliares'!$A$237,"CUSTEIO",IF(X514='Tabelas auxiliares'!$A$236,"INVESTIMENTO","ERRO - VERIFICAR"))))</f>
        <v/>
      </c>
      <c r="Z514" s="64" t="str">
        <f t="shared" si="15"/>
        <v/>
      </c>
      <c r="AA514" s="44"/>
      <c r="AC514" s="44"/>
      <c r="AD514" s="72"/>
      <c r="AE514" s="72"/>
      <c r="AF514" s="72"/>
      <c r="AG514" s="72"/>
      <c r="AH514" s="72"/>
      <c r="AI514" s="72"/>
      <c r="AJ514" s="72"/>
      <c r="AK514" s="72"/>
      <c r="AL514" s="72"/>
      <c r="AM514" s="72"/>
      <c r="AN514" s="72"/>
      <c r="AO514" s="72"/>
    </row>
    <row r="515" spans="6:41" x14ac:dyDescent="0.25">
      <c r="F515" s="51" t="str">
        <f>IFERROR(VLOOKUP(D515,'Tabelas auxiliares'!$A$3:$B$61,2,FALSE),"")</f>
        <v/>
      </c>
      <c r="G515" s="51" t="str">
        <f>IFERROR(VLOOKUP($B515,'Tabelas auxiliares'!$A$65:$C$102,2,FALSE),"")</f>
        <v/>
      </c>
      <c r="H515" s="51" t="str">
        <f>IFERROR(VLOOKUP($B515,'Tabelas auxiliares'!$A$65:$C$102,3,FALSE),"")</f>
        <v/>
      </c>
      <c r="X515" s="51" t="str">
        <f t="shared" si="14"/>
        <v/>
      </c>
      <c r="Y515" s="51" t="str">
        <f>IF(T515="","",IF(AND(T515&lt;&gt;'Tabelas auxiliares'!$B$236,T515&lt;&gt;'Tabelas auxiliares'!$B$237,T515&lt;&gt;'Tabelas auxiliares'!$C$236,T515&lt;&gt;'Tabelas auxiliares'!$C$237,T515&lt;&gt;'Tabelas auxiliares'!$D$236),"FOLHA DE PESSOAL",IF(X515='Tabelas auxiliares'!$A$237,"CUSTEIO",IF(X515='Tabelas auxiliares'!$A$236,"INVESTIMENTO","ERRO - VERIFICAR"))))</f>
        <v/>
      </c>
      <c r="Z515" s="64" t="str">
        <f t="shared" si="15"/>
        <v/>
      </c>
      <c r="AC515" s="44"/>
      <c r="AD515" s="72"/>
      <c r="AE515" s="72"/>
      <c r="AF515" s="72"/>
      <c r="AG515" s="72"/>
      <c r="AH515" s="72"/>
      <c r="AI515" s="72"/>
      <c r="AJ515" s="72"/>
      <c r="AK515" s="72"/>
      <c r="AL515" s="72"/>
      <c r="AM515" s="72"/>
      <c r="AN515" s="72"/>
      <c r="AO515" s="72"/>
    </row>
    <row r="516" spans="6:41" x14ac:dyDescent="0.25">
      <c r="F516" s="51" t="str">
        <f>IFERROR(VLOOKUP(D516,'Tabelas auxiliares'!$A$3:$B$61,2,FALSE),"")</f>
        <v/>
      </c>
      <c r="G516" s="51" t="str">
        <f>IFERROR(VLOOKUP($B516,'Tabelas auxiliares'!$A$65:$C$102,2,FALSE),"")</f>
        <v/>
      </c>
      <c r="H516" s="51" t="str">
        <f>IFERROR(VLOOKUP($B516,'Tabelas auxiliares'!$A$65:$C$102,3,FALSE),"")</f>
        <v/>
      </c>
      <c r="X516" s="51" t="str">
        <f t="shared" si="14"/>
        <v/>
      </c>
      <c r="Y516" s="51" t="str">
        <f>IF(T516="","",IF(AND(T516&lt;&gt;'Tabelas auxiliares'!$B$236,T516&lt;&gt;'Tabelas auxiliares'!$B$237,T516&lt;&gt;'Tabelas auxiliares'!$C$236,T516&lt;&gt;'Tabelas auxiliares'!$C$237,T516&lt;&gt;'Tabelas auxiliares'!$D$236),"FOLHA DE PESSOAL",IF(X516='Tabelas auxiliares'!$A$237,"CUSTEIO",IF(X516='Tabelas auxiliares'!$A$236,"INVESTIMENTO","ERRO - VERIFICAR"))))</f>
        <v/>
      </c>
      <c r="Z516" s="64" t="str">
        <f t="shared" si="15"/>
        <v/>
      </c>
      <c r="AA516" s="44"/>
      <c r="AC516" s="44"/>
      <c r="AD516" s="72"/>
      <c r="AE516" s="72"/>
      <c r="AF516" s="72"/>
      <c r="AG516" s="72"/>
      <c r="AH516" s="72"/>
      <c r="AI516" s="72"/>
      <c r="AJ516" s="72"/>
      <c r="AK516" s="72"/>
      <c r="AL516" s="72"/>
      <c r="AM516" s="72"/>
      <c r="AN516" s="72"/>
      <c r="AO516" s="72"/>
    </row>
    <row r="517" spans="6:41" x14ac:dyDescent="0.25">
      <c r="F517" s="51" t="str">
        <f>IFERROR(VLOOKUP(D517,'Tabelas auxiliares'!$A$3:$B$61,2,FALSE),"")</f>
        <v/>
      </c>
      <c r="G517" s="51" t="str">
        <f>IFERROR(VLOOKUP($B517,'Tabelas auxiliares'!$A$65:$C$102,2,FALSE),"")</f>
        <v/>
      </c>
      <c r="H517" s="51" t="str">
        <f>IFERROR(VLOOKUP($B517,'Tabelas auxiliares'!$A$65:$C$102,3,FALSE),"")</f>
        <v/>
      </c>
      <c r="X517" s="51" t="str">
        <f t="shared" si="14"/>
        <v/>
      </c>
      <c r="Y517" s="51" t="str">
        <f>IF(T517="","",IF(AND(T517&lt;&gt;'Tabelas auxiliares'!$B$236,T517&lt;&gt;'Tabelas auxiliares'!$B$237,T517&lt;&gt;'Tabelas auxiliares'!$C$236,T517&lt;&gt;'Tabelas auxiliares'!$C$237,T517&lt;&gt;'Tabelas auxiliares'!$D$236),"FOLHA DE PESSOAL",IF(X517='Tabelas auxiliares'!$A$237,"CUSTEIO",IF(X517='Tabelas auxiliares'!$A$236,"INVESTIMENTO","ERRO - VERIFICAR"))))</f>
        <v/>
      </c>
      <c r="Z517" s="64" t="str">
        <f t="shared" si="15"/>
        <v/>
      </c>
      <c r="AC517" s="44"/>
      <c r="AD517" s="72"/>
      <c r="AE517" s="72"/>
      <c r="AF517" s="72"/>
      <c r="AG517" s="72"/>
      <c r="AH517" s="72"/>
      <c r="AI517" s="72"/>
      <c r="AJ517" s="72"/>
      <c r="AK517" s="72"/>
      <c r="AL517" s="72"/>
      <c r="AM517" s="72"/>
      <c r="AN517" s="72"/>
      <c r="AO517" s="72"/>
    </row>
    <row r="518" spans="6:41" x14ac:dyDescent="0.25">
      <c r="F518" s="51" t="str">
        <f>IFERROR(VLOOKUP(D518,'Tabelas auxiliares'!$A$3:$B$61,2,FALSE),"")</f>
        <v/>
      </c>
      <c r="G518" s="51" t="str">
        <f>IFERROR(VLOOKUP($B518,'Tabelas auxiliares'!$A$65:$C$102,2,FALSE),"")</f>
        <v/>
      </c>
      <c r="H518" s="51" t="str">
        <f>IFERROR(VLOOKUP($B518,'Tabelas auxiliares'!$A$65:$C$102,3,FALSE),"")</f>
        <v/>
      </c>
      <c r="X518" s="51" t="str">
        <f t="shared" si="14"/>
        <v/>
      </c>
      <c r="Y518" s="51" t="str">
        <f>IF(T518="","",IF(AND(T518&lt;&gt;'Tabelas auxiliares'!$B$236,T518&lt;&gt;'Tabelas auxiliares'!$B$237,T518&lt;&gt;'Tabelas auxiliares'!$C$236,T518&lt;&gt;'Tabelas auxiliares'!$C$237,T518&lt;&gt;'Tabelas auxiliares'!$D$236),"FOLHA DE PESSOAL",IF(X518='Tabelas auxiliares'!$A$237,"CUSTEIO",IF(X518='Tabelas auxiliares'!$A$236,"INVESTIMENTO","ERRO - VERIFICAR"))))</f>
        <v/>
      </c>
      <c r="Z518" s="64" t="str">
        <f t="shared" si="15"/>
        <v/>
      </c>
      <c r="AC518" s="44"/>
      <c r="AD518" s="72"/>
      <c r="AE518" s="72"/>
      <c r="AF518" s="72"/>
      <c r="AG518" s="72"/>
      <c r="AH518" s="72"/>
      <c r="AI518" s="72"/>
      <c r="AJ518" s="72"/>
      <c r="AK518" s="72"/>
      <c r="AL518" s="72"/>
      <c r="AM518" s="72"/>
      <c r="AN518" s="72"/>
      <c r="AO518" s="72"/>
    </row>
    <row r="519" spans="6:41" x14ac:dyDescent="0.25">
      <c r="F519" s="51" t="str">
        <f>IFERROR(VLOOKUP(D519,'Tabelas auxiliares'!$A$3:$B$61,2,FALSE),"")</f>
        <v/>
      </c>
      <c r="G519" s="51" t="str">
        <f>IFERROR(VLOOKUP($B519,'Tabelas auxiliares'!$A$65:$C$102,2,FALSE),"")</f>
        <v/>
      </c>
      <c r="H519" s="51" t="str">
        <f>IFERROR(VLOOKUP($B519,'Tabelas auxiliares'!$A$65:$C$102,3,FALSE),"")</f>
        <v/>
      </c>
      <c r="X519" s="51" t="str">
        <f t="shared" si="14"/>
        <v/>
      </c>
      <c r="Y519" s="51" t="str">
        <f>IF(T519="","",IF(AND(T519&lt;&gt;'Tabelas auxiliares'!$B$236,T519&lt;&gt;'Tabelas auxiliares'!$B$237,T519&lt;&gt;'Tabelas auxiliares'!$C$236,T519&lt;&gt;'Tabelas auxiliares'!$C$237,T519&lt;&gt;'Tabelas auxiliares'!$D$236),"FOLHA DE PESSOAL",IF(X519='Tabelas auxiliares'!$A$237,"CUSTEIO",IF(X519='Tabelas auxiliares'!$A$236,"INVESTIMENTO","ERRO - VERIFICAR"))))</f>
        <v/>
      </c>
      <c r="Z519" s="64" t="str">
        <f t="shared" si="15"/>
        <v/>
      </c>
      <c r="AC519" s="44"/>
      <c r="AD519" s="72"/>
      <c r="AE519" s="72"/>
      <c r="AF519" s="72"/>
      <c r="AG519" s="72"/>
      <c r="AH519" s="72"/>
      <c r="AI519" s="72"/>
      <c r="AJ519" s="72"/>
      <c r="AK519" s="72"/>
      <c r="AL519" s="72"/>
      <c r="AM519" s="72"/>
      <c r="AN519" s="72"/>
      <c r="AO519" s="72"/>
    </row>
    <row r="520" spans="6:41" x14ac:dyDescent="0.25">
      <c r="F520" s="51" t="str">
        <f>IFERROR(VLOOKUP(D520,'Tabelas auxiliares'!$A$3:$B$61,2,FALSE),"")</f>
        <v/>
      </c>
      <c r="G520" s="51" t="str">
        <f>IFERROR(VLOOKUP($B520,'Tabelas auxiliares'!$A$65:$C$102,2,FALSE),"")</f>
        <v/>
      </c>
      <c r="H520" s="51" t="str">
        <f>IFERROR(VLOOKUP($B520,'Tabelas auxiliares'!$A$65:$C$102,3,FALSE),"")</f>
        <v/>
      </c>
      <c r="X520" s="51" t="str">
        <f t="shared" si="14"/>
        <v/>
      </c>
      <c r="Y520" s="51" t="str">
        <f>IF(T520="","",IF(AND(T520&lt;&gt;'Tabelas auxiliares'!$B$236,T520&lt;&gt;'Tabelas auxiliares'!$B$237,T520&lt;&gt;'Tabelas auxiliares'!$C$236,T520&lt;&gt;'Tabelas auxiliares'!$C$237,T520&lt;&gt;'Tabelas auxiliares'!$D$236),"FOLHA DE PESSOAL",IF(X520='Tabelas auxiliares'!$A$237,"CUSTEIO",IF(X520='Tabelas auxiliares'!$A$236,"INVESTIMENTO","ERRO - VERIFICAR"))))</f>
        <v/>
      </c>
      <c r="Z520" s="64" t="str">
        <f t="shared" si="15"/>
        <v/>
      </c>
      <c r="AC520" s="44"/>
      <c r="AD520" s="72"/>
      <c r="AE520" s="72"/>
      <c r="AF520" s="72"/>
      <c r="AG520" s="72"/>
      <c r="AH520" s="72"/>
      <c r="AI520" s="72"/>
      <c r="AJ520" s="72"/>
      <c r="AK520" s="72"/>
      <c r="AL520" s="72"/>
      <c r="AM520" s="72"/>
      <c r="AN520" s="72"/>
      <c r="AO520" s="72"/>
    </row>
    <row r="521" spans="6:41" x14ac:dyDescent="0.25">
      <c r="F521" s="51" t="str">
        <f>IFERROR(VLOOKUP(D521,'Tabelas auxiliares'!$A$3:$B$61,2,FALSE),"")</f>
        <v/>
      </c>
      <c r="G521" s="51" t="str">
        <f>IFERROR(VLOOKUP($B521,'Tabelas auxiliares'!$A$65:$C$102,2,FALSE),"")</f>
        <v/>
      </c>
      <c r="H521" s="51" t="str">
        <f>IFERROR(VLOOKUP($B521,'Tabelas auxiliares'!$A$65:$C$102,3,FALSE),"")</f>
        <v/>
      </c>
      <c r="X521" s="51" t="str">
        <f t="shared" si="14"/>
        <v/>
      </c>
      <c r="Y521" s="51" t="str">
        <f>IF(T521="","",IF(AND(T521&lt;&gt;'Tabelas auxiliares'!$B$236,T521&lt;&gt;'Tabelas auxiliares'!$B$237,T521&lt;&gt;'Tabelas auxiliares'!$C$236,T521&lt;&gt;'Tabelas auxiliares'!$C$237,T521&lt;&gt;'Tabelas auxiliares'!$D$236),"FOLHA DE PESSOAL",IF(X521='Tabelas auxiliares'!$A$237,"CUSTEIO",IF(X521='Tabelas auxiliares'!$A$236,"INVESTIMENTO","ERRO - VERIFICAR"))))</f>
        <v/>
      </c>
      <c r="Z521" s="64" t="str">
        <f t="shared" si="15"/>
        <v/>
      </c>
      <c r="AC521" s="44"/>
      <c r="AD521" s="72"/>
      <c r="AE521" s="72"/>
      <c r="AF521" s="72"/>
      <c r="AG521" s="72"/>
      <c r="AH521" s="72"/>
      <c r="AI521" s="72"/>
      <c r="AJ521" s="72"/>
      <c r="AK521" s="72"/>
      <c r="AL521" s="72"/>
      <c r="AM521" s="72"/>
      <c r="AN521" s="72"/>
      <c r="AO521" s="72"/>
    </row>
    <row r="522" spans="6:41" x14ac:dyDescent="0.25">
      <c r="F522" s="51" t="str">
        <f>IFERROR(VLOOKUP(D522,'Tabelas auxiliares'!$A$3:$B$61,2,FALSE),"")</f>
        <v/>
      </c>
      <c r="G522" s="51" t="str">
        <f>IFERROR(VLOOKUP($B522,'Tabelas auxiliares'!$A$65:$C$102,2,FALSE),"")</f>
        <v/>
      </c>
      <c r="H522" s="51" t="str">
        <f>IFERROR(VLOOKUP($B522,'Tabelas auxiliares'!$A$65:$C$102,3,FALSE),"")</f>
        <v/>
      </c>
      <c r="X522" s="51" t="str">
        <f t="shared" si="14"/>
        <v/>
      </c>
      <c r="Y522" s="51" t="str">
        <f>IF(T522="","",IF(AND(T522&lt;&gt;'Tabelas auxiliares'!$B$236,T522&lt;&gt;'Tabelas auxiliares'!$B$237,T522&lt;&gt;'Tabelas auxiliares'!$C$236,T522&lt;&gt;'Tabelas auxiliares'!$C$237,T522&lt;&gt;'Tabelas auxiliares'!$D$236),"FOLHA DE PESSOAL",IF(X522='Tabelas auxiliares'!$A$237,"CUSTEIO",IF(X522='Tabelas auxiliares'!$A$236,"INVESTIMENTO","ERRO - VERIFICAR"))))</f>
        <v/>
      </c>
      <c r="Z522" s="64" t="str">
        <f t="shared" si="15"/>
        <v/>
      </c>
      <c r="AC522" s="44"/>
      <c r="AD522" s="72"/>
      <c r="AE522" s="72"/>
      <c r="AF522" s="72"/>
      <c r="AG522" s="72"/>
      <c r="AH522" s="72"/>
      <c r="AI522" s="72"/>
      <c r="AJ522" s="72"/>
      <c r="AK522" s="72"/>
      <c r="AL522" s="72"/>
      <c r="AM522" s="72"/>
      <c r="AN522" s="72"/>
      <c r="AO522" s="72"/>
    </row>
    <row r="523" spans="6:41" x14ac:dyDescent="0.25">
      <c r="F523" s="51" t="str">
        <f>IFERROR(VLOOKUP(D523,'Tabelas auxiliares'!$A$3:$B$61,2,FALSE),"")</f>
        <v/>
      </c>
      <c r="G523" s="51" t="str">
        <f>IFERROR(VLOOKUP($B523,'Tabelas auxiliares'!$A$65:$C$102,2,FALSE),"")</f>
        <v/>
      </c>
      <c r="H523" s="51" t="str">
        <f>IFERROR(VLOOKUP($B523,'Tabelas auxiliares'!$A$65:$C$102,3,FALSE),"")</f>
        <v/>
      </c>
      <c r="X523" s="51" t="str">
        <f t="shared" si="14"/>
        <v/>
      </c>
      <c r="Y523" s="51" t="str">
        <f>IF(T523="","",IF(AND(T523&lt;&gt;'Tabelas auxiliares'!$B$236,T523&lt;&gt;'Tabelas auxiliares'!$B$237,T523&lt;&gt;'Tabelas auxiliares'!$C$236,T523&lt;&gt;'Tabelas auxiliares'!$C$237,T523&lt;&gt;'Tabelas auxiliares'!$D$236),"FOLHA DE PESSOAL",IF(X523='Tabelas auxiliares'!$A$237,"CUSTEIO",IF(X523='Tabelas auxiliares'!$A$236,"INVESTIMENTO","ERRO - VERIFICAR"))))</f>
        <v/>
      </c>
      <c r="Z523" s="64" t="str">
        <f t="shared" si="15"/>
        <v/>
      </c>
      <c r="AC523" s="44"/>
      <c r="AD523" s="72"/>
      <c r="AE523" s="72"/>
      <c r="AF523" s="72"/>
      <c r="AG523" s="72"/>
      <c r="AH523" s="72"/>
      <c r="AI523" s="72"/>
      <c r="AJ523" s="72"/>
      <c r="AK523" s="72"/>
      <c r="AL523" s="72"/>
      <c r="AM523" s="72"/>
      <c r="AN523" s="72"/>
      <c r="AO523" s="72"/>
    </row>
    <row r="524" spans="6:41" x14ac:dyDescent="0.25">
      <c r="F524" s="51" t="str">
        <f>IFERROR(VLOOKUP(D524,'Tabelas auxiliares'!$A$3:$B$61,2,FALSE),"")</f>
        <v/>
      </c>
      <c r="G524" s="51" t="str">
        <f>IFERROR(VLOOKUP($B524,'Tabelas auxiliares'!$A$65:$C$102,2,FALSE),"")</f>
        <v/>
      </c>
      <c r="H524" s="51" t="str">
        <f>IFERROR(VLOOKUP($B524,'Tabelas auxiliares'!$A$65:$C$102,3,FALSE),"")</f>
        <v/>
      </c>
      <c r="X524" s="51" t="str">
        <f t="shared" si="14"/>
        <v/>
      </c>
      <c r="Y524" s="51" t="str">
        <f>IF(T524="","",IF(AND(T524&lt;&gt;'Tabelas auxiliares'!$B$236,T524&lt;&gt;'Tabelas auxiliares'!$B$237,T524&lt;&gt;'Tabelas auxiliares'!$C$236,T524&lt;&gt;'Tabelas auxiliares'!$C$237,T524&lt;&gt;'Tabelas auxiliares'!$D$236),"FOLHA DE PESSOAL",IF(X524='Tabelas auxiliares'!$A$237,"CUSTEIO",IF(X524='Tabelas auxiliares'!$A$236,"INVESTIMENTO","ERRO - VERIFICAR"))))</f>
        <v/>
      </c>
      <c r="Z524" s="64" t="str">
        <f t="shared" si="15"/>
        <v/>
      </c>
      <c r="AC524" s="44"/>
      <c r="AD524" s="72"/>
      <c r="AE524" s="72"/>
      <c r="AF524" s="72"/>
      <c r="AG524" s="72"/>
      <c r="AH524" s="72"/>
      <c r="AI524" s="72"/>
      <c r="AJ524" s="72"/>
      <c r="AK524" s="72"/>
      <c r="AL524" s="72"/>
      <c r="AM524" s="72"/>
      <c r="AN524" s="72"/>
      <c r="AO524" s="72"/>
    </row>
    <row r="525" spans="6:41" x14ac:dyDescent="0.25">
      <c r="F525" s="51" t="str">
        <f>IFERROR(VLOOKUP(D525,'Tabelas auxiliares'!$A$3:$B$61,2,FALSE),"")</f>
        <v/>
      </c>
      <c r="G525" s="51" t="str">
        <f>IFERROR(VLOOKUP($B525,'Tabelas auxiliares'!$A$65:$C$102,2,FALSE),"")</f>
        <v/>
      </c>
      <c r="H525" s="51" t="str">
        <f>IFERROR(VLOOKUP($B525,'Tabelas auxiliares'!$A$65:$C$102,3,FALSE),"")</f>
        <v/>
      </c>
      <c r="X525" s="51" t="str">
        <f t="shared" si="14"/>
        <v/>
      </c>
      <c r="Y525" s="51" t="str">
        <f>IF(T525="","",IF(AND(T525&lt;&gt;'Tabelas auxiliares'!$B$236,T525&lt;&gt;'Tabelas auxiliares'!$B$237,T525&lt;&gt;'Tabelas auxiliares'!$C$236,T525&lt;&gt;'Tabelas auxiliares'!$C$237,T525&lt;&gt;'Tabelas auxiliares'!$D$236),"FOLHA DE PESSOAL",IF(X525='Tabelas auxiliares'!$A$237,"CUSTEIO",IF(X525='Tabelas auxiliares'!$A$236,"INVESTIMENTO","ERRO - VERIFICAR"))))</f>
        <v/>
      </c>
      <c r="Z525" s="64" t="str">
        <f t="shared" si="15"/>
        <v/>
      </c>
      <c r="AC525" s="44"/>
      <c r="AD525" s="72"/>
      <c r="AE525" s="72"/>
      <c r="AF525" s="72"/>
      <c r="AG525" s="72"/>
      <c r="AH525" s="72"/>
      <c r="AI525" s="72"/>
      <c r="AJ525" s="72"/>
      <c r="AK525" s="72"/>
      <c r="AL525" s="72"/>
      <c r="AM525" s="72"/>
      <c r="AN525" s="72"/>
      <c r="AO525" s="72"/>
    </row>
    <row r="526" spans="6:41" x14ac:dyDescent="0.25">
      <c r="F526" s="51" t="str">
        <f>IFERROR(VLOOKUP(D526,'Tabelas auxiliares'!$A$3:$B$61,2,FALSE),"")</f>
        <v/>
      </c>
      <c r="G526" s="51" t="str">
        <f>IFERROR(VLOOKUP($B526,'Tabelas auxiliares'!$A$65:$C$102,2,FALSE),"")</f>
        <v/>
      </c>
      <c r="H526" s="51" t="str">
        <f>IFERROR(VLOOKUP($B526,'Tabelas auxiliares'!$A$65:$C$102,3,FALSE),"")</f>
        <v/>
      </c>
      <c r="X526" s="51" t="str">
        <f t="shared" si="14"/>
        <v/>
      </c>
      <c r="Y526" s="51" t="str">
        <f>IF(T526="","",IF(AND(T526&lt;&gt;'Tabelas auxiliares'!$B$236,T526&lt;&gt;'Tabelas auxiliares'!$B$237,T526&lt;&gt;'Tabelas auxiliares'!$C$236,T526&lt;&gt;'Tabelas auxiliares'!$C$237,T526&lt;&gt;'Tabelas auxiliares'!$D$236),"FOLHA DE PESSOAL",IF(X526='Tabelas auxiliares'!$A$237,"CUSTEIO",IF(X526='Tabelas auxiliares'!$A$236,"INVESTIMENTO","ERRO - VERIFICAR"))))</f>
        <v/>
      </c>
      <c r="Z526" s="64" t="str">
        <f t="shared" si="15"/>
        <v/>
      </c>
      <c r="AC526" s="44"/>
      <c r="AD526" s="72"/>
      <c r="AE526" s="72"/>
      <c r="AF526" s="72"/>
      <c r="AG526" s="72"/>
      <c r="AH526" s="72"/>
      <c r="AI526" s="72"/>
      <c r="AJ526" s="72"/>
      <c r="AK526" s="72"/>
      <c r="AL526" s="72"/>
      <c r="AM526" s="72"/>
      <c r="AN526" s="72"/>
      <c r="AO526" s="72"/>
    </row>
    <row r="527" spans="6:41" x14ac:dyDescent="0.25">
      <c r="F527" s="51" t="str">
        <f>IFERROR(VLOOKUP(D527,'Tabelas auxiliares'!$A$3:$B$61,2,FALSE),"")</f>
        <v/>
      </c>
      <c r="G527" s="51" t="str">
        <f>IFERROR(VLOOKUP($B527,'Tabelas auxiliares'!$A$65:$C$102,2,FALSE),"")</f>
        <v/>
      </c>
      <c r="H527" s="51" t="str">
        <f>IFERROR(VLOOKUP($B527,'Tabelas auxiliares'!$A$65:$C$102,3,FALSE),"")</f>
        <v/>
      </c>
      <c r="X527" s="51" t="str">
        <f t="shared" si="14"/>
        <v/>
      </c>
      <c r="Y527" s="51" t="str">
        <f>IF(T527="","",IF(AND(T527&lt;&gt;'Tabelas auxiliares'!$B$236,T527&lt;&gt;'Tabelas auxiliares'!$B$237,T527&lt;&gt;'Tabelas auxiliares'!$C$236,T527&lt;&gt;'Tabelas auxiliares'!$C$237,T527&lt;&gt;'Tabelas auxiliares'!$D$236),"FOLHA DE PESSOAL",IF(X527='Tabelas auxiliares'!$A$237,"CUSTEIO",IF(X527='Tabelas auxiliares'!$A$236,"INVESTIMENTO","ERRO - VERIFICAR"))))</f>
        <v/>
      </c>
      <c r="Z527" s="64" t="str">
        <f t="shared" si="15"/>
        <v/>
      </c>
      <c r="AC527" s="44"/>
      <c r="AD527" s="72"/>
      <c r="AE527" s="72"/>
      <c r="AF527" s="72"/>
      <c r="AG527" s="72"/>
      <c r="AH527" s="72"/>
      <c r="AI527" s="72"/>
      <c r="AJ527" s="72"/>
      <c r="AK527" s="72"/>
      <c r="AL527" s="72"/>
      <c r="AM527" s="72"/>
      <c r="AN527" s="72"/>
      <c r="AO527" s="72"/>
    </row>
    <row r="528" spans="6:41" x14ac:dyDescent="0.25">
      <c r="F528" s="51" t="str">
        <f>IFERROR(VLOOKUP(D528,'Tabelas auxiliares'!$A$3:$B$61,2,FALSE),"")</f>
        <v/>
      </c>
      <c r="G528" s="51" t="str">
        <f>IFERROR(VLOOKUP($B528,'Tabelas auxiliares'!$A$65:$C$102,2,FALSE),"")</f>
        <v/>
      </c>
      <c r="H528" s="51" t="str">
        <f>IFERROR(VLOOKUP($B528,'Tabelas auxiliares'!$A$65:$C$102,3,FALSE),"")</f>
        <v/>
      </c>
      <c r="X528" s="51" t="str">
        <f t="shared" si="14"/>
        <v/>
      </c>
      <c r="Y528" s="51" t="str">
        <f>IF(T528="","",IF(AND(T528&lt;&gt;'Tabelas auxiliares'!$B$236,T528&lt;&gt;'Tabelas auxiliares'!$B$237,T528&lt;&gt;'Tabelas auxiliares'!$C$236,T528&lt;&gt;'Tabelas auxiliares'!$C$237,T528&lt;&gt;'Tabelas auxiliares'!$D$236),"FOLHA DE PESSOAL",IF(X528='Tabelas auxiliares'!$A$237,"CUSTEIO",IF(X528='Tabelas auxiliares'!$A$236,"INVESTIMENTO","ERRO - VERIFICAR"))))</f>
        <v/>
      </c>
      <c r="Z528" s="64" t="str">
        <f t="shared" si="15"/>
        <v/>
      </c>
      <c r="AC528" s="44"/>
      <c r="AD528" s="72"/>
      <c r="AE528" s="72"/>
      <c r="AF528" s="72"/>
      <c r="AG528" s="72"/>
      <c r="AH528" s="72"/>
      <c r="AI528" s="72"/>
      <c r="AJ528" s="72"/>
      <c r="AK528" s="72"/>
      <c r="AL528" s="72"/>
      <c r="AM528" s="72"/>
      <c r="AN528" s="72"/>
      <c r="AO528" s="72"/>
    </row>
    <row r="529" spans="6:41" x14ac:dyDescent="0.25">
      <c r="F529" s="51" t="str">
        <f>IFERROR(VLOOKUP(D529,'Tabelas auxiliares'!$A$3:$B$61,2,FALSE),"")</f>
        <v/>
      </c>
      <c r="G529" s="51" t="str">
        <f>IFERROR(VLOOKUP($B529,'Tabelas auxiliares'!$A$65:$C$102,2,FALSE),"")</f>
        <v/>
      </c>
      <c r="H529" s="51" t="str">
        <f>IFERROR(VLOOKUP($B529,'Tabelas auxiliares'!$A$65:$C$102,3,FALSE),"")</f>
        <v/>
      </c>
      <c r="X529" s="51" t="str">
        <f t="shared" si="14"/>
        <v/>
      </c>
      <c r="Y529" s="51" t="str">
        <f>IF(T529="","",IF(AND(T529&lt;&gt;'Tabelas auxiliares'!$B$236,T529&lt;&gt;'Tabelas auxiliares'!$B$237,T529&lt;&gt;'Tabelas auxiliares'!$C$236,T529&lt;&gt;'Tabelas auxiliares'!$C$237,T529&lt;&gt;'Tabelas auxiliares'!$D$236),"FOLHA DE PESSOAL",IF(X529='Tabelas auxiliares'!$A$237,"CUSTEIO",IF(X529='Tabelas auxiliares'!$A$236,"INVESTIMENTO","ERRO - VERIFICAR"))))</f>
        <v/>
      </c>
      <c r="Z529" s="64" t="str">
        <f t="shared" si="15"/>
        <v/>
      </c>
      <c r="AC529" s="44"/>
      <c r="AD529" s="72"/>
      <c r="AE529" s="72"/>
      <c r="AF529" s="72"/>
      <c r="AG529" s="72"/>
      <c r="AH529" s="72"/>
      <c r="AI529" s="72"/>
      <c r="AJ529" s="72"/>
      <c r="AK529" s="72"/>
      <c r="AL529" s="72"/>
      <c r="AM529" s="72"/>
      <c r="AN529" s="72"/>
      <c r="AO529" s="72"/>
    </row>
    <row r="530" spans="6:41" x14ac:dyDescent="0.25">
      <c r="F530" s="51" t="str">
        <f>IFERROR(VLOOKUP(D530,'Tabelas auxiliares'!$A$3:$B$61,2,FALSE),"")</f>
        <v/>
      </c>
      <c r="G530" s="51" t="str">
        <f>IFERROR(VLOOKUP($B530,'Tabelas auxiliares'!$A$65:$C$102,2,FALSE),"")</f>
        <v/>
      </c>
      <c r="H530" s="51" t="str">
        <f>IFERROR(VLOOKUP($B530,'Tabelas auxiliares'!$A$65:$C$102,3,FALSE),"")</f>
        <v/>
      </c>
      <c r="X530" s="51" t="str">
        <f t="shared" si="14"/>
        <v/>
      </c>
      <c r="Y530" s="51" t="str">
        <f>IF(T530="","",IF(AND(T530&lt;&gt;'Tabelas auxiliares'!$B$236,T530&lt;&gt;'Tabelas auxiliares'!$B$237,T530&lt;&gt;'Tabelas auxiliares'!$C$236,T530&lt;&gt;'Tabelas auxiliares'!$C$237,T530&lt;&gt;'Tabelas auxiliares'!$D$236),"FOLHA DE PESSOAL",IF(X530='Tabelas auxiliares'!$A$237,"CUSTEIO",IF(X530='Tabelas auxiliares'!$A$236,"INVESTIMENTO","ERRO - VERIFICAR"))))</f>
        <v/>
      </c>
      <c r="Z530" s="64" t="str">
        <f t="shared" si="15"/>
        <v/>
      </c>
      <c r="AC530" s="44"/>
      <c r="AD530" s="72"/>
      <c r="AE530" s="72"/>
      <c r="AF530" s="72"/>
      <c r="AG530" s="72"/>
      <c r="AH530" s="72"/>
      <c r="AI530" s="72"/>
      <c r="AJ530" s="72"/>
      <c r="AK530" s="72"/>
      <c r="AL530" s="72"/>
      <c r="AM530" s="72"/>
      <c r="AN530" s="72"/>
      <c r="AO530" s="72"/>
    </row>
    <row r="531" spans="6:41" x14ac:dyDescent="0.25">
      <c r="F531" s="51" t="str">
        <f>IFERROR(VLOOKUP(D531,'Tabelas auxiliares'!$A$3:$B$61,2,FALSE),"")</f>
        <v/>
      </c>
      <c r="G531" s="51" t="str">
        <f>IFERROR(VLOOKUP($B531,'Tabelas auxiliares'!$A$65:$C$102,2,FALSE),"")</f>
        <v/>
      </c>
      <c r="H531" s="51" t="str">
        <f>IFERROR(VLOOKUP($B531,'Tabelas auxiliares'!$A$65:$C$102,3,FALSE),"")</f>
        <v/>
      </c>
      <c r="X531" s="51" t="str">
        <f t="shared" si="14"/>
        <v/>
      </c>
      <c r="Y531" s="51" t="str">
        <f>IF(T531="","",IF(AND(T531&lt;&gt;'Tabelas auxiliares'!$B$236,T531&lt;&gt;'Tabelas auxiliares'!$B$237,T531&lt;&gt;'Tabelas auxiliares'!$C$236,T531&lt;&gt;'Tabelas auxiliares'!$C$237,T531&lt;&gt;'Tabelas auxiliares'!$D$236),"FOLHA DE PESSOAL",IF(X531='Tabelas auxiliares'!$A$237,"CUSTEIO",IF(X531='Tabelas auxiliares'!$A$236,"INVESTIMENTO","ERRO - VERIFICAR"))))</f>
        <v/>
      </c>
      <c r="Z531" s="64" t="str">
        <f t="shared" si="15"/>
        <v/>
      </c>
      <c r="AC531" s="44"/>
      <c r="AD531" s="72"/>
      <c r="AE531" s="72"/>
      <c r="AF531" s="72"/>
      <c r="AG531" s="72"/>
      <c r="AH531" s="72"/>
      <c r="AI531" s="72"/>
      <c r="AJ531" s="72"/>
      <c r="AK531" s="72"/>
      <c r="AL531" s="72"/>
      <c r="AM531" s="72"/>
      <c r="AN531" s="72"/>
      <c r="AO531" s="72"/>
    </row>
    <row r="532" spans="6:41" x14ac:dyDescent="0.25">
      <c r="F532" s="51" t="str">
        <f>IFERROR(VLOOKUP(D532,'Tabelas auxiliares'!$A$3:$B$61,2,FALSE),"")</f>
        <v/>
      </c>
      <c r="G532" s="51" t="str">
        <f>IFERROR(VLOOKUP($B532,'Tabelas auxiliares'!$A$65:$C$102,2,FALSE),"")</f>
        <v/>
      </c>
      <c r="H532" s="51" t="str">
        <f>IFERROR(VLOOKUP($B532,'Tabelas auxiliares'!$A$65:$C$102,3,FALSE),"")</f>
        <v/>
      </c>
      <c r="X532" s="51" t="str">
        <f t="shared" si="14"/>
        <v/>
      </c>
      <c r="Y532" s="51" t="str">
        <f>IF(T532="","",IF(AND(T532&lt;&gt;'Tabelas auxiliares'!$B$236,T532&lt;&gt;'Tabelas auxiliares'!$B$237,T532&lt;&gt;'Tabelas auxiliares'!$C$236,T532&lt;&gt;'Tabelas auxiliares'!$C$237,T532&lt;&gt;'Tabelas auxiliares'!$D$236),"FOLHA DE PESSOAL",IF(X532='Tabelas auxiliares'!$A$237,"CUSTEIO",IF(X532='Tabelas auxiliares'!$A$236,"INVESTIMENTO","ERRO - VERIFICAR"))))</f>
        <v/>
      </c>
      <c r="Z532" s="64" t="str">
        <f t="shared" si="15"/>
        <v/>
      </c>
      <c r="AC532" s="44"/>
      <c r="AD532" s="72"/>
      <c r="AE532" s="72"/>
      <c r="AF532" s="72"/>
      <c r="AG532" s="72"/>
      <c r="AH532" s="72"/>
      <c r="AI532" s="72"/>
      <c r="AJ532" s="72"/>
      <c r="AK532" s="72"/>
      <c r="AL532" s="72"/>
      <c r="AM532" s="72"/>
      <c r="AN532" s="72"/>
      <c r="AO532" s="72"/>
    </row>
    <row r="533" spans="6:41" x14ac:dyDescent="0.25">
      <c r="F533" s="51" t="str">
        <f>IFERROR(VLOOKUP(D533,'Tabelas auxiliares'!$A$3:$B$61,2,FALSE),"")</f>
        <v/>
      </c>
      <c r="G533" s="51" t="str">
        <f>IFERROR(VLOOKUP($B533,'Tabelas auxiliares'!$A$65:$C$102,2,FALSE),"")</f>
        <v/>
      </c>
      <c r="H533" s="51" t="str">
        <f>IFERROR(VLOOKUP($B533,'Tabelas auxiliares'!$A$65:$C$102,3,FALSE),"")</f>
        <v/>
      </c>
      <c r="X533" s="51" t="str">
        <f t="shared" si="14"/>
        <v/>
      </c>
      <c r="Y533" s="51" t="str">
        <f>IF(T533="","",IF(AND(T533&lt;&gt;'Tabelas auxiliares'!$B$236,T533&lt;&gt;'Tabelas auxiliares'!$B$237,T533&lt;&gt;'Tabelas auxiliares'!$C$236,T533&lt;&gt;'Tabelas auxiliares'!$C$237,T533&lt;&gt;'Tabelas auxiliares'!$D$236),"FOLHA DE PESSOAL",IF(X533='Tabelas auxiliares'!$A$237,"CUSTEIO",IF(X533='Tabelas auxiliares'!$A$236,"INVESTIMENTO","ERRO - VERIFICAR"))))</f>
        <v/>
      </c>
      <c r="Z533" s="64" t="str">
        <f t="shared" si="15"/>
        <v/>
      </c>
      <c r="AC533" s="44"/>
      <c r="AD533" s="72"/>
      <c r="AE533" s="72"/>
      <c r="AF533" s="72"/>
      <c r="AG533" s="72"/>
      <c r="AH533" s="72"/>
      <c r="AI533" s="72"/>
      <c r="AJ533" s="72"/>
      <c r="AK533" s="72"/>
      <c r="AL533" s="72"/>
      <c r="AM533" s="72"/>
      <c r="AN533" s="72"/>
      <c r="AO533" s="72"/>
    </row>
    <row r="534" spans="6:41" x14ac:dyDescent="0.25">
      <c r="F534" s="51" t="str">
        <f>IFERROR(VLOOKUP(D534,'Tabelas auxiliares'!$A$3:$B$61,2,FALSE),"")</f>
        <v/>
      </c>
      <c r="G534" s="51" t="str">
        <f>IFERROR(VLOOKUP($B534,'Tabelas auxiliares'!$A$65:$C$102,2,FALSE),"")</f>
        <v/>
      </c>
      <c r="H534" s="51" t="str">
        <f>IFERROR(VLOOKUP($B534,'Tabelas auxiliares'!$A$65:$C$102,3,FALSE),"")</f>
        <v/>
      </c>
      <c r="X534" s="51" t="str">
        <f t="shared" si="14"/>
        <v/>
      </c>
      <c r="Y534" s="51" t="str">
        <f>IF(T534="","",IF(AND(T534&lt;&gt;'Tabelas auxiliares'!$B$236,T534&lt;&gt;'Tabelas auxiliares'!$B$237,T534&lt;&gt;'Tabelas auxiliares'!$C$236,T534&lt;&gt;'Tabelas auxiliares'!$C$237,T534&lt;&gt;'Tabelas auxiliares'!$D$236),"FOLHA DE PESSOAL",IF(X534='Tabelas auxiliares'!$A$237,"CUSTEIO",IF(X534='Tabelas auxiliares'!$A$236,"INVESTIMENTO","ERRO - VERIFICAR"))))</f>
        <v/>
      </c>
      <c r="Z534" s="64" t="str">
        <f t="shared" si="15"/>
        <v/>
      </c>
      <c r="AC534" s="44"/>
      <c r="AD534" s="72"/>
      <c r="AE534" s="72"/>
      <c r="AF534" s="72"/>
      <c r="AG534" s="72"/>
      <c r="AH534" s="72"/>
      <c r="AI534" s="72"/>
      <c r="AJ534" s="72"/>
      <c r="AK534" s="72"/>
      <c r="AL534" s="72"/>
      <c r="AM534" s="72"/>
      <c r="AN534" s="72"/>
      <c r="AO534" s="72"/>
    </row>
    <row r="535" spans="6:41" x14ac:dyDescent="0.25">
      <c r="F535" s="51" t="str">
        <f>IFERROR(VLOOKUP(D535,'Tabelas auxiliares'!$A$3:$B$61,2,FALSE),"")</f>
        <v/>
      </c>
      <c r="G535" s="51" t="str">
        <f>IFERROR(VLOOKUP($B535,'Tabelas auxiliares'!$A$65:$C$102,2,FALSE),"")</f>
        <v/>
      </c>
      <c r="H535" s="51" t="str">
        <f>IFERROR(VLOOKUP($B535,'Tabelas auxiliares'!$A$65:$C$102,3,FALSE),"")</f>
        <v/>
      </c>
      <c r="X535" s="51" t="str">
        <f t="shared" si="14"/>
        <v/>
      </c>
      <c r="Y535" s="51" t="str">
        <f>IF(T535="","",IF(AND(T535&lt;&gt;'Tabelas auxiliares'!$B$236,T535&lt;&gt;'Tabelas auxiliares'!$B$237,T535&lt;&gt;'Tabelas auxiliares'!$C$236,T535&lt;&gt;'Tabelas auxiliares'!$C$237,T535&lt;&gt;'Tabelas auxiliares'!$D$236),"FOLHA DE PESSOAL",IF(X535='Tabelas auxiliares'!$A$237,"CUSTEIO",IF(X535='Tabelas auxiliares'!$A$236,"INVESTIMENTO","ERRO - VERIFICAR"))))</f>
        <v/>
      </c>
      <c r="Z535" s="64" t="str">
        <f t="shared" si="15"/>
        <v/>
      </c>
      <c r="AC535" s="44"/>
      <c r="AD535" s="72"/>
      <c r="AE535" s="72"/>
      <c r="AF535" s="72"/>
      <c r="AG535" s="72"/>
      <c r="AH535" s="72"/>
      <c r="AI535" s="72"/>
      <c r="AJ535" s="72"/>
      <c r="AK535" s="72"/>
      <c r="AL535" s="72"/>
      <c r="AM535" s="72"/>
      <c r="AN535" s="72"/>
      <c r="AO535" s="72"/>
    </row>
    <row r="536" spans="6:41" x14ac:dyDescent="0.25">
      <c r="F536" s="51" t="str">
        <f>IFERROR(VLOOKUP(D536,'Tabelas auxiliares'!$A$3:$B$61,2,FALSE),"")</f>
        <v/>
      </c>
      <c r="G536" s="51" t="str">
        <f>IFERROR(VLOOKUP($B536,'Tabelas auxiliares'!$A$65:$C$102,2,FALSE),"")</f>
        <v/>
      </c>
      <c r="H536" s="51" t="str">
        <f>IFERROR(VLOOKUP($B536,'Tabelas auxiliares'!$A$65:$C$102,3,FALSE),"")</f>
        <v/>
      </c>
      <c r="X536" s="51" t="str">
        <f t="shared" si="14"/>
        <v/>
      </c>
      <c r="Y536" s="51" t="str">
        <f>IF(T536="","",IF(AND(T536&lt;&gt;'Tabelas auxiliares'!$B$236,T536&lt;&gt;'Tabelas auxiliares'!$B$237,T536&lt;&gt;'Tabelas auxiliares'!$C$236,T536&lt;&gt;'Tabelas auxiliares'!$C$237,T536&lt;&gt;'Tabelas auxiliares'!$D$236),"FOLHA DE PESSOAL",IF(X536='Tabelas auxiliares'!$A$237,"CUSTEIO",IF(X536='Tabelas auxiliares'!$A$236,"INVESTIMENTO","ERRO - VERIFICAR"))))</f>
        <v/>
      </c>
      <c r="Z536" s="64" t="str">
        <f t="shared" si="15"/>
        <v/>
      </c>
      <c r="AC536" s="44"/>
      <c r="AD536" s="72"/>
      <c r="AE536" s="72"/>
      <c r="AF536" s="72"/>
      <c r="AG536" s="72"/>
      <c r="AH536" s="72"/>
      <c r="AI536" s="72"/>
      <c r="AJ536" s="72"/>
      <c r="AK536" s="72"/>
      <c r="AL536" s="72"/>
      <c r="AM536" s="72"/>
      <c r="AN536" s="72"/>
      <c r="AO536" s="72"/>
    </row>
    <row r="537" spans="6:41" x14ac:dyDescent="0.25">
      <c r="F537" s="51" t="str">
        <f>IFERROR(VLOOKUP(D537,'Tabelas auxiliares'!$A$3:$B$61,2,FALSE),"")</f>
        <v/>
      </c>
      <c r="G537" s="51" t="str">
        <f>IFERROR(VLOOKUP($B537,'Tabelas auxiliares'!$A$65:$C$102,2,FALSE),"")</f>
        <v/>
      </c>
      <c r="H537" s="51" t="str">
        <f>IFERROR(VLOOKUP($B537,'Tabelas auxiliares'!$A$65:$C$102,3,FALSE),"")</f>
        <v/>
      </c>
      <c r="X537" s="51" t="str">
        <f t="shared" si="14"/>
        <v/>
      </c>
      <c r="Y537" s="51" t="str">
        <f>IF(T537="","",IF(AND(T537&lt;&gt;'Tabelas auxiliares'!$B$236,T537&lt;&gt;'Tabelas auxiliares'!$B$237,T537&lt;&gt;'Tabelas auxiliares'!$C$236,T537&lt;&gt;'Tabelas auxiliares'!$C$237,T537&lt;&gt;'Tabelas auxiliares'!$D$236),"FOLHA DE PESSOAL",IF(X537='Tabelas auxiliares'!$A$237,"CUSTEIO",IF(X537='Tabelas auxiliares'!$A$236,"INVESTIMENTO","ERRO - VERIFICAR"))))</f>
        <v/>
      </c>
      <c r="Z537" s="64" t="str">
        <f t="shared" si="15"/>
        <v/>
      </c>
      <c r="AC537" s="44"/>
      <c r="AD537" s="72"/>
      <c r="AE537" s="72"/>
      <c r="AF537" s="72"/>
      <c r="AG537" s="72"/>
      <c r="AH537" s="72"/>
      <c r="AI537" s="72"/>
      <c r="AJ537" s="72"/>
      <c r="AK537" s="72"/>
      <c r="AL537" s="72"/>
      <c r="AM537" s="72"/>
      <c r="AN537" s="72"/>
      <c r="AO537" s="72"/>
    </row>
    <row r="538" spans="6:41" x14ac:dyDescent="0.25">
      <c r="F538" s="51" t="str">
        <f>IFERROR(VLOOKUP(D538,'Tabelas auxiliares'!$A$3:$B$61,2,FALSE),"")</f>
        <v/>
      </c>
      <c r="G538" s="51" t="str">
        <f>IFERROR(VLOOKUP($B538,'Tabelas auxiliares'!$A$65:$C$102,2,FALSE),"")</f>
        <v/>
      </c>
      <c r="H538" s="51" t="str">
        <f>IFERROR(VLOOKUP($B538,'Tabelas auxiliares'!$A$65:$C$102,3,FALSE),"")</f>
        <v/>
      </c>
      <c r="X538" s="51" t="str">
        <f t="shared" si="14"/>
        <v/>
      </c>
      <c r="Y538" s="51" t="str">
        <f>IF(T538="","",IF(AND(T538&lt;&gt;'Tabelas auxiliares'!$B$236,T538&lt;&gt;'Tabelas auxiliares'!$B$237,T538&lt;&gt;'Tabelas auxiliares'!$C$236,T538&lt;&gt;'Tabelas auxiliares'!$C$237,T538&lt;&gt;'Tabelas auxiliares'!$D$236),"FOLHA DE PESSOAL",IF(X538='Tabelas auxiliares'!$A$237,"CUSTEIO",IF(X538='Tabelas auxiliares'!$A$236,"INVESTIMENTO","ERRO - VERIFICAR"))))</f>
        <v/>
      </c>
      <c r="Z538" s="64" t="str">
        <f t="shared" si="15"/>
        <v/>
      </c>
      <c r="AC538" s="44"/>
      <c r="AD538" s="72"/>
      <c r="AE538" s="72"/>
      <c r="AF538" s="72"/>
      <c r="AG538" s="72"/>
      <c r="AH538" s="72"/>
      <c r="AI538" s="72"/>
      <c r="AJ538" s="72"/>
      <c r="AK538" s="72"/>
      <c r="AL538" s="72"/>
      <c r="AM538" s="72"/>
      <c r="AN538" s="72"/>
      <c r="AO538" s="72"/>
    </row>
    <row r="539" spans="6:41" x14ac:dyDescent="0.25">
      <c r="F539" s="51" t="str">
        <f>IFERROR(VLOOKUP(D539,'Tabelas auxiliares'!$A$3:$B$61,2,FALSE),"")</f>
        <v/>
      </c>
      <c r="G539" s="51" t="str">
        <f>IFERROR(VLOOKUP($B539,'Tabelas auxiliares'!$A$65:$C$102,2,FALSE),"")</f>
        <v/>
      </c>
      <c r="H539" s="51" t="str">
        <f>IFERROR(VLOOKUP($B539,'Tabelas auxiliares'!$A$65:$C$102,3,FALSE),"")</f>
        <v/>
      </c>
      <c r="X539" s="51" t="str">
        <f t="shared" si="14"/>
        <v/>
      </c>
      <c r="Y539" s="51" t="str">
        <f>IF(T539="","",IF(AND(T539&lt;&gt;'Tabelas auxiliares'!$B$236,T539&lt;&gt;'Tabelas auxiliares'!$B$237,T539&lt;&gt;'Tabelas auxiliares'!$C$236,T539&lt;&gt;'Tabelas auxiliares'!$C$237,T539&lt;&gt;'Tabelas auxiliares'!$D$236),"FOLHA DE PESSOAL",IF(X539='Tabelas auxiliares'!$A$237,"CUSTEIO",IF(X539='Tabelas auxiliares'!$A$236,"INVESTIMENTO","ERRO - VERIFICAR"))))</f>
        <v/>
      </c>
      <c r="Z539" s="64" t="str">
        <f t="shared" si="15"/>
        <v/>
      </c>
      <c r="AC539" s="44"/>
      <c r="AD539" s="72"/>
      <c r="AE539" s="72"/>
      <c r="AF539" s="72"/>
      <c r="AG539" s="72"/>
      <c r="AH539" s="72"/>
      <c r="AI539" s="72"/>
      <c r="AJ539" s="72"/>
      <c r="AK539" s="72"/>
      <c r="AL539" s="72"/>
      <c r="AM539" s="72"/>
      <c r="AN539" s="72"/>
      <c r="AO539" s="72"/>
    </row>
    <row r="540" spans="6:41" x14ac:dyDescent="0.25">
      <c r="F540" s="51" t="str">
        <f>IFERROR(VLOOKUP(D540,'Tabelas auxiliares'!$A$3:$B$61,2,FALSE),"")</f>
        <v/>
      </c>
      <c r="G540" s="51" t="str">
        <f>IFERROR(VLOOKUP($B540,'Tabelas auxiliares'!$A$65:$C$102,2,FALSE),"")</f>
        <v/>
      </c>
      <c r="H540" s="51" t="str">
        <f>IFERROR(VLOOKUP($B540,'Tabelas auxiliares'!$A$65:$C$102,3,FALSE),"")</f>
        <v/>
      </c>
      <c r="X540" s="51" t="str">
        <f t="shared" si="14"/>
        <v/>
      </c>
      <c r="Y540" s="51" t="str">
        <f>IF(T540="","",IF(AND(T540&lt;&gt;'Tabelas auxiliares'!$B$236,T540&lt;&gt;'Tabelas auxiliares'!$B$237,T540&lt;&gt;'Tabelas auxiliares'!$C$236,T540&lt;&gt;'Tabelas auxiliares'!$C$237,T540&lt;&gt;'Tabelas auxiliares'!$D$236),"FOLHA DE PESSOAL",IF(X540='Tabelas auxiliares'!$A$237,"CUSTEIO",IF(X540='Tabelas auxiliares'!$A$236,"INVESTIMENTO","ERRO - VERIFICAR"))))</f>
        <v/>
      </c>
      <c r="Z540" s="64" t="str">
        <f t="shared" si="15"/>
        <v/>
      </c>
      <c r="AC540" s="44"/>
      <c r="AD540" s="72"/>
      <c r="AE540" s="72"/>
      <c r="AF540" s="72"/>
      <c r="AG540" s="72"/>
      <c r="AH540" s="72"/>
      <c r="AI540" s="72"/>
      <c r="AJ540" s="72"/>
      <c r="AK540" s="72"/>
      <c r="AL540" s="72"/>
      <c r="AM540" s="72"/>
      <c r="AN540" s="72"/>
      <c r="AO540" s="72"/>
    </row>
    <row r="541" spans="6:41" x14ac:dyDescent="0.25">
      <c r="F541" s="51" t="str">
        <f>IFERROR(VLOOKUP(D541,'Tabelas auxiliares'!$A$3:$B$61,2,FALSE),"")</f>
        <v/>
      </c>
      <c r="G541" s="51" t="str">
        <f>IFERROR(VLOOKUP($B541,'Tabelas auxiliares'!$A$65:$C$102,2,FALSE),"")</f>
        <v/>
      </c>
      <c r="H541" s="51" t="str">
        <f>IFERROR(VLOOKUP($B541,'Tabelas auxiliares'!$A$65:$C$102,3,FALSE),"")</f>
        <v/>
      </c>
      <c r="X541" s="51" t="str">
        <f t="shared" si="14"/>
        <v/>
      </c>
      <c r="Y541" s="51" t="str">
        <f>IF(T541="","",IF(AND(T541&lt;&gt;'Tabelas auxiliares'!$B$236,T541&lt;&gt;'Tabelas auxiliares'!$B$237,T541&lt;&gt;'Tabelas auxiliares'!$C$236,T541&lt;&gt;'Tabelas auxiliares'!$C$237,T541&lt;&gt;'Tabelas auxiliares'!$D$236),"FOLHA DE PESSOAL",IF(X541='Tabelas auxiliares'!$A$237,"CUSTEIO",IF(X541='Tabelas auxiliares'!$A$236,"INVESTIMENTO","ERRO - VERIFICAR"))))</f>
        <v/>
      </c>
      <c r="Z541" s="64" t="str">
        <f t="shared" si="15"/>
        <v/>
      </c>
      <c r="AC541" s="44"/>
      <c r="AD541" s="72"/>
      <c r="AE541" s="72"/>
      <c r="AF541" s="72"/>
      <c r="AG541" s="72"/>
      <c r="AH541" s="72"/>
      <c r="AI541" s="72"/>
      <c r="AJ541" s="72"/>
      <c r="AK541" s="72"/>
      <c r="AL541" s="72"/>
      <c r="AM541" s="72"/>
      <c r="AN541" s="72"/>
      <c r="AO541" s="72"/>
    </row>
    <row r="542" spans="6:41" x14ac:dyDescent="0.25">
      <c r="F542" s="51" t="str">
        <f>IFERROR(VLOOKUP(D542,'Tabelas auxiliares'!$A$3:$B$61,2,FALSE),"")</f>
        <v/>
      </c>
      <c r="G542" s="51" t="str">
        <f>IFERROR(VLOOKUP($B542,'Tabelas auxiliares'!$A$65:$C$102,2,FALSE),"")</f>
        <v/>
      </c>
      <c r="H542" s="51" t="str">
        <f>IFERROR(VLOOKUP($B542,'Tabelas auxiliares'!$A$65:$C$102,3,FALSE),"")</f>
        <v/>
      </c>
      <c r="X542" s="51" t="str">
        <f t="shared" si="14"/>
        <v/>
      </c>
      <c r="Y542" s="51" t="str">
        <f>IF(T542="","",IF(AND(T542&lt;&gt;'Tabelas auxiliares'!$B$236,T542&lt;&gt;'Tabelas auxiliares'!$B$237,T542&lt;&gt;'Tabelas auxiliares'!$C$236,T542&lt;&gt;'Tabelas auxiliares'!$C$237,T542&lt;&gt;'Tabelas auxiliares'!$D$236),"FOLHA DE PESSOAL",IF(X542='Tabelas auxiliares'!$A$237,"CUSTEIO",IF(X542='Tabelas auxiliares'!$A$236,"INVESTIMENTO","ERRO - VERIFICAR"))))</f>
        <v/>
      </c>
      <c r="Z542" s="64" t="str">
        <f t="shared" si="15"/>
        <v/>
      </c>
      <c r="AC542" s="44"/>
      <c r="AD542" s="72"/>
      <c r="AE542" s="72"/>
      <c r="AF542" s="72"/>
      <c r="AG542" s="72"/>
      <c r="AH542" s="72"/>
      <c r="AI542" s="72"/>
      <c r="AJ542" s="72"/>
      <c r="AK542" s="72"/>
      <c r="AL542" s="72"/>
      <c r="AM542" s="72"/>
      <c r="AN542" s="72"/>
      <c r="AO542" s="72"/>
    </row>
    <row r="543" spans="6:41" x14ac:dyDescent="0.25">
      <c r="F543" s="51" t="str">
        <f>IFERROR(VLOOKUP(D543,'Tabelas auxiliares'!$A$3:$B$61,2,FALSE),"")</f>
        <v/>
      </c>
      <c r="G543" s="51" t="str">
        <f>IFERROR(VLOOKUP($B543,'Tabelas auxiliares'!$A$65:$C$102,2,FALSE),"")</f>
        <v/>
      </c>
      <c r="H543" s="51" t="str">
        <f>IFERROR(VLOOKUP($B543,'Tabelas auxiliares'!$A$65:$C$102,3,FALSE),"")</f>
        <v/>
      </c>
      <c r="X543" s="51" t="str">
        <f t="shared" si="14"/>
        <v/>
      </c>
      <c r="Y543" s="51" t="str">
        <f>IF(T543="","",IF(AND(T543&lt;&gt;'Tabelas auxiliares'!$B$236,T543&lt;&gt;'Tabelas auxiliares'!$B$237,T543&lt;&gt;'Tabelas auxiliares'!$C$236,T543&lt;&gt;'Tabelas auxiliares'!$C$237,T543&lt;&gt;'Tabelas auxiliares'!$D$236),"FOLHA DE PESSOAL",IF(X543='Tabelas auxiliares'!$A$237,"CUSTEIO",IF(X543='Tabelas auxiliares'!$A$236,"INVESTIMENTO","ERRO - VERIFICAR"))))</f>
        <v/>
      </c>
      <c r="Z543" s="64" t="str">
        <f t="shared" si="15"/>
        <v/>
      </c>
      <c r="AC543" s="44"/>
      <c r="AD543" s="72"/>
      <c r="AE543" s="72"/>
      <c r="AF543" s="72"/>
      <c r="AG543" s="72"/>
      <c r="AH543" s="72"/>
      <c r="AI543" s="72"/>
      <c r="AJ543" s="72"/>
      <c r="AK543" s="72"/>
      <c r="AL543" s="72"/>
      <c r="AM543" s="72"/>
      <c r="AN543" s="72"/>
      <c r="AO543" s="72"/>
    </row>
    <row r="544" spans="6:41" x14ac:dyDescent="0.25">
      <c r="F544" s="51" t="str">
        <f>IFERROR(VLOOKUP(D544,'Tabelas auxiliares'!$A$3:$B$61,2,FALSE),"")</f>
        <v/>
      </c>
      <c r="G544" s="51" t="str">
        <f>IFERROR(VLOOKUP($B544,'Tabelas auxiliares'!$A$65:$C$102,2,FALSE),"")</f>
        <v/>
      </c>
      <c r="H544" s="51" t="str">
        <f>IFERROR(VLOOKUP($B544,'Tabelas auxiliares'!$A$65:$C$102,3,FALSE),"")</f>
        <v/>
      </c>
      <c r="X544" s="51" t="str">
        <f t="shared" si="14"/>
        <v/>
      </c>
      <c r="Y544" s="51" t="str">
        <f>IF(T544="","",IF(AND(T544&lt;&gt;'Tabelas auxiliares'!$B$236,T544&lt;&gt;'Tabelas auxiliares'!$B$237,T544&lt;&gt;'Tabelas auxiliares'!$C$236,T544&lt;&gt;'Tabelas auxiliares'!$C$237,T544&lt;&gt;'Tabelas auxiliares'!$D$236),"FOLHA DE PESSOAL",IF(X544='Tabelas auxiliares'!$A$237,"CUSTEIO",IF(X544='Tabelas auxiliares'!$A$236,"INVESTIMENTO","ERRO - VERIFICAR"))))</f>
        <v/>
      </c>
      <c r="Z544" s="64" t="str">
        <f t="shared" si="15"/>
        <v/>
      </c>
      <c r="AC544" s="44"/>
      <c r="AD544" s="72"/>
      <c r="AE544" s="72"/>
      <c r="AF544" s="72"/>
      <c r="AG544" s="72"/>
      <c r="AH544" s="72"/>
      <c r="AI544" s="72"/>
      <c r="AJ544" s="72"/>
      <c r="AK544" s="72"/>
      <c r="AL544" s="72"/>
      <c r="AM544" s="72"/>
      <c r="AN544" s="72"/>
      <c r="AO544" s="72"/>
    </row>
    <row r="545" spans="6:41" x14ac:dyDescent="0.25">
      <c r="F545" s="51" t="str">
        <f>IFERROR(VLOOKUP(D545,'Tabelas auxiliares'!$A$3:$B$61,2,FALSE),"")</f>
        <v/>
      </c>
      <c r="G545" s="51" t="str">
        <f>IFERROR(VLOOKUP($B545,'Tabelas auxiliares'!$A$65:$C$102,2,FALSE),"")</f>
        <v/>
      </c>
      <c r="H545" s="51" t="str">
        <f>IFERROR(VLOOKUP($B545,'Tabelas auxiliares'!$A$65:$C$102,3,FALSE),"")</f>
        <v/>
      </c>
      <c r="X545" s="51" t="str">
        <f t="shared" si="14"/>
        <v/>
      </c>
      <c r="Y545" s="51" t="str">
        <f>IF(T545="","",IF(AND(T545&lt;&gt;'Tabelas auxiliares'!$B$236,T545&lt;&gt;'Tabelas auxiliares'!$B$237,T545&lt;&gt;'Tabelas auxiliares'!$C$236,T545&lt;&gt;'Tabelas auxiliares'!$C$237,T545&lt;&gt;'Tabelas auxiliares'!$D$236),"FOLHA DE PESSOAL",IF(X545='Tabelas auxiliares'!$A$237,"CUSTEIO",IF(X545='Tabelas auxiliares'!$A$236,"INVESTIMENTO","ERRO - VERIFICAR"))))</f>
        <v/>
      </c>
      <c r="Z545" s="64" t="str">
        <f t="shared" si="15"/>
        <v/>
      </c>
      <c r="AC545" s="44"/>
      <c r="AD545" s="72"/>
      <c r="AE545" s="72"/>
      <c r="AF545" s="72"/>
      <c r="AG545" s="72"/>
      <c r="AH545" s="72"/>
      <c r="AI545" s="72"/>
      <c r="AJ545" s="72"/>
      <c r="AK545" s="72"/>
      <c r="AL545" s="72"/>
      <c r="AM545" s="72"/>
      <c r="AN545" s="72"/>
      <c r="AO545" s="72"/>
    </row>
    <row r="546" spans="6:41" x14ac:dyDescent="0.25">
      <c r="F546" s="51" t="str">
        <f>IFERROR(VLOOKUP(D546,'Tabelas auxiliares'!$A$3:$B$61,2,FALSE),"")</f>
        <v/>
      </c>
      <c r="G546" s="51" t="str">
        <f>IFERROR(VLOOKUP($B546,'Tabelas auxiliares'!$A$65:$C$102,2,FALSE),"")</f>
        <v/>
      </c>
      <c r="H546" s="51" t="str">
        <f>IFERROR(VLOOKUP($B546,'Tabelas auxiliares'!$A$65:$C$102,3,FALSE),"")</f>
        <v/>
      </c>
      <c r="X546" s="51" t="str">
        <f t="shared" si="14"/>
        <v/>
      </c>
      <c r="Y546" s="51" t="str">
        <f>IF(T546="","",IF(AND(T546&lt;&gt;'Tabelas auxiliares'!$B$236,T546&lt;&gt;'Tabelas auxiliares'!$B$237,T546&lt;&gt;'Tabelas auxiliares'!$C$236,T546&lt;&gt;'Tabelas auxiliares'!$C$237,T546&lt;&gt;'Tabelas auxiliares'!$D$236),"FOLHA DE PESSOAL",IF(X546='Tabelas auxiliares'!$A$237,"CUSTEIO",IF(X546='Tabelas auxiliares'!$A$236,"INVESTIMENTO","ERRO - VERIFICAR"))))</f>
        <v/>
      </c>
      <c r="Z546" s="64" t="str">
        <f t="shared" si="15"/>
        <v/>
      </c>
      <c r="AC546" s="44"/>
      <c r="AD546" s="72"/>
      <c r="AE546" s="72"/>
      <c r="AF546" s="72"/>
      <c r="AG546" s="72"/>
      <c r="AH546" s="72"/>
      <c r="AI546" s="72"/>
      <c r="AJ546" s="72"/>
      <c r="AK546" s="72"/>
      <c r="AL546" s="72"/>
      <c r="AM546" s="72"/>
      <c r="AN546" s="72"/>
      <c r="AO546" s="72"/>
    </row>
    <row r="547" spans="6:41" x14ac:dyDescent="0.25">
      <c r="F547" s="51" t="str">
        <f>IFERROR(VLOOKUP(D547,'Tabelas auxiliares'!$A$3:$B$61,2,FALSE),"")</f>
        <v/>
      </c>
      <c r="G547" s="51" t="str">
        <f>IFERROR(VLOOKUP($B547,'Tabelas auxiliares'!$A$65:$C$102,2,FALSE),"")</f>
        <v/>
      </c>
      <c r="H547" s="51" t="str">
        <f>IFERROR(VLOOKUP($B547,'Tabelas auxiliares'!$A$65:$C$102,3,FALSE),"")</f>
        <v/>
      </c>
      <c r="X547" s="51" t="str">
        <f t="shared" si="14"/>
        <v/>
      </c>
      <c r="Y547" s="51" t="str">
        <f>IF(T547="","",IF(AND(T547&lt;&gt;'Tabelas auxiliares'!$B$236,T547&lt;&gt;'Tabelas auxiliares'!$B$237,T547&lt;&gt;'Tabelas auxiliares'!$C$236,T547&lt;&gt;'Tabelas auxiliares'!$C$237,T547&lt;&gt;'Tabelas auxiliares'!$D$236),"FOLHA DE PESSOAL",IF(X547='Tabelas auxiliares'!$A$237,"CUSTEIO",IF(X547='Tabelas auxiliares'!$A$236,"INVESTIMENTO","ERRO - VERIFICAR"))))</f>
        <v/>
      </c>
      <c r="Z547" s="64" t="str">
        <f t="shared" si="15"/>
        <v/>
      </c>
      <c r="AC547" s="44"/>
      <c r="AD547" s="72"/>
      <c r="AE547" s="72"/>
      <c r="AF547" s="72"/>
      <c r="AG547" s="72"/>
      <c r="AH547" s="72"/>
      <c r="AI547" s="72"/>
      <c r="AJ547" s="72"/>
      <c r="AK547" s="72"/>
      <c r="AL547" s="72"/>
      <c r="AM547" s="72"/>
      <c r="AN547" s="72"/>
      <c r="AO547" s="72"/>
    </row>
    <row r="548" spans="6:41" x14ac:dyDescent="0.25">
      <c r="F548" s="51" t="str">
        <f>IFERROR(VLOOKUP(D548,'Tabelas auxiliares'!$A$3:$B$61,2,FALSE),"")</f>
        <v/>
      </c>
      <c r="G548" s="51" t="str">
        <f>IFERROR(VLOOKUP($B548,'Tabelas auxiliares'!$A$65:$C$102,2,FALSE),"")</f>
        <v/>
      </c>
      <c r="H548" s="51" t="str">
        <f>IFERROR(VLOOKUP($B548,'Tabelas auxiliares'!$A$65:$C$102,3,FALSE),"")</f>
        <v/>
      </c>
      <c r="X548" s="51" t="str">
        <f t="shared" si="14"/>
        <v/>
      </c>
      <c r="Y548" s="51" t="str">
        <f>IF(T548="","",IF(AND(T548&lt;&gt;'Tabelas auxiliares'!$B$236,T548&lt;&gt;'Tabelas auxiliares'!$B$237,T548&lt;&gt;'Tabelas auxiliares'!$C$236,T548&lt;&gt;'Tabelas auxiliares'!$C$237,T548&lt;&gt;'Tabelas auxiliares'!$D$236),"FOLHA DE PESSOAL",IF(X548='Tabelas auxiliares'!$A$237,"CUSTEIO",IF(X548='Tabelas auxiliares'!$A$236,"INVESTIMENTO","ERRO - VERIFICAR"))))</f>
        <v/>
      </c>
      <c r="Z548" s="64" t="str">
        <f t="shared" si="15"/>
        <v/>
      </c>
      <c r="AC548" s="44"/>
      <c r="AD548" s="72"/>
      <c r="AE548" s="72"/>
      <c r="AF548" s="72"/>
      <c r="AG548" s="72"/>
      <c r="AH548" s="72"/>
      <c r="AI548" s="72"/>
      <c r="AJ548" s="72"/>
      <c r="AK548" s="72"/>
      <c r="AL548" s="72"/>
      <c r="AM548" s="72"/>
      <c r="AN548" s="72"/>
      <c r="AO548" s="72"/>
    </row>
    <row r="549" spans="6:41" x14ac:dyDescent="0.25">
      <c r="F549" s="51" t="str">
        <f>IFERROR(VLOOKUP(D549,'Tabelas auxiliares'!$A$3:$B$61,2,FALSE),"")</f>
        <v/>
      </c>
      <c r="G549" s="51" t="str">
        <f>IFERROR(VLOOKUP($B549,'Tabelas auxiliares'!$A$65:$C$102,2,FALSE),"")</f>
        <v/>
      </c>
      <c r="H549" s="51" t="str">
        <f>IFERROR(VLOOKUP($B549,'Tabelas auxiliares'!$A$65:$C$102,3,FALSE),"")</f>
        <v/>
      </c>
      <c r="X549" s="51" t="str">
        <f t="shared" si="14"/>
        <v/>
      </c>
      <c r="Y549" s="51" t="str">
        <f>IF(T549="","",IF(AND(T549&lt;&gt;'Tabelas auxiliares'!$B$236,T549&lt;&gt;'Tabelas auxiliares'!$B$237,T549&lt;&gt;'Tabelas auxiliares'!$C$236,T549&lt;&gt;'Tabelas auxiliares'!$C$237,T549&lt;&gt;'Tabelas auxiliares'!$D$236),"FOLHA DE PESSOAL",IF(X549='Tabelas auxiliares'!$A$237,"CUSTEIO",IF(X549='Tabelas auxiliares'!$A$236,"INVESTIMENTO","ERRO - VERIFICAR"))))</f>
        <v/>
      </c>
      <c r="Z549" s="64" t="str">
        <f t="shared" si="15"/>
        <v/>
      </c>
      <c r="AC549" s="44"/>
      <c r="AD549" s="72"/>
      <c r="AE549" s="72"/>
      <c r="AF549" s="72"/>
      <c r="AG549" s="72"/>
      <c r="AH549" s="72"/>
      <c r="AI549" s="72"/>
      <c r="AJ549" s="72"/>
      <c r="AK549" s="72"/>
      <c r="AL549" s="72"/>
      <c r="AM549" s="72"/>
      <c r="AN549" s="72"/>
      <c r="AO549" s="72"/>
    </row>
    <row r="550" spans="6:41" x14ac:dyDescent="0.25">
      <c r="F550" s="51" t="str">
        <f>IFERROR(VLOOKUP(D550,'Tabelas auxiliares'!$A$3:$B$61,2,FALSE),"")</f>
        <v/>
      </c>
      <c r="G550" s="51" t="str">
        <f>IFERROR(VLOOKUP($B550,'Tabelas auxiliares'!$A$65:$C$102,2,FALSE),"")</f>
        <v/>
      </c>
      <c r="H550" s="51" t="str">
        <f>IFERROR(VLOOKUP($B550,'Tabelas auxiliares'!$A$65:$C$102,3,FALSE),"")</f>
        <v/>
      </c>
      <c r="X550" s="51" t="str">
        <f t="shared" si="14"/>
        <v/>
      </c>
      <c r="Y550" s="51" t="str">
        <f>IF(T550="","",IF(AND(T550&lt;&gt;'Tabelas auxiliares'!$B$236,T550&lt;&gt;'Tabelas auxiliares'!$B$237,T550&lt;&gt;'Tabelas auxiliares'!$C$236,T550&lt;&gt;'Tabelas auxiliares'!$C$237,T550&lt;&gt;'Tabelas auxiliares'!$D$236),"FOLHA DE PESSOAL",IF(X550='Tabelas auxiliares'!$A$237,"CUSTEIO",IF(X550='Tabelas auxiliares'!$A$236,"INVESTIMENTO","ERRO - VERIFICAR"))))</f>
        <v/>
      </c>
      <c r="Z550" s="64" t="str">
        <f t="shared" si="15"/>
        <v/>
      </c>
      <c r="AC550" s="44"/>
      <c r="AD550" s="72"/>
      <c r="AE550" s="72"/>
      <c r="AF550" s="72"/>
      <c r="AG550" s="72"/>
      <c r="AH550" s="72"/>
      <c r="AI550" s="72"/>
      <c r="AJ550" s="72"/>
      <c r="AK550" s="72"/>
      <c r="AL550" s="72"/>
      <c r="AM550" s="72"/>
      <c r="AN550" s="72"/>
      <c r="AO550" s="72"/>
    </row>
    <row r="551" spans="6:41" x14ac:dyDescent="0.25">
      <c r="F551" s="51" t="str">
        <f>IFERROR(VLOOKUP(D551,'Tabelas auxiliares'!$A$3:$B$61,2,FALSE),"")</f>
        <v/>
      </c>
      <c r="G551" s="51" t="str">
        <f>IFERROR(VLOOKUP($B551,'Tabelas auxiliares'!$A$65:$C$102,2,FALSE),"")</f>
        <v/>
      </c>
      <c r="H551" s="51" t="str">
        <f>IFERROR(VLOOKUP($B551,'Tabelas auxiliares'!$A$65:$C$102,3,FALSE),"")</f>
        <v/>
      </c>
      <c r="X551" s="51" t="str">
        <f t="shared" si="14"/>
        <v/>
      </c>
      <c r="Y551" s="51" t="str">
        <f>IF(T551="","",IF(AND(T551&lt;&gt;'Tabelas auxiliares'!$B$236,T551&lt;&gt;'Tabelas auxiliares'!$B$237,T551&lt;&gt;'Tabelas auxiliares'!$C$236,T551&lt;&gt;'Tabelas auxiliares'!$C$237,T551&lt;&gt;'Tabelas auxiliares'!$D$236),"FOLHA DE PESSOAL",IF(X551='Tabelas auxiliares'!$A$237,"CUSTEIO",IF(X551='Tabelas auxiliares'!$A$236,"INVESTIMENTO","ERRO - VERIFICAR"))))</f>
        <v/>
      </c>
      <c r="Z551" s="64" t="str">
        <f t="shared" si="15"/>
        <v/>
      </c>
      <c r="AC551" s="44"/>
      <c r="AD551" s="72"/>
      <c r="AE551" s="72"/>
      <c r="AF551" s="72"/>
      <c r="AG551" s="72"/>
      <c r="AH551" s="72"/>
      <c r="AI551" s="72"/>
      <c r="AJ551" s="72"/>
      <c r="AK551" s="72"/>
      <c r="AL551" s="72"/>
      <c r="AM551" s="72"/>
      <c r="AN551" s="72"/>
      <c r="AO551" s="72"/>
    </row>
    <row r="552" spans="6:41" x14ac:dyDescent="0.25">
      <c r="F552" s="51" t="str">
        <f>IFERROR(VLOOKUP(D552,'Tabelas auxiliares'!$A$3:$B$61,2,FALSE),"")</f>
        <v/>
      </c>
      <c r="G552" s="51" t="str">
        <f>IFERROR(VLOOKUP($B552,'Tabelas auxiliares'!$A$65:$C$102,2,FALSE),"")</f>
        <v/>
      </c>
      <c r="H552" s="51" t="str">
        <f>IFERROR(VLOOKUP($B552,'Tabelas auxiliares'!$A$65:$C$102,3,FALSE),"")</f>
        <v/>
      </c>
      <c r="X552" s="51" t="str">
        <f t="shared" si="14"/>
        <v/>
      </c>
      <c r="Y552" s="51" t="str">
        <f>IF(T552="","",IF(AND(T552&lt;&gt;'Tabelas auxiliares'!$B$236,T552&lt;&gt;'Tabelas auxiliares'!$B$237,T552&lt;&gt;'Tabelas auxiliares'!$C$236,T552&lt;&gt;'Tabelas auxiliares'!$C$237,T552&lt;&gt;'Tabelas auxiliares'!$D$236),"FOLHA DE PESSOAL",IF(X552='Tabelas auxiliares'!$A$237,"CUSTEIO",IF(X552='Tabelas auxiliares'!$A$236,"INVESTIMENTO","ERRO - VERIFICAR"))))</f>
        <v/>
      </c>
      <c r="Z552" s="64" t="str">
        <f t="shared" si="15"/>
        <v/>
      </c>
      <c r="AC552" s="44"/>
      <c r="AD552" s="72"/>
      <c r="AE552" s="72"/>
      <c r="AF552" s="72"/>
      <c r="AG552" s="72"/>
      <c r="AH552" s="72"/>
      <c r="AI552" s="72"/>
      <c r="AJ552" s="72"/>
      <c r="AK552" s="72"/>
      <c r="AL552" s="72"/>
      <c r="AM552" s="72"/>
      <c r="AN552" s="72"/>
      <c r="AO552" s="72"/>
    </row>
    <row r="553" spans="6:41" x14ac:dyDescent="0.25">
      <c r="F553" s="51" t="str">
        <f>IFERROR(VLOOKUP(D553,'Tabelas auxiliares'!$A$3:$B$61,2,FALSE),"")</f>
        <v/>
      </c>
      <c r="G553" s="51" t="str">
        <f>IFERROR(VLOOKUP($B553,'Tabelas auxiliares'!$A$65:$C$102,2,FALSE),"")</f>
        <v/>
      </c>
      <c r="H553" s="51" t="str">
        <f>IFERROR(VLOOKUP($B553,'Tabelas auxiliares'!$A$65:$C$102,3,FALSE),"")</f>
        <v/>
      </c>
      <c r="X553" s="51" t="str">
        <f t="shared" si="14"/>
        <v/>
      </c>
      <c r="Y553" s="51" t="str">
        <f>IF(T553="","",IF(AND(T553&lt;&gt;'Tabelas auxiliares'!$B$236,T553&lt;&gt;'Tabelas auxiliares'!$B$237,T553&lt;&gt;'Tabelas auxiliares'!$C$236,T553&lt;&gt;'Tabelas auxiliares'!$C$237,T553&lt;&gt;'Tabelas auxiliares'!$D$236),"FOLHA DE PESSOAL",IF(X553='Tabelas auxiliares'!$A$237,"CUSTEIO",IF(X553='Tabelas auxiliares'!$A$236,"INVESTIMENTO","ERRO - VERIFICAR"))))</f>
        <v/>
      </c>
      <c r="Z553" s="64" t="str">
        <f t="shared" si="15"/>
        <v/>
      </c>
      <c r="AC553" s="44"/>
      <c r="AD553" s="72"/>
      <c r="AE553" s="72"/>
      <c r="AF553" s="72"/>
      <c r="AG553" s="72"/>
      <c r="AH553" s="72"/>
      <c r="AI553" s="72"/>
      <c r="AJ553" s="72"/>
      <c r="AK553" s="72"/>
      <c r="AL553" s="72"/>
      <c r="AM553" s="72"/>
      <c r="AN553" s="72"/>
      <c r="AO553" s="72"/>
    </row>
    <row r="554" spans="6:41" x14ac:dyDescent="0.25">
      <c r="F554" s="51" t="str">
        <f>IFERROR(VLOOKUP(D554,'Tabelas auxiliares'!$A$3:$B$61,2,FALSE),"")</f>
        <v/>
      </c>
      <c r="G554" s="51" t="str">
        <f>IFERROR(VLOOKUP($B554,'Tabelas auxiliares'!$A$65:$C$102,2,FALSE),"")</f>
        <v/>
      </c>
      <c r="H554" s="51" t="str">
        <f>IFERROR(VLOOKUP($B554,'Tabelas auxiliares'!$A$65:$C$102,3,FALSE),"")</f>
        <v/>
      </c>
      <c r="X554" s="51" t="str">
        <f t="shared" si="14"/>
        <v/>
      </c>
      <c r="Y554" s="51" t="str">
        <f>IF(T554="","",IF(AND(T554&lt;&gt;'Tabelas auxiliares'!$B$236,T554&lt;&gt;'Tabelas auxiliares'!$B$237,T554&lt;&gt;'Tabelas auxiliares'!$C$236,T554&lt;&gt;'Tabelas auxiliares'!$C$237,T554&lt;&gt;'Tabelas auxiliares'!$D$236),"FOLHA DE PESSOAL",IF(X554='Tabelas auxiliares'!$A$237,"CUSTEIO",IF(X554='Tabelas auxiliares'!$A$236,"INVESTIMENTO","ERRO - VERIFICAR"))))</f>
        <v/>
      </c>
      <c r="Z554" s="64" t="str">
        <f t="shared" si="15"/>
        <v/>
      </c>
      <c r="AC554" s="44"/>
      <c r="AD554" s="72"/>
      <c r="AE554" s="72"/>
      <c r="AF554" s="72"/>
      <c r="AG554" s="72"/>
      <c r="AH554" s="72"/>
      <c r="AI554" s="72"/>
      <c r="AJ554" s="72"/>
      <c r="AK554" s="72"/>
      <c r="AL554" s="72"/>
      <c r="AM554" s="72"/>
      <c r="AN554" s="72"/>
      <c r="AO554" s="72"/>
    </row>
    <row r="555" spans="6:41" x14ac:dyDescent="0.25">
      <c r="F555" s="51" t="str">
        <f>IFERROR(VLOOKUP(D555,'Tabelas auxiliares'!$A$3:$B$61,2,FALSE),"")</f>
        <v/>
      </c>
      <c r="G555" s="51" t="str">
        <f>IFERROR(VLOOKUP($B555,'Tabelas auxiliares'!$A$65:$C$102,2,FALSE),"")</f>
        <v/>
      </c>
      <c r="H555" s="51" t="str">
        <f>IFERROR(VLOOKUP($B555,'Tabelas auxiliares'!$A$65:$C$102,3,FALSE),"")</f>
        <v/>
      </c>
      <c r="X555" s="51" t="str">
        <f t="shared" si="14"/>
        <v/>
      </c>
      <c r="Y555" s="51" t="str">
        <f>IF(T555="","",IF(AND(T555&lt;&gt;'Tabelas auxiliares'!$B$236,T555&lt;&gt;'Tabelas auxiliares'!$B$237,T555&lt;&gt;'Tabelas auxiliares'!$C$236,T555&lt;&gt;'Tabelas auxiliares'!$C$237,T555&lt;&gt;'Tabelas auxiliares'!$D$236),"FOLHA DE PESSOAL",IF(X555='Tabelas auxiliares'!$A$237,"CUSTEIO",IF(X555='Tabelas auxiliares'!$A$236,"INVESTIMENTO","ERRO - VERIFICAR"))))</f>
        <v/>
      </c>
      <c r="Z555" s="64" t="str">
        <f t="shared" si="15"/>
        <v/>
      </c>
      <c r="AC555" s="44"/>
      <c r="AD555" s="72"/>
      <c r="AE555" s="72"/>
      <c r="AF555" s="72"/>
      <c r="AG555" s="72"/>
      <c r="AH555" s="72"/>
      <c r="AI555" s="72"/>
      <c r="AJ555" s="72"/>
      <c r="AK555" s="72"/>
      <c r="AL555" s="72"/>
      <c r="AM555" s="72"/>
      <c r="AN555" s="72"/>
      <c r="AO555" s="72"/>
    </row>
    <row r="556" spans="6:41" x14ac:dyDescent="0.25">
      <c r="F556" s="51" t="str">
        <f>IFERROR(VLOOKUP(D556,'Tabelas auxiliares'!$A$3:$B$61,2,FALSE),"")</f>
        <v/>
      </c>
      <c r="G556" s="51" t="str">
        <f>IFERROR(VLOOKUP($B556,'Tabelas auxiliares'!$A$65:$C$102,2,FALSE),"")</f>
        <v/>
      </c>
      <c r="H556" s="51" t="str">
        <f>IFERROR(VLOOKUP($B556,'Tabelas auxiliares'!$A$65:$C$102,3,FALSE),"")</f>
        <v/>
      </c>
      <c r="X556" s="51" t="str">
        <f t="shared" ref="X556:X619" si="16">LEFT(V556,1)</f>
        <v/>
      </c>
      <c r="Y556" s="51" t="str">
        <f>IF(T556="","",IF(AND(T556&lt;&gt;'Tabelas auxiliares'!$B$236,T556&lt;&gt;'Tabelas auxiliares'!$B$237,T556&lt;&gt;'Tabelas auxiliares'!$C$236,T556&lt;&gt;'Tabelas auxiliares'!$C$237,T556&lt;&gt;'Tabelas auxiliares'!$D$236),"FOLHA DE PESSOAL",IF(X556='Tabelas auxiliares'!$A$237,"CUSTEIO",IF(X556='Tabelas auxiliares'!$A$236,"INVESTIMENTO","ERRO - VERIFICAR"))))</f>
        <v/>
      </c>
      <c r="Z556" s="64" t="str">
        <f t="shared" si="15"/>
        <v/>
      </c>
      <c r="AC556" s="44"/>
      <c r="AD556" s="72"/>
      <c r="AE556" s="72"/>
      <c r="AF556" s="72"/>
      <c r="AG556" s="72"/>
      <c r="AH556" s="72"/>
      <c r="AI556" s="72"/>
      <c r="AJ556" s="72"/>
      <c r="AK556" s="72"/>
      <c r="AL556" s="72"/>
      <c r="AM556" s="72"/>
      <c r="AN556" s="72"/>
      <c r="AO556" s="72"/>
    </row>
    <row r="557" spans="6:41" x14ac:dyDescent="0.25">
      <c r="F557" s="51" t="str">
        <f>IFERROR(VLOOKUP(D557,'Tabelas auxiliares'!$A$3:$B$61,2,FALSE),"")</f>
        <v/>
      </c>
      <c r="G557" s="51" t="str">
        <f>IFERROR(VLOOKUP($B557,'Tabelas auxiliares'!$A$65:$C$102,2,FALSE),"")</f>
        <v/>
      </c>
      <c r="H557" s="51" t="str">
        <f>IFERROR(VLOOKUP($B557,'Tabelas auxiliares'!$A$65:$C$102,3,FALSE),"")</f>
        <v/>
      </c>
      <c r="X557" s="51" t="str">
        <f t="shared" si="16"/>
        <v/>
      </c>
      <c r="Y557" s="51" t="str">
        <f>IF(T557="","",IF(AND(T557&lt;&gt;'Tabelas auxiliares'!$B$236,T557&lt;&gt;'Tabelas auxiliares'!$B$237,T557&lt;&gt;'Tabelas auxiliares'!$C$236,T557&lt;&gt;'Tabelas auxiliares'!$C$237,T557&lt;&gt;'Tabelas auxiliares'!$D$236),"FOLHA DE PESSOAL",IF(X557='Tabelas auxiliares'!$A$237,"CUSTEIO",IF(X557='Tabelas auxiliares'!$A$236,"INVESTIMENTO","ERRO - VERIFICAR"))))</f>
        <v/>
      </c>
      <c r="Z557" s="64" t="str">
        <f t="shared" ref="Z557:Z620" si="17">IF(AA557+AB557+AC557&lt;&gt;0,AA557+AB557+AC557,"")</f>
        <v/>
      </c>
      <c r="AC557" s="44"/>
      <c r="AD557" s="72"/>
      <c r="AE557" s="72"/>
      <c r="AF557" s="72"/>
      <c r="AG557" s="72"/>
      <c r="AH557" s="72"/>
      <c r="AI557" s="72"/>
      <c r="AJ557" s="72"/>
      <c r="AK557" s="72"/>
      <c r="AL557" s="72"/>
      <c r="AM557" s="72"/>
      <c r="AN557" s="72"/>
      <c r="AO557" s="72"/>
    </row>
    <row r="558" spans="6:41" x14ac:dyDescent="0.25">
      <c r="F558" s="51" t="str">
        <f>IFERROR(VLOOKUP(D558,'Tabelas auxiliares'!$A$3:$B$61,2,FALSE),"")</f>
        <v/>
      </c>
      <c r="G558" s="51" t="str">
        <f>IFERROR(VLOOKUP($B558,'Tabelas auxiliares'!$A$65:$C$102,2,FALSE),"")</f>
        <v/>
      </c>
      <c r="H558" s="51" t="str">
        <f>IFERROR(VLOOKUP($B558,'Tabelas auxiliares'!$A$65:$C$102,3,FALSE),"")</f>
        <v/>
      </c>
      <c r="X558" s="51" t="str">
        <f t="shared" si="16"/>
        <v/>
      </c>
      <c r="Y558" s="51" t="str">
        <f>IF(T558="","",IF(AND(T558&lt;&gt;'Tabelas auxiliares'!$B$236,T558&lt;&gt;'Tabelas auxiliares'!$B$237,T558&lt;&gt;'Tabelas auxiliares'!$C$236,T558&lt;&gt;'Tabelas auxiliares'!$C$237,T558&lt;&gt;'Tabelas auxiliares'!$D$236),"FOLHA DE PESSOAL",IF(X558='Tabelas auxiliares'!$A$237,"CUSTEIO",IF(X558='Tabelas auxiliares'!$A$236,"INVESTIMENTO","ERRO - VERIFICAR"))))</f>
        <v/>
      </c>
      <c r="Z558" s="64" t="str">
        <f t="shared" si="17"/>
        <v/>
      </c>
      <c r="AC558" s="44"/>
      <c r="AD558" s="72"/>
      <c r="AE558" s="72"/>
      <c r="AF558" s="72"/>
      <c r="AG558" s="72"/>
      <c r="AH558" s="72"/>
      <c r="AI558" s="72"/>
      <c r="AJ558" s="72"/>
      <c r="AK558" s="72"/>
      <c r="AL558" s="72"/>
      <c r="AM558" s="72"/>
      <c r="AN558" s="72"/>
      <c r="AO558" s="72"/>
    </row>
    <row r="559" spans="6:41" x14ac:dyDescent="0.25">
      <c r="F559" s="51" t="str">
        <f>IFERROR(VLOOKUP(D559,'Tabelas auxiliares'!$A$3:$B$61,2,FALSE),"")</f>
        <v/>
      </c>
      <c r="G559" s="51" t="str">
        <f>IFERROR(VLOOKUP($B559,'Tabelas auxiliares'!$A$65:$C$102,2,FALSE),"")</f>
        <v/>
      </c>
      <c r="H559" s="51" t="str">
        <f>IFERROR(VLOOKUP($B559,'Tabelas auxiliares'!$A$65:$C$102,3,FALSE),"")</f>
        <v/>
      </c>
      <c r="X559" s="51" t="str">
        <f t="shared" si="16"/>
        <v/>
      </c>
      <c r="Y559" s="51" t="str">
        <f>IF(T559="","",IF(AND(T559&lt;&gt;'Tabelas auxiliares'!$B$236,T559&lt;&gt;'Tabelas auxiliares'!$B$237,T559&lt;&gt;'Tabelas auxiliares'!$C$236,T559&lt;&gt;'Tabelas auxiliares'!$C$237,T559&lt;&gt;'Tabelas auxiliares'!$D$236),"FOLHA DE PESSOAL",IF(X559='Tabelas auxiliares'!$A$237,"CUSTEIO",IF(X559='Tabelas auxiliares'!$A$236,"INVESTIMENTO","ERRO - VERIFICAR"))))</f>
        <v/>
      </c>
      <c r="Z559" s="64" t="str">
        <f t="shared" si="17"/>
        <v/>
      </c>
      <c r="AC559" s="44"/>
      <c r="AD559" s="72"/>
      <c r="AE559" s="72"/>
      <c r="AF559" s="72"/>
      <c r="AG559" s="72"/>
      <c r="AH559" s="72"/>
      <c r="AI559" s="72"/>
      <c r="AJ559" s="72"/>
      <c r="AK559" s="72"/>
      <c r="AL559" s="72"/>
      <c r="AM559" s="72"/>
      <c r="AN559" s="72"/>
      <c r="AO559" s="72"/>
    </row>
    <row r="560" spans="6:41" x14ac:dyDescent="0.25">
      <c r="F560" s="51" t="str">
        <f>IFERROR(VLOOKUP(D560,'Tabelas auxiliares'!$A$3:$B$61,2,FALSE),"")</f>
        <v/>
      </c>
      <c r="G560" s="51" t="str">
        <f>IFERROR(VLOOKUP($B560,'Tabelas auxiliares'!$A$65:$C$102,2,FALSE),"")</f>
        <v/>
      </c>
      <c r="H560" s="51" t="str">
        <f>IFERROR(VLOOKUP($B560,'Tabelas auxiliares'!$A$65:$C$102,3,FALSE),"")</f>
        <v/>
      </c>
      <c r="X560" s="51" t="str">
        <f t="shared" si="16"/>
        <v/>
      </c>
      <c r="Y560" s="51" t="str">
        <f>IF(T560="","",IF(AND(T560&lt;&gt;'Tabelas auxiliares'!$B$236,T560&lt;&gt;'Tabelas auxiliares'!$B$237,T560&lt;&gt;'Tabelas auxiliares'!$C$236,T560&lt;&gt;'Tabelas auxiliares'!$C$237,T560&lt;&gt;'Tabelas auxiliares'!$D$236),"FOLHA DE PESSOAL",IF(X560='Tabelas auxiliares'!$A$237,"CUSTEIO",IF(X560='Tabelas auxiliares'!$A$236,"INVESTIMENTO","ERRO - VERIFICAR"))))</f>
        <v/>
      </c>
      <c r="Z560" s="64" t="str">
        <f t="shared" si="17"/>
        <v/>
      </c>
      <c r="AC560" s="44"/>
      <c r="AD560" s="72"/>
      <c r="AE560" s="72"/>
      <c r="AF560" s="72"/>
      <c r="AG560" s="72"/>
      <c r="AH560" s="72"/>
      <c r="AI560" s="72"/>
      <c r="AJ560" s="72"/>
      <c r="AK560" s="72"/>
      <c r="AL560" s="72"/>
      <c r="AM560" s="72"/>
      <c r="AN560" s="72"/>
      <c r="AO560" s="72"/>
    </row>
    <row r="561" spans="6:41" x14ac:dyDescent="0.25">
      <c r="F561" s="51" t="str">
        <f>IFERROR(VLOOKUP(D561,'Tabelas auxiliares'!$A$3:$B$61,2,FALSE),"")</f>
        <v/>
      </c>
      <c r="G561" s="51" t="str">
        <f>IFERROR(VLOOKUP($B561,'Tabelas auxiliares'!$A$65:$C$102,2,FALSE),"")</f>
        <v/>
      </c>
      <c r="H561" s="51" t="str">
        <f>IFERROR(VLOOKUP($B561,'Tabelas auxiliares'!$A$65:$C$102,3,FALSE),"")</f>
        <v/>
      </c>
      <c r="X561" s="51" t="str">
        <f t="shared" si="16"/>
        <v/>
      </c>
      <c r="Y561" s="51" t="str">
        <f>IF(T561="","",IF(AND(T561&lt;&gt;'Tabelas auxiliares'!$B$236,T561&lt;&gt;'Tabelas auxiliares'!$B$237,T561&lt;&gt;'Tabelas auxiliares'!$C$236,T561&lt;&gt;'Tabelas auxiliares'!$C$237,T561&lt;&gt;'Tabelas auxiliares'!$D$236),"FOLHA DE PESSOAL",IF(X561='Tabelas auxiliares'!$A$237,"CUSTEIO",IF(X561='Tabelas auxiliares'!$A$236,"INVESTIMENTO","ERRO - VERIFICAR"))))</f>
        <v/>
      </c>
      <c r="Z561" s="64" t="str">
        <f t="shared" si="17"/>
        <v/>
      </c>
      <c r="AC561" s="44"/>
      <c r="AD561" s="72"/>
      <c r="AE561" s="72"/>
      <c r="AF561" s="72"/>
      <c r="AG561" s="72"/>
      <c r="AH561" s="72"/>
      <c r="AI561" s="72"/>
      <c r="AJ561" s="72"/>
      <c r="AK561" s="72"/>
      <c r="AL561" s="72"/>
      <c r="AM561" s="72"/>
      <c r="AN561" s="72"/>
      <c r="AO561" s="72"/>
    </row>
    <row r="562" spans="6:41" x14ac:dyDescent="0.25">
      <c r="F562" s="51" t="str">
        <f>IFERROR(VLOOKUP(D562,'Tabelas auxiliares'!$A$3:$B$61,2,FALSE),"")</f>
        <v/>
      </c>
      <c r="G562" s="51" t="str">
        <f>IFERROR(VLOOKUP($B562,'Tabelas auxiliares'!$A$65:$C$102,2,FALSE),"")</f>
        <v/>
      </c>
      <c r="H562" s="51" t="str">
        <f>IFERROR(VLOOKUP($B562,'Tabelas auxiliares'!$A$65:$C$102,3,FALSE),"")</f>
        <v/>
      </c>
      <c r="X562" s="51" t="str">
        <f t="shared" si="16"/>
        <v/>
      </c>
      <c r="Y562" s="51" t="str">
        <f>IF(T562="","",IF(AND(T562&lt;&gt;'Tabelas auxiliares'!$B$236,T562&lt;&gt;'Tabelas auxiliares'!$B$237,T562&lt;&gt;'Tabelas auxiliares'!$C$236,T562&lt;&gt;'Tabelas auxiliares'!$C$237,T562&lt;&gt;'Tabelas auxiliares'!$D$236),"FOLHA DE PESSOAL",IF(X562='Tabelas auxiliares'!$A$237,"CUSTEIO",IF(X562='Tabelas auxiliares'!$A$236,"INVESTIMENTO","ERRO - VERIFICAR"))))</f>
        <v/>
      </c>
      <c r="Z562" s="64" t="str">
        <f t="shared" si="17"/>
        <v/>
      </c>
      <c r="AC562" s="44"/>
      <c r="AD562" s="72"/>
      <c r="AE562" s="72"/>
      <c r="AF562" s="72"/>
      <c r="AG562" s="72"/>
      <c r="AH562" s="72"/>
      <c r="AI562" s="72"/>
      <c r="AJ562" s="72"/>
      <c r="AK562" s="72"/>
      <c r="AL562" s="72"/>
      <c r="AM562" s="72"/>
      <c r="AN562" s="72"/>
      <c r="AO562" s="72"/>
    </row>
    <row r="563" spans="6:41" x14ac:dyDescent="0.25">
      <c r="F563" s="51" t="str">
        <f>IFERROR(VLOOKUP(D563,'Tabelas auxiliares'!$A$3:$B$61,2,FALSE),"")</f>
        <v/>
      </c>
      <c r="G563" s="51" t="str">
        <f>IFERROR(VLOOKUP($B563,'Tabelas auxiliares'!$A$65:$C$102,2,FALSE),"")</f>
        <v/>
      </c>
      <c r="H563" s="51" t="str">
        <f>IFERROR(VLOOKUP($B563,'Tabelas auxiliares'!$A$65:$C$102,3,FALSE),"")</f>
        <v/>
      </c>
      <c r="X563" s="51" t="str">
        <f t="shared" si="16"/>
        <v/>
      </c>
      <c r="Y563" s="51" t="str">
        <f>IF(T563="","",IF(AND(T563&lt;&gt;'Tabelas auxiliares'!$B$236,T563&lt;&gt;'Tabelas auxiliares'!$B$237,T563&lt;&gt;'Tabelas auxiliares'!$C$236,T563&lt;&gt;'Tabelas auxiliares'!$C$237,T563&lt;&gt;'Tabelas auxiliares'!$D$236),"FOLHA DE PESSOAL",IF(X563='Tabelas auxiliares'!$A$237,"CUSTEIO",IF(X563='Tabelas auxiliares'!$A$236,"INVESTIMENTO","ERRO - VERIFICAR"))))</f>
        <v/>
      </c>
      <c r="Z563" s="64" t="str">
        <f t="shared" si="17"/>
        <v/>
      </c>
      <c r="AC563" s="44"/>
      <c r="AD563" s="72"/>
      <c r="AE563" s="72"/>
      <c r="AF563" s="72"/>
      <c r="AG563" s="72"/>
      <c r="AH563" s="72"/>
      <c r="AI563" s="72"/>
      <c r="AJ563" s="72"/>
      <c r="AK563" s="72"/>
      <c r="AL563" s="72"/>
      <c r="AM563" s="72"/>
      <c r="AN563" s="72"/>
      <c r="AO563" s="72"/>
    </row>
    <row r="564" spans="6:41" x14ac:dyDescent="0.25">
      <c r="F564" s="51" t="str">
        <f>IFERROR(VLOOKUP(D564,'Tabelas auxiliares'!$A$3:$B$61,2,FALSE),"")</f>
        <v/>
      </c>
      <c r="G564" s="51" t="str">
        <f>IFERROR(VLOOKUP($B564,'Tabelas auxiliares'!$A$65:$C$102,2,FALSE),"")</f>
        <v/>
      </c>
      <c r="H564" s="51" t="str">
        <f>IFERROR(VLOOKUP($B564,'Tabelas auxiliares'!$A$65:$C$102,3,FALSE),"")</f>
        <v/>
      </c>
      <c r="X564" s="51" t="str">
        <f t="shared" si="16"/>
        <v/>
      </c>
      <c r="Y564" s="51" t="str">
        <f>IF(T564="","",IF(AND(T564&lt;&gt;'Tabelas auxiliares'!$B$236,T564&lt;&gt;'Tabelas auxiliares'!$B$237,T564&lt;&gt;'Tabelas auxiliares'!$C$236,T564&lt;&gt;'Tabelas auxiliares'!$C$237,T564&lt;&gt;'Tabelas auxiliares'!$D$236),"FOLHA DE PESSOAL",IF(X564='Tabelas auxiliares'!$A$237,"CUSTEIO",IF(X564='Tabelas auxiliares'!$A$236,"INVESTIMENTO","ERRO - VERIFICAR"))))</f>
        <v/>
      </c>
      <c r="Z564" s="64" t="str">
        <f t="shared" si="17"/>
        <v/>
      </c>
      <c r="AC564" s="44"/>
      <c r="AD564" s="72"/>
      <c r="AE564" s="72"/>
      <c r="AF564" s="72"/>
      <c r="AG564" s="72"/>
      <c r="AH564" s="72"/>
      <c r="AI564" s="72"/>
      <c r="AJ564" s="72"/>
      <c r="AK564" s="72"/>
      <c r="AL564" s="72"/>
      <c r="AM564" s="72"/>
      <c r="AN564" s="72"/>
      <c r="AO564" s="72"/>
    </row>
    <row r="565" spans="6:41" x14ac:dyDescent="0.25">
      <c r="F565" s="51" t="str">
        <f>IFERROR(VLOOKUP(D565,'Tabelas auxiliares'!$A$3:$B$61,2,FALSE),"")</f>
        <v/>
      </c>
      <c r="G565" s="51" t="str">
        <f>IFERROR(VLOOKUP($B565,'Tabelas auxiliares'!$A$65:$C$102,2,FALSE),"")</f>
        <v/>
      </c>
      <c r="H565" s="51" t="str">
        <f>IFERROR(VLOOKUP($B565,'Tabelas auxiliares'!$A$65:$C$102,3,FALSE),"")</f>
        <v/>
      </c>
      <c r="X565" s="51" t="str">
        <f t="shared" si="16"/>
        <v/>
      </c>
      <c r="Y565" s="51" t="str">
        <f>IF(T565="","",IF(AND(T565&lt;&gt;'Tabelas auxiliares'!$B$236,T565&lt;&gt;'Tabelas auxiliares'!$B$237,T565&lt;&gt;'Tabelas auxiliares'!$C$236,T565&lt;&gt;'Tabelas auxiliares'!$C$237,T565&lt;&gt;'Tabelas auxiliares'!$D$236),"FOLHA DE PESSOAL",IF(X565='Tabelas auxiliares'!$A$237,"CUSTEIO",IF(X565='Tabelas auxiliares'!$A$236,"INVESTIMENTO","ERRO - VERIFICAR"))))</f>
        <v/>
      </c>
      <c r="Z565" s="64" t="str">
        <f t="shared" si="17"/>
        <v/>
      </c>
      <c r="AC565" s="44"/>
      <c r="AD565" s="72"/>
      <c r="AE565" s="72"/>
      <c r="AF565" s="72"/>
      <c r="AG565" s="72"/>
      <c r="AH565" s="72"/>
      <c r="AI565" s="72"/>
      <c r="AJ565" s="72"/>
      <c r="AK565" s="72"/>
      <c r="AL565" s="72"/>
      <c r="AM565" s="72"/>
      <c r="AN565" s="72"/>
      <c r="AO565" s="72"/>
    </row>
    <row r="566" spans="6:41" x14ac:dyDescent="0.25">
      <c r="F566" s="51" t="str">
        <f>IFERROR(VLOOKUP(D566,'Tabelas auxiliares'!$A$3:$B$61,2,FALSE),"")</f>
        <v/>
      </c>
      <c r="G566" s="51" t="str">
        <f>IFERROR(VLOOKUP($B566,'Tabelas auxiliares'!$A$65:$C$102,2,FALSE),"")</f>
        <v/>
      </c>
      <c r="H566" s="51" t="str">
        <f>IFERROR(VLOOKUP($B566,'Tabelas auxiliares'!$A$65:$C$102,3,FALSE),"")</f>
        <v/>
      </c>
      <c r="X566" s="51" t="str">
        <f t="shared" si="16"/>
        <v/>
      </c>
      <c r="Y566" s="51" t="str">
        <f>IF(T566="","",IF(AND(T566&lt;&gt;'Tabelas auxiliares'!$B$236,T566&lt;&gt;'Tabelas auxiliares'!$B$237,T566&lt;&gt;'Tabelas auxiliares'!$C$236,T566&lt;&gt;'Tabelas auxiliares'!$C$237,T566&lt;&gt;'Tabelas auxiliares'!$D$236),"FOLHA DE PESSOAL",IF(X566='Tabelas auxiliares'!$A$237,"CUSTEIO",IF(X566='Tabelas auxiliares'!$A$236,"INVESTIMENTO","ERRO - VERIFICAR"))))</f>
        <v/>
      </c>
      <c r="Z566" s="64" t="str">
        <f t="shared" si="17"/>
        <v/>
      </c>
      <c r="AC566" s="44"/>
      <c r="AD566" s="72"/>
      <c r="AE566" s="72"/>
      <c r="AF566" s="72"/>
      <c r="AG566" s="72"/>
      <c r="AH566" s="72"/>
      <c r="AI566" s="72"/>
      <c r="AJ566" s="72"/>
      <c r="AK566" s="72"/>
      <c r="AL566" s="72"/>
      <c r="AM566" s="72"/>
      <c r="AN566" s="72"/>
      <c r="AO566" s="72"/>
    </row>
    <row r="567" spans="6:41" x14ac:dyDescent="0.25">
      <c r="F567" s="51" t="str">
        <f>IFERROR(VLOOKUP(D567,'Tabelas auxiliares'!$A$3:$B$61,2,FALSE),"")</f>
        <v/>
      </c>
      <c r="G567" s="51" t="str">
        <f>IFERROR(VLOOKUP($B567,'Tabelas auxiliares'!$A$65:$C$102,2,FALSE),"")</f>
        <v/>
      </c>
      <c r="H567" s="51" t="str">
        <f>IFERROR(VLOOKUP($B567,'Tabelas auxiliares'!$A$65:$C$102,3,FALSE),"")</f>
        <v/>
      </c>
      <c r="X567" s="51" t="str">
        <f t="shared" si="16"/>
        <v/>
      </c>
      <c r="Y567" s="51" t="str">
        <f>IF(T567="","",IF(AND(T567&lt;&gt;'Tabelas auxiliares'!$B$236,T567&lt;&gt;'Tabelas auxiliares'!$B$237,T567&lt;&gt;'Tabelas auxiliares'!$C$236,T567&lt;&gt;'Tabelas auxiliares'!$C$237,T567&lt;&gt;'Tabelas auxiliares'!$D$236),"FOLHA DE PESSOAL",IF(X567='Tabelas auxiliares'!$A$237,"CUSTEIO",IF(X567='Tabelas auxiliares'!$A$236,"INVESTIMENTO","ERRO - VERIFICAR"))))</f>
        <v/>
      </c>
      <c r="Z567" s="64" t="str">
        <f t="shared" si="17"/>
        <v/>
      </c>
      <c r="AC567" s="44"/>
      <c r="AD567" s="72"/>
      <c r="AE567" s="72"/>
      <c r="AF567" s="72"/>
      <c r="AG567" s="72"/>
      <c r="AH567" s="72"/>
      <c r="AI567" s="72"/>
      <c r="AJ567" s="72"/>
      <c r="AK567" s="72"/>
      <c r="AL567" s="72"/>
      <c r="AM567" s="72"/>
      <c r="AN567" s="72"/>
      <c r="AO567" s="72"/>
    </row>
    <row r="568" spans="6:41" x14ac:dyDescent="0.25">
      <c r="F568" s="51" t="str">
        <f>IFERROR(VLOOKUP(D568,'Tabelas auxiliares'!$A$3:$B$61,2,FALSE),"")</f>
        <v/>
      </c>
      <c r="G568" s="51" t="str">
        <f>IFERROR(VLOOKUP($B568,'Tabelas auxiliares'!$A$65:$C$102,2,FALSE),"")</f>
        <v/>
      </c>
      <c r="H568" s="51" t="str">
        <f>IFERROR(VLOOKUP($B568,'Tabelas auxiliares'!$A$65:$C$102,3,FALSE),"")</f>
        <v/>
      </c>
      <c r="X568" s="51" t="str">
        <f t="shared" si="16"/>
        <v/>
      </c>
      <c r="Y568" s="51" t="str">
        <f>IF(T568="","",IF(AND(T568&lt;&gt;'Tabelas auxiliares'!$B$236,T568&lt;&gt;'Tabelas auxiliares'!$B$237,T568&lt;&gt;'Tabelas auxiliares'!$C$236,T568&lt;&gt;'Tabelas auxiliares'!$C$237,T568&lt;&gt;'Tabelas auxiliares'!$D$236),"FOLHA DE PESSOAL",IF(X568='Tabelas auxiliares'!$A$237,"CUSTEIO",IF(X568='Tabelas auxiliares'!$A$236,"INVESTIMENTO","ERRO - VERIFICAR"))))</f>
        <v/>
      </c>
      <c r="Z568" s="64" t="str">
        <f t="shared" si="17"/>
        <v/>
      </c>
      <c r="AC568" s="44"/>
      <c r="AD568" s="72"/>
      <c r="AE568" s="72"/>
      <c r="AF568" s="72"/>
      <c r="AG568" s="72"/>
      <c r="AH568" s="72"/>
      <c r="AI568" s="72"/>
      <c r="AJ568" s="72"/>
      <c r="AK568" s="72"/>
      <c r="AL568" s="72"/>
      <c r="AM568" s="72"/>
      <c r="AN568" s="72"/>
      <c r="AO568" s="72"/>
    </row>
    <row r="569" spans="6:41" x14ac:dyDescent="0.25">
      <c r="F569" s="51" t="str">
        <f>IFERROR(VLOOKUP(D569,'Tabelas auxiliares'!$A$3:$B$61,2,FALSE),"")</f>
        <v/>
      </c>
      <c r="G569" s="51" t="str">
        <f>IFERROR(VLOOKUP($B569,'Tabelas auxiliares'!$A$65:$C$102,2,FALSE),"")</f>
        <v/>
      </c>
      <c r="H569" s="51" t="str">
        <f>IFERROR(VLOOKUP($B569,'Tabelas auxiliares'!$A$65:$C$102,3,FALSE),"")</f>
        <v/>
      </c>
      <c r="X569" s="51" t="str">
        <f t="shared" si="16"/>
        <v/>
      </c>
      <c r="Y569" s="51" t="str">
        <f>IF(T569="","",IF(AND(T569&lt;&gt;'Tabelas auxiliares'!$B$236,T569&lt;&gt;'Tabelas auxiliares'!$B$237,T569&lt;&gt;'Tabelas auxiliares'!$C$236,T569&lt;&gt;'Tabelas auxiliares'!$C$237,T569&lt;&gt;'Tabelas auxiliares'!$D$236),"FOLHA DE PESSOAL",IF(X569='Tabelas auxiliares'!$A$237,"CUSTEIO",IF(X569='Tabelas auxiliares'!$A$236,"INVESTIMENTO","ERRO - VERIFICAR"))))</f>
        <v/>
      </c>
      <c r="Z569" s="64" t="str">
        <f t="shared" si="17"/>
        <v/>
      </c>
      <c r="AC569" s="44"/>
      <c r="AD569" s="72"/>
      <c r="AE569" s="72"/>
      <c r="AF569" s="72"/>
      <c r="AG569" s="72"/>
      <c r="AH569" s="72"/>
      <c r="AI569" s="72"/>
      <c r="AJ569" s="72"/>
      <c r="AK569" s="72"/>
      <c r="AL569" s="72"/>
      <c r="AM569" s="72"/>
      <c r="AN569" s="72"/>
      <c r="AO569" s="72"/>
    </row>
    <row r="570" spans="6:41" x14ac:dyDescent="0.25">
      <c r="F570" s="51" t="str">
        <f>IFERROR(VLOOKUP(D570,'Tabelas auxiliares'!$A$3:$B$61,2,FALSE),"")</f>
        <v/>
      </c>
      <c r="G570" s="51" t="str">
        <f>IFERROR(VLOOKUP($B570,'Tabelas auxiliares'!$A$65:$C$102,2,FALSE),"")</f>
        <v/>
      </c>
      <c r="H570" s="51" t="str">
        <f>IFERROR(VLOOKUP($B570,'Tabelas auxiliares'!$A$65:$C$102,3,FALSE),"")</f>
        <v/>
      </c>
      <c r="X570" s="51" t="str">
        <f t="shared" si="16"/>
        <v/>
      </c>
      <c r="Y570" s="51" t="str">
        <f>IF(T570="","",IF(AND(T570&lt;&gt;'Tabelas auxiliares'!$B$236,T570&lt;&gt;'Tabelas auxiliares'!$B$237,T570&lt;&gt;'Tabelas auxiliares'!$C$236,T570&lt;&gt;'Tabelas auxiliares'!$C$237,T570&lt;&gt;'Tabelas auxiliares'!$D$236),"FOLHA DE PESSOAL",IF(X570='Tabelas auxiliares'!$A$237,"CUSTEIO",IF(X570='Tabelas auxiliares'!$A$236,"INVESTIMENTO","ERRO - VERIFICAR"))))</f>
        <v/>
      </c>
      <c r="Z570" s="64" t="str">
        <f t="shared" si="17"/>
        <v/>
      </c>
      <c r="AC570" s="44"/>
      <c r="AD570" s="72"/>
      <c r="AE570" s="72"/>
      <c r="AF570" s="72"/>
      <c r="AG570" s="72"/>
      <c r="AH570" s="72"/>
      <c r="AI570" s="72"/>
      <c r="AJ570" s="72"/>
      <c r="AK570" s="72"/>
      <c r="AL570" s="72"/>
      <c r="AM570" s="72"/>
      <c r="AN570" s="72"/>
      <c r="AO570" s="72"/>
    </row>
    <row r="571" spans="6:41" x14ac:dyDescent="0.25">
      <c r="F571" s="51" t="str">
        <f>IFERROR(VLOOKUP(D571,'Tabelas auxiliares'!$A$3:$B$61,2,FALSE),"")</f>
        <v/>
      </c>
      <c r="G571" s="51" t="str">
        <f>IFERROR(VLOOKUP($B571,'Tabelas auxiliares'!$A$65:$C$102,2,FALSE),"")</f>
        <v/>
      </c>
      <c r="H571" s="51" t="str">
        <f>IFERROR(VLOOKUP($B571,'Tabelas auxiliares'!$A$65:$C$102,3,FALSE),"")</f>
        <v/>
      </c>
      <c r="X571" s="51" t="str">
        <f t="shared" si="16"/>
        <v/>
      </c>
      <c r="Y571" s="51" t="str">
        <f>IF(T571="","",IF(AND(T571&lt;&gt;'Tabelas auxiliares'!$B$236,T571&lt;&gt;'Tabelas auxiliares'!$B$237,T571&lt;&gt;'Tabelas auxiliares'!$C$236,T571&lt;&gt;'Tabelas auxiliares'!$C$237,T571&lt;&gt;'Tabelas auxiliares'!$D$236),"FOLHA DE PESSOAL",IF(X571='Tabelas auxiliares'!$A$237,"CUSTEIO",IF(X571='Tabelas auxiliares'!$A$236,"INVESTIMENTO","ERRO - VERIFICAR"))))</f>
        <v/>
      </c>
      <c r="Z571" s="64" t="str">
        <f t="shared" si="17"/>
        <v/>
      </c>
      <c r="AC571" s="44"/>
      <c r="AD571" s="72"/>
      <c r="AE571" s="72"/>
      <c r="AF571" s="72"/>
      <c r="AG571" s="72"/>
      <c r="AH571" s="72"/>
      <c r="AI571" s="72"/>
      <c r="AJ571" s="72"/>
      <c r="AK571" s="72"/>
      <c r="AL571" s="72"/>
      <c r="AM571" s="72"/>
      <c r="AN571" s="72"/>
      <c r="AO571" s="72"/>
    </row>
    <row r="572" spans="6:41" x14ac:dyDescent="0.25">
      <c r="F572" s="51" t="str">
        <f>IFERROR(VLOOKUP(D572,'Tabelas auxiliares'!$A$3:$B$61,2,FALSE),"")</f>
        <v/>
      </c>
      <c r="G572" s="51" t="str">
        <f>IFERROR(VLOOKUP($B572,'Tabelas auxiliares'!$A$65:$C$102,2,FALSE),"")</f>
        <v/>
      </c>
      <c r="H572" s="51" t="str">
        <f>IFERROR(VLOOKUP($B572,'Tabelas auxiliares'!$A$65:$C$102,3,FALSE),"")</f>
        <v/>
      </c>
      <c r="X572" s="51" t="str">
        <f t="shared" si="16"/>
        <v/>
      </c>
      <c r="Y572" s="51" t="str">
        <f>IF(T572="","",IF(AND(T572&lt;&gt;'Tabelas auxiliares'!$B$236,T572&lt;&gt;'Tabelas auxiliares'!$B$237,T572&lt;&gt;'Tabelas auxiliares'!$C$236,T572&lt;&gt;'Tabelas auxiliares'!$C$237,T572&lt;&gt;'Tabelas auxiliares'!$D$236),"FOLHA DE PESSOAL",IF(X572='Tabelas auxiliares'!$A$237,"CUSTEIO",IF(X572='Tabelas auxiliares'!$A$236,"INVESTIMENTO","ERRO - VERIFICAR"))))</f>
        <v/>
      </c>
      <c r="Z572" s="64" t="str">
        <f t="shared" si="17"/>
        <v/>
      </c>
      <c r="AC572" s="44"/>
      <c r="AD572" s="72"/>
      <c r="AE572" s="72"/>
      <c r="AF572" s="72"/>
      <c r="AG572" s="72"/>
      <c r="AH572" s="72"/>
      <c r="AI572" s="72"/>
      <c r="AJ572" s="72"/>
      <c r="AK572" s="72"/>
      <c r="AL572" s="72"/>
      <c r="AM572" s="72"/>
      <c r="AN572" s="72"/>
      <c r="AO572" s="72"/>
    </row>
    <row r="573" spans="6:41" x14ac:dyDescent="0.25">
      <c r="F573" s="51" t="str">
        <f>IFERROR(VLOOKUP(D573,'Tabelas auxiliares'!$A$3:$B$61,2,FALSE),"")</f>
        <v/>
      </c>
      <c r="G573" s="51" t="str">
        <f>IFERROR(VLOOKUP($B573,'Tabelas auxiliares'!$A$65:$C$102,2,FALSE),"")</f>
        <v/>
      </c>
      <c r="H573" s="51" t="str">
        <f>IFERROR(VLOOKUP($B573,'Tabelas auxiliares'!$A$65:$C$102,3,FALSE),"")</f>
        <v/>
      </c>
      <c r="X573" s="51" t="str">
        <f t="shared" si="16"/>
        <v/>
      </c>
      <c r="Y573" s="51" t="str">
        <f>IF(T573="","",IF(AND(T573&lt;&gt;'Tabelas auxiliares'!$B$236,T573&lt;&gt;'Tabelas auxiliares'!$B$237,T573&lt;&gt;'Tabelas auxiliares'!$C$236,T573&lt;&gt;'Tabelas auxiliares'!$C$237,T573&lt;&gt;'Tabelas auxiliares'!$D$236),"FOLHA DE PESSOAL",IF(X573='Tabelas auxiliares'!$A$237,"CUSTEIO",IF(X573='Tabelas auxiliares'!$A$236,"INVESTIMENTO","ERRO - VERIFICAR"))))</f>
        <v/>
      </c>
      <c r="Z573" s="64" t="str">
        <f t="shared" si="17"/>
        <v/>
      </c>
      <c r="AC573" s="44"/>
      <c r="AD573" s="72"/>
      <c r="AE573" s="72"/>
      <c r="AF573" s="72"/>
      <c r="AG573" s="72"/>
      <c r="AH573" s="72"/>
      <c r="AI573" s="72"/>
      <c r="AJ573" s="72"/>
      <c r="AK573" s="72"/>
      <c r="AL573" s="72"/>
      <c r="AM573" s="72"/>
      <c r="AN573" s="72"/>
      <c r="AO573" s="72"/>
    </row>
    <row r="574" spans="6:41" x14ac:dyDescent="0.25">
      <c r="F574" s="51" t="str">
        <f>IFERROR(VLOOKUP(D574,'Tabelas auxiliares'!$A$3:$B$61,2,FALSE),"")</f>
        <v/>
      </c>
      <c r="G574" s="51" t="str">
        <f>IFERROR(VLOOKUP($B574,'Tabelas auxiliares'!$A$65:$C$102,2,FALSE),"")</f>
        <v/>
      </c>
      <c r="H574" s="51" t="str">
        <f>IFERROR(VLOOKUP($B574,'Tabelas auxiliares'!$A$65:$C$102,3,FALSE),"")</f>
        <v/>
      </c>
      <c r="X574" s="51" t="str">
        <f t="shared" si="16"/>
        <v/>
      </c>
      <c r="Y574" s="51" t="str">
        <f>IF(T574="","",IF(AND(T574&lt;&gt;'Tabelas auxiliares'!$B$236,T574&lt;&gt;'Tabelas auxiliares'!$B$237,T574&lt;&gt;'Tabelas auxiliares'!$C$236,T574&lt;&gt;'Tabelas auxiliares'!$C$237,T574&lt;&gt;'Tabelas auxiliares'!$D$236),"FOLHA DE PESSOAL",IF(X574='Tabelas auxiliares'!$A$237,"CUSTEIO",IF(X574='Tabelas auxiliares'!$A$236,"INVESTIMENTO","ERRO - VERIFICAR"))))</f>
        <v/>
      </c>
      <c r="Z574" s="64" t="str">
        <f t="shared" si="17"/>
        <v/>
      </c>
      <c r="AC574" s="44"/>
      <c r="AD574" s="72"/>
      <c r="AE574" s="72"/>
      <c r="AF574" s="72"/>
      <c r="AG574" s="72"/>
      <c r="AH574" s="72"/>
      <c r="AI574" s="72"/>
      <c r="AJ574" s="72"/>
      <c r="AK574" s="72"/>
      <c r="AL574" s="72"/>
      <c r="AM574" s="72"/>
      <c r="AN574" s="72"/>
      <c r="AO574" s="72"/>
    </row>
    <row r="575" spans="6:41" x14ac:dyDescent="0.25">
      <c r="F575" s="51" t="str">
        <f>IFERROR(VLOOKUP(D575,'Tabelas auxiliares'!$A$3:$B$61,2,FALSE),"")</f>
        <v/>
      </c>
      <c r="G575" s="51" t="str">
        <f>IFERROR(VLOOKUP($B575,'Tabelas auxiliares'!$A$65:$C$102,2,FALSE),"")</f>
        <v/>
      </c>
      <c r="H575" s="51" t="str">
        <f>IFERROR(VLOOKUP($B575,'Tabelas auxiliares'!$A$65:$C$102,3,FALSE),"")</f>
        <v/>
      </c>
      <c r="X575" s="51" t="str">
        <f t="shared" si="16"/>
        <v/>
      </c>
      <c r="Y575" s="51" t="str">
        <f>IF(T575="","",IF(AND(T575&lt;&gt;'Tabelas auxiliares'!$B$236,T575&lt;&gt;'Tabelas auxiliares'!$B$237,T575&lt;&gt;'Tabelas auxiliares'!$C$236,T575&lt;&gt;'Tabelas auxiliares'!$C$237,T575&lt;&gt;'Tabelas auxiliares'!$D$236),"FOLHA DE PESSOAL",IF(X575='Tabelas auxiliares'!$A$237,"CUSTEIO",IF(X575='Tabelas auxiliares'!$A$236,"INVESTIMENTO","ERRO - VERIFICAR"))))</f>
        <v/>
      </c>
      <c r="Z575" s="64" t="str">
        <f t="shared" si="17"/>
        <v/>
      </c>
      <c r="AC575" s="44"/>
      <c r="AD575" s="72"/>
      <c r="AE575" s="72"/>
      <c r="AF575" s="72"/>
      <c r="AG575" s="72"/>
      <c r="AH575" s="72"/>
      <c r="AI575" s="72"/>
      <c r="AJ575" s="72"/>
      <c r="AK575" s="72"/>
      <c r="AL575" s="72"/>
      <c r="AM575" s="72"/>
      <c r="AN575" s="72"/>
      <c r="AO575" s="72"/>
    </row>
    <row r="576" spans="6:41" x14ac:dyDescent="0.25">
      <c r="F576" s="51" t="str">
        <f>IFERROR(VLOOKUP(D576,'Tabelas auxiliares'!$A$3:$B$61,2,FALSE),"")</f>
        <v/>
      </c>
      <c r="G576" s="51" t="str">
        <f>IFERROR(VLOOKUP($B576,'Tabelas auxiliares'!$A$65:$C$102,2,FALSE),"")</f>
        <v/>
      </c>
      <c r="H576" s="51" t="str">
        <f>IFERROR(VLOOKUP($B576,'Tabelas auxiliares'!$A$65:$C$102,3,FALSE),"")</f>
        <v/>
      </c>
      <c r="X576" s="51" t="str">
        <f t="shared" si="16"/>
        <v/>
      </c>
      <c r="Y576" s="51" t="str">
        <f>IF(T576="","",IF(AND(T576&lt;&gt;'Tabelas auxiliares'!$B$236,T576&lt;&gt;'Tabelas auxiliares'!$B$237,T576&lt;&gt;'Tabelas auxiliares'!$C$236,T576&lt;&gt;'Tabelas auxiliares'!$C$237,T576&lt;&gt;'Tabelas auxiliares'!$D$236),"FOLHA DE PESSOAL",IF(X576='Tabelas auxiliares'!$A$237,"CUSTEIO",IF(X576='Tabelas auxiliares'!$A$236,"INVESTIMENTO","ERRO - VERIFICAR"))))</f>
        <v/>
      </c>
      <c r="Z576" s="64" t="str">
        <f t="shared" si="17"/>
        <v/>
      </c>
      <c r="AC576" s="44"/>
      <c r="AD576" s="72"/>
      <c r="AE576" s="72"/>
      <c r="AF576" s="72"/>
      <c r="AG576" s="72"/>
      <c r="AH576" s="72"/>
      <c r="AI576" s="72"/>
      <c r="AJ576" s="72"/>
      <c r="AK576" s="72"/>
      <c r="AL576" s="72"/>
      <c r="AM576" s="72"/>
      <c r="AN576" s="72"/>
      <c r="AO576" s="72"/>
    </row>
    <row r="577" spans="6:41" x14ac:dyDescent="0.25">
      <c r="F577" s="51" t="str">
        <f>IFERROR(VLOOKUP(D577,'Tabelas auxiliares'!$A$3:$B$61,2,FALSE),"")</f>
        <v/>
      </c>
      <c r="G577" s="51" t="str">
        <f>IFERROR(VLOOKUP($B577,'Tabelas auxiliares'!$A$65:$C$102,2,FALSE),"")</f>
        <v/>
      </c>
      <c r="H577" s="51" t="str">
        <f>IFERROR(VLOOKUP($B577,'Tabelas auxiliares'!$A$65:$C$102,3,FALSE),"")</f>
        <v/>
      </c>
      <c r="X577" s="51" t="str">
        <f t="shared" si="16"/>
        <v/>
      </c>
      <c r="Y577" s="51" t="str">
        <f>IF(T577="","",IF(AND(T577&lt;&gt;'Tabelas auxiliares'!$B$236,T577&lt;&gt;'Tabelas auxiliares'!$B$237,T577&lt;&gt;'Tabelas auxiliares'!$C$236,T577&lt;&gt;'Tabelas auxiliares'!$C$237,T577&lt;&gt;'Tabelas auxiliares'!$D$236),"FOLHA DE PESSOAL",IF(X577='Tabelas auxiliares'!$A$237,"CUSTEIO",IF(X577='Tabelas auxiliares'!$A$236,"INVESTIMENTO","ERRO - VERIFICAR"))))</f>
        <v/>
      </c>
      <c r="Z577" s="64" t="str">
        <f t="shared" si="17"/>
        <v/>
      </c>
      <c r="AC577" s="44"/>
      <c r="AD577" s="72"/>
      <c r="AE577" s="72"/>
      <c r="AF577" s="72"/>
      <c r="AG577" s="72"/>
      <c r="AH577" s="72"/>
      <c r="AI577" s="72"/>
      <c r="AJ577" s="72"/>
      <c r="AK577" s="72"/>
      <c r="AL577" s="72"/>
      <c r="AM577" s="72"/>
      <c r="AN577" s="72"/>
      <c r="AO577" s="72"/>
    </row>
    <row r="578" spans="6:41" x14ac:dyDescent="0.25">
      <c r="F578" s="51" t="str">
        <f>IFERROR(VLOOKUP(D578,'Tabelas auxiliares'!$A$3:$B$61,2,FALSE),"")</f>
        <v/>
      </c>
      <c r="G578" s="51" t="str">
        <f>IFERROR(VLOOKUP($B578,'Tabelas auxiliares'!$A$65:$C$102,2,FALSE),"")</f>
        <v/>
      </c>
      <c r="H578" s="51" t="str">
        <f>IFERROR(VLOOKUP($B578,'Tabelas auxiliares'!$A$65:$C$102,3,FALSE),"")</f>
        <v/>
      </c>
      <c r="X578" s="51" t="str">
        <f t="shared" si="16"/>
        <v/>
      </c>
      <c r="Y578" s="51" t="str">
        <f>IF(T578="","",IF(AND(T578&lt;&gt;'Tabelas auxiliares'!$B$236,T578&lt;&gt;'Tabelas auxiliares'!$B$237,T578&lt;&gt;'Tabelas auxiliares'!$C$236,T578&lt;&gt;'Tabelas auxiliares'!$C$237,T578&lt;&gt;'Tabelas auxiliares'!$D$236),"FOLHA DE PESSOAL",IF(X578='Tabelas auxiliares'!$A$237,"CUSTEIO",IF(X578='Tabelas auxiliares'!$A$236,"INVESTIMENTO","ERRO - VERIFICAR"))))</f>
        <v/>
      </c>
      <c r="Z578" s="64" t="str">
        <f t="shared" si="17"/>
        <v/>
      </c>
      <c r="AC578" s="44"/>
      <c r="AD578" s="72"/>
      <c r="AE578" s="72"/>
      <c r="AF578" s="72"/>
      <c r="AG578" s="72"/>
      <c r="AH578" s="72"/>
      <c r="AI578" s="72"/>
      <c r="AJ578" s="72"/>
      <c r="AK578" s="72"/>
      <c r="AL578" s="72"/>
      <c r="AM578" s="72"/>
      <c r="AN578" s="72"/>
      <c r="AO578" s="72"/>
    </row>
    <row r="579" spans="6:41" x14ac:dyDescent="0.25">
      <c r="F579" s="51" t="str">
        <f>IFERROR(VLOOKUP(D579,'Tabelas auxiliares'!$A$3:$B$61,2,FALSE),"")</f>
        <v/>
      </c>
      <c r="G579" s="51" t="str">
        <f>IFERROR(VLOOKUP($B579,'Tabelas auxiliares'!$A$65:$C$102,2,FALSE),"")</f>
        <v/>
      </c>
      <c r="H579" s="51" t="str">
        <f>IFERROR(VLOOKUP($B579,'Tabelas auxiliares'!$A$65:$C$102,3,FALSE),"")</f>
        <v/>
      </c>
      <c r="X579" s="51" t="str">
        <f t="shared" si="16"/>
        <v/>
      </c>
      <c r="Y579" s="51" t="str">
        <f>IF(T579="","",IF(AND(T579&lt;&gt;'Tabelas auxiliares'!$B$236,T579&lt;&gt;'Tabelas auxiliares'!$B$237,T579&lt;&gt;'Tabelas auxiliares'!$C$236,T579&lt;&gt;'Tabelas auxiliares'!$C$237,T579&lt;&gt;'Tabelas auxiliares'!$D$236),"FOLHA DE PESSOAL",IF(X579='Tabelas auxiliares'!$A$237,"CUSTEIO",IF(X579='Tabelas auxiliares'!$A$236,"INVESTIMENTO","ERRO - VERIFICAR"))))</f>
        <v/>
      </c>
      <c r="Z579" s="64" t="str">
        <f t="shared" si="17"/>
        <v/>
      </c>
      <c r="AC579" s="44"/>
      <c r="AD579" s="72"/>
      <c r="AE579" s="72"/>
      <c r="AF579" s="72"/>
      <c r="AG579" s="72"/>
      <c r="AH579" s="72"/>
      <c r="AI579" s="72"/>
      <c r="AJ579" s="72"/>
      <c r="AK579" s="72"/>
      <c r="AL579" s="72"/>
      <c r="AM579" s="72"/>
      <c r="AN579" s="72"/>
      <c r="AO579" s="72"/>
    </row>
    <row r="580" spans="6:41" x14ac:dyDescent="0.25">
      <c r="F580" s="51" t="str">
        <f>IFERROR(VLOOKUP(D580,'Tabelas auxiliares'!$A$3:$B$61,2,FALSE),"")</f>
        <v/>
      </c>
      <c r="G580" s="51" t="str">
        <f>IFERROR(VLOOKUP($B580,'Tabelas auxiliares'!$A$65:$C$102,2,FALSE),"")</f>
        <v/>
      </c>
      <c r="H580" s="51" t="str">
        <f>IFERROR(VLOOKUP($B580,'Tabelas auxiliares'!$A$65:$C$102,3,FALSE),"")</f>
        <v/>
      </c>
      <c r="X580" s="51" t="str">
        <f t="shared" si="16"/>
        <v/>
      </c>
      <c r="Y580" s="51" t="str">
        <f>IF(T580="","",IF(AND(T580&lt;&gt;'Tabelas auxiliares'!$B$236,T580&lt;&gt;'Tabelas auxiliares'!$B$237,T580&lt;&gt;'Tabelas auxiliares'!$C$236,T580&lt;&gt;'Tabelas auxiliares'!$C$237,T580&lt;&gt;'Tabelas auxiliares'!$D$236),"FOLHA DE PESSOAL",IF(X580='Tabelas auxiliares'!$A$237,"CUSTEIO",IF(X580='Tabelas auxiliares'!$A$236,"INVESTIMENTO","ERRO - VERIFICAR"))))</f>
        <v/>
      </c>
      <c r="Z580" s="64" t="str">
        <f t="shared" si="17"/>
        <v/>
      </c>
      <c r="AC580" s="44"/>
      <c r="AD580" s="72"/>
      <c r="AE580" s="72"/>
      <c r="AF580" s="72"/>
      <c r="AG580" s="72"/>
      <c r="AH580" s="72"/>
      <c r="AI580" s="72"/>
      <c r="AJ580" s="72"/>
      <c r="AK580" s="72"/>
      <c r="AL580" s="72"/>
      <c r="AM580" s="72"/>
      <c r="AN580" s="72"/>
      <c r="AO580" s="72"/>
    </row>
    <row r="581" spans="6:41" x14ac:dyDescent="0.25">
      <c r="F581" s="51" t="str">
        <f>IFERROR(VLOOKUP(D581,'Tabelas auxiliares'!$A$3:$B$61,2,FALSE),"")</f>
        <v/>
      </c>
      <c r="G581" s="51" t="str">
        <f>IFERROR(VLOOKUP($B581,'Tabelas auxiliares'!$A$65:$C$102,2,FALSE),"")</f>
        <v/>
      </c>
      <c r="H581" s="51" t="str">
        <f>IFERROR(VLOOKUP($B581,'Tabelas auxiliares'!$A$65:$C$102,3,FALSE),"")</f>
        <v/>
      </c>
      <c r="X581" s="51" t="str">
        <f t="shared" si="16"/>
        <v/>
      </c>
      <c r="Y581" s="51" t="str">
        <f>IF(T581="","",IF(AND(T581&lt;&gt;'Tabelas auxiliares'!$B$236,T581&lt;&gt;'Tabelas auxiliares'!$B$237,T581&lt;&gt;'Tabelas auxiliares'!$C$236,T581&lt;&gt;'Tabelas auxiliares'!$C$237,T581&lt;&gt;'Tabelas auxiliares'!$D$236),"FOLHA DE PESSOAL",IF(X581='Tabelas auxiliares'!$A$237,"CUSTEIO",IF(X581='Tabelas auxiliares'!$A$236,"INVESTIMENTO","ERRO - VERIFICAR"))))</f>
        <v/>
      </c>
      <c r="Z581" s="64" t="str">
        <f t="shared" si="17"/>
        <v/>
      </c>
      <c r="AC581" s="44"/>
      <c r="AD581" s="72"/>
      <c r="AE581" s="72"/>
      <c r="AF581" s="72"/>
      <c r="AG581" s="72"/>
      <c r="AH581" s="72"/>
      <c r="AI581" s="72"/>
      <c r="AJ581" s="72"/>
      <c r="AK581" s="72"/>
      <c r="AL581" s="72"/>
      <c r="AM581" s="72"/>
      <c r="AN581" s="72"/>
      <c r="AO581" s="72"/>
    </row>
    <row r="582" spans="6:41" x14ac:dyDescent="0.25">
      <c r="F582" s="51" t="str">
        <f>IFERROR(VLOOKUP(D582,'Tabelas auxiliares'!$A$3:$B$61,2,FALSE),"")</f>
        <v/>
      </c>
      <c r="G582" s="51" t="str">
        <f>IFERROR(VLOOKUP($B582,'Tabelas auxiliares'!$A$65:$C$102,2,FALSE),"")</f>
        <v/>
      </c>
      <c r="H582" s="51" t="str">
        <f>IFERROR(VLOOKUP($B582,'Tabelas auxiliares'!$A$65:$C$102,3,FALSE),"")</f>
        <v/>
      </c>
      <c r="X582" s="51" t="str">
        <f t="shared" si="16"/>
        <v/>
      </c>
      <c r="Y582" s="51" t="str">
        <f>IF(T582="","",IF(AND(T582&lt;&gt;'Tabelas auxiliares'!$B$236,T582&lt;&gt;'Tabelas auxiliares'!$B$237,T582&lt;&gt;'Tabelas auxiliares'!$C$236,T582&lt;&gt;'Tabelas auxiliares'!$C$237,T582&lt;&gt;'Tabelas auxiliares'!$D$236),"FOLHA DE PESSOAL",IF(X582='Tabelas auxiliares'!$A$237,"CUSTEIO",IF(X582='Tabelas auxiliares'!$A$236,"INVESTIMENTO","ERRO - VERIFICAR"))))</f>
        <v/>
      </c>
      <c r="Z582" s="64" t="str">
        <f t="shared" si="17"/>
        <v/>
      </c>
      <c r="AC582" s="44"/>
    </row>
    <row r="583" spans="6:41" x14ac:dyDescent="0.25">
      <c r="F583" s="51" t="str">
        <f>IFERROR(VLOOKUP(D583,'Tabelas auxiliares'!$A$3:$B$61,2,FALSE),"")</f>
        <v/>
      </c>
      <c r="G583" s="51" t="str">
        <f>IFERROR(VLOOKUP($B583,'Tabelas auxiliares'!$A$65:$C$102,2,FALSE),"")</f>
        <v/>
      </c>
      <c r="H583" s="51" t="str">
        <f>IFERROR(VLOOKUP($B583,'Tabelas auxiliares'!$A$65:$C$102,3,FALSE),"")</f>
        <v/>
      </c>
      <c r="X583" s="51" t="str">
        <f t="shared" si="16"/>
        <v/>
      </c>
      <c r="Y583" s="51" t="str">
        <f>IF(T583="","",IF(AND(T583&lt;&gt;'Tabelas auxiliares'!$B$236,T583&lt;&gt;'Tabelas auxiliares'!$B$237,T583&lt;&gt;'Tabelas auxiliares'!$C$236,T583&lt;&gt;'Tabelas auxiliares'!$C$237,T583&lt;&gt;'Tabelas auxiliares'!$D$236),"FOLHA DE PESSOAL",IF(X583='Tabelas auxiliares'!$A$237,"CUSTEIO",IF(X583='Tabelas auxiliares'!$A$236,"INVESTIMENTO","ERRO - VERIFICAR"))))</f>
        <v/>
      </c>
      <c r="Z583" s="64" t="str">
        <f t="shared" si="17"/>
        <v/>
      </c>
      <c r="AC583" s="44"/>
    </row>
    <row r="584" spans="6:41" x14ac:dyDescent="0.25">
      <c r="F584" s="51" t="str">
        <f>IFERROR(VLOOKUP(D584,'Tabelas auxiliares'!$A$3:$B$61,2,FALSE),"")</f>
        <v/>
      </c>
      <c r="G584" s="51" t="str">
        <f>IFERROR(VLOOKUP($B584,'Tabelas auxiliares'!$A$65:$C$102,2,FALSE),"")</f>
        <v/>
      </c>
      <c r="H584" s="51" t="str">
        <f>IFERROR(VLOOKUP($B584,'Tabelas auxiliares'!$A$65:$C$102,3,FALSE),"")</f>
        <v/>
      </c>
      <c r="X584" s="51" t="str">
        <f t="shared" si="16"/>
        <v/>
      </c>
      <c r="Y584" s="51" t="str">
        <f>IF(T584="","",IF(AND(T584&lt;&gt;'Tabelas auxiliares'!$B$236,T584&lt;&gt;'Tabelas auxiliares'!$B$237,T584&lt;&gt;'Tabelas auxiliares'!$C$236,T584&lt;&gt;'Tabelas auxiliares'!$C$237,T584&lt;&gt;'Tabelas auxiliares'!$D$236),"FOLHA DE PESSOAL",IF(X584='Tabelas auxiliares'!$A$237,"CUSTEIO",IF(X584='Tabelas auxiliares'!$A$236,"INVESTIMENTO","ERRO - VERIFICAR"))))</f>
        <v/>
      </c>
      <c r="Z584" s="64" t="str">
        <f t="shared" si="17"/>
        <v/>
      </c>
      <c r="AC584" s="44"/>
    </row>
    <row r="585" spans="6:41" x14ac:dyDescent="0.25">
      <c r="F585" s="51" t="str">
        <f>IFERROR(VLOOKUP(D585,'Tabelas auxiliares'!$A$3:$B$61,2,FALSE),"")</f>
        <v/>
      </c>
      <c r="G585" s="51" t="str">
        <f>IFERROR(VLOOKUP($B585,'Tabelas auxiliares'!$A$65:$C$102,2,FALSE),"")</f>
        <v/>
      </c>
      <c r="H585" s="51" t="str">
        <f>IFERROR(VLOOKUP($B585,'Tabelas auxiliares'!$A$65:$C$102,3,FALSE),"")</f>
        <v/>
      </c>
      <c r="X585" s="51" t="str">
        <f t="shared" si="16"/>
        <v/>
      </c>
      <c r="Y585" s="51" t="str">
        <f>IF(T585="","",IF(AND(T585&lt;&gt;'Tabelas auxiliares'!$B$236,T585&lt;&gt;'Tabelas auxiliares'!$B$237,T585&lt;&gt;'Tabelas auxiliares'!$C$236,T585&lt;&gt;'Tabelas auxiliares'!$C$237,T585&lt;&gt;'Tabelas auxiliares'!$D$236),"FOLHA DE PESSOAL",IF(X585='Tabelas auxiliares'!$A$237,"CUSTEIO",IF(X585='Tabelas auxiliares'!$A$236,"INVESTIMENTO","ERRO - VERIFICAR"))))</f>
        <v/>
      </c>
      <c r="Z585" s="64" t="str">
        <f t="shared" si="17"/>
        <v/>
      </c>
      <c r="AC585" s="44"/>
    </row>
    <row r="586" spans="6:41" x14ac:dyDescent="0.25">
      <c r="F586" s="51" t="str">
        <f>IFERROR(VLOOKUP(D586,'Tabelas auxiliares'!$A$3:$B$61,2,FALSE),"")</f>
        <v/>
      </c>
      <c r="G586" s="51" t="str">
        <f>IFERROR(VLOOKUP($B586,'Tabelas auxiliares'!$A$65:$C$102,2,FALSE),"")</f>
        <v/>
      </c>
      <c r="H586" s="51" t="str">
        <f>IFERROR(VLOOKUP($B586,'Tabelas auxiliares'!$A$65:$C$102,3,FALSE),"")</f>
        <v/>
      </c>
      <c r="X586" s="51" t="str">
        <f t="shared" si="16"/>
        <v/>
      </c>
      <c r="Y586" s="51" t="str">
        <f>IF(T586="","",IF(AND(T586&lt;&gt;'Tabelas auxiliares'!$B$236,T586&lt;&gt;'Tabelas auxiliares'!$B$237,T586&lt;&gt;'Tabelas auxiliares'!$C$236,T586&lt;&gt;'Tabelas auxiliares'!$C$237,T586&lt;&gt;'Tabelas auxiliares'!$D$236),"FOLHA DE PESSOAL",IF(X586='Tabelas auxiliares'!$A$237,"CUSTEIO",IF(X586='Tabelas auxiliares'!$A$236,"INVESTIMENTO","ERRO - VERIFICAR"))))</f>
        <v/>
      </c>
      <c r="Z586" s="64" t="str">
        <f t="shared" si="17"/>
        <v/>
      </c>
      <c r="AC586" s="44"/>
    </row>
    <row r="587" spans="6:41" x14ac:dyDescent="0.25">
      <c r="F587" s="51" t="str">
        <f>IFERROR(VLOOKUP(D587,'Tabelas auxiliares'!$A$3:$B$61,2,FALSE),"")</f>
        <v/>
      </c>
      <c r="G587" s="51" t="str">
        <f>IFERROR(VLOOKUP($B587,'Tabelas auxiliares'!$A$65:$C$102,2,FALSE),"")</f>
        <v/>
      </c>
      <c r="H587" s="51" t="str">
        <f>IFERROR(VLOOKUP($B587,'Tabelas auxiliares'!$A$65:$C$102,3,FALSE),"")</f>
        <v/>
      </c>
      <c r="X587" s="51" t="str">
        <f t="shared" si="16"/>
        <v/>
      </c>
      <c r="Y587" s="51" t="str">
        <f>IF(T587="","",IF(AND(T587&lt;&gt;'Tabelas auxiliares'!$B$236,T587&lt;&gt;'Tabelas auxiliares'!$B$237,T587&lt;&gt;'Tabelas auxiliares'!$C$236,T587&lt;&gt;'Tabelas auxiliares'!$C$237,T587&lt;&gt;'Tabelas auxiliares'!$D$236),"FOLHA DE PESSOAL",IF(X587='Tabelas auxiliares'!$A$237,"CUSTEIO",IF(X587='Tabelas auxiliares'!$A$236,"INVESTIMENTO","ERRO - VERIFICAR"))))</f>
        <v/>
      </c>
      <c r="Z587" s="64" t="str">
        <f t="shared" si="17"/>
        <v/>
      </c>
      <c r="AC587" s="44"/>
    </row>
    <row r="588" spans="6:41" x14ac:dyDescent="0.25">
      <c r="F588" s="51" t="str">
        <f>IFERROR(VLOOKUP(D588,'Tabelas auxiliares'!$A$3:$B$61,2,FALSE),"")</f>
        <v/>
      </c>
      <c r="G588" s="51" t="str">
        <f>IFERROR(VLOOKUP($B588,'Tabelas auxiliares'!$A$65:$C$102,2,FALSE),"")</f>
        <v/>
      </c>
      <c r="H588" s="51" t="str">
        <f>IFERROR(VLOOKUP($B588,'Tabelas auxiliares'!$A$65:$C$102,3,FALSE),"")</f>
        <v/>
      </c>
      <c r="X588" s="51" t="str">
        <f t="shared" si="16"/>
        <v/>
      </c>
      <c r="Y588" s="51" t="str">
        <f>IF(T588="","",IF(AND(T588&lt;&gt;'Tabelas auxiliares'!$B$236,T588&lt;&gt;'Tabelas auxiliares'!$B$237,T588&lt;&gt;'Tabelas auxiliares'!$C$236,T588&lt;&gt;'Tabelas auxiliares'!$C$237,T588&lt;&gt;'Tabelas auxiliares'!$D$236),"FOLHA DE PESSOAL",IF(X588='Tabelas auxiliares'!$A$237,"CUSTEIO",IF(X588='Tabelas auxiliares'!$A$236,"INVESTIMENTO","ERRO - VERIFICAR"))))</f>
        <v/>
      </c>
      <c r="Z588" s="64" t="str">
        <f t="shared" si="17"/>
        <v/>
      </c>
      <c r="AC588" s="44"/>
    </row>
    <row r="589" spans="6:41" x14ac:dyDescent="0.25">
      <c r="F589" s="51" t="str">
        <f>IFERROR(VLOOKUP(D589,'Tabelas auxiliares'!$A$3:$B$61,2,FALSE),"")</f>
        <v/>
      </c>
      <c r="G589" s="51" t="str">
        <f>IFERROR(VLOOKUP($B589,'Tabelas auxiliares'!$A$65:$C$102,2,FALSE),"")</f>
        <v/>
      </c>
      <c r="H589" s="51" t="str">
        <f>IFERROR(VLOOKUP($B589,'Tabelas auxiliares'!$A$65:$C$102,3,FALSE),"")</f>
        <v/>
      </c>
      <c r="X589" s="51" t="str">
        <f t="shared" si="16"/>
        <v/>
      </c>
      <c r="Y589" s="51" t="str">
        <f>IF(T589="","",IF(AND(T589&lt;&gt;'Tabelas auxiliares'!$B$236,T589&lt;&gt;'Tabelas auxiliares'!$B$237,T589&lt;&gt;'Tabelas auxiliares'!$C$236,T589&lt;&gt;'Tabelas auxiliares'!$C$237,T589&lt;&gt;'Tabelas auxiliares'!$D$236),"FOLHA DE PESSOAL",IF(X589='Tabelas auxiliares'!$A$237,"CUSTEIO",IF(X589='Tabelas auxiliares'!$A$236,"INVESTIMENTO","ERRO - VERIFICAR"))))</f>
        <v/>
      </c>
      <c r="Z589" s="64" t="str">
        <f t="shared" si="17"/>
        <v/>
      </c>
      <c r="AC589" s="44"/>
    </row>
    <row r="590" spans="6:41" x14ac:dyDescent="0.25">
      <c r="F590" s="51" t="str">
        <f>IFERROR(VLOOKUP(D590,'Tabelas auxiliares'!$A$3:$B$61,2,FALSE),"")</f>
        <v/>
      </c>
      <c r="G590" s="51" t="str">
        <f>IFERROR(VLOOKUP($B590,'Tabelas auxiliares'!$A$65:$C$102,2,FALSE),"")</f>
        <v/>
      </c>
      <c r="H590" s="51" t="str">
        <f>IFERROR(VLOOKUP($B590,'Tabelas auxiliares'!$A$65:$C$102,3,FALSE),"")</f>
        <v/>
      </c>
      <c r="X590" s="51" t="str">
        <f t="shared" si="16"/>
        <v/>
      </c>
      <c r="Y590" s="51" t="str">
        <f>IF(T590="","",IF(AND(T590&lt;&gt;'Tabelas auxiliares'!$B$236,T590&lt;&gt;'Tabelas auxiliares'!$B$237,T590&lt;&gt;'Tabelas auxiliares'!$C$236,T590&lt;&gt;'Tabelas auxiliares'!$C$237,T590&lt;&gt;'Tabelas auxiliares'!$D$236),"FOLHA DE PESSOAL",IF(X590='Tabelas auxiliares'!$A$237,"CUSTEIO",IF(X590='Tabelas auxiliares'!$A$236,"INVESTIMENTO","ERRO - VERIFICAR"))))</f>
        <v/>
      </c>
      <c r="Z590" s="64" t="str">
        <f t="shared" si="17"/>
        <v/>
      </c>
      <c r="AC590" s="44"/>
    </row>
    <row r="591" spans="6:41" x14ac:dyDescent="0.25">
      <c r="F591" s="51" t="str">
        <f>IFERROR(VLOOKUP(D591,'Tabelas auxiliares'!$A$3:$B$61,2,FALSE),"")</f>
        <v/>
      </c>
      <c r="G591" s="51" t="str">
        <f>IFERROR(VLOOKUP($B591,'Tabelas auxiliares'!$A$65:$C$102,2,FALSE),"")</f>
        <v/>
      </c>
      <c r="H591" s="51" t="str">
        <f>IFERROR(VLOOKUP($B591,'Tabelas auxiliares'!$A$65:$C$102,3,FALSE),"")</f>
        <v/>
      </c>
      <c r="X591" s="51" t="str">
        <f t="shared" si="16"/>
        <v/>
      </c>
      <c r="Y591" s="51" t="str">
        <f>IF(T591="","",IF(AND(T591&lt;&gt;'Tabelas auxiliares'!$B$236,T591&lt;&gt;'Tabelas auxiliares'!$B$237,T591&lt;&gt;'Tabelas auxiliares'!$C$236,T591&lt;&gt;'Tabelas auxiliares'!$C$237,T591&lt;&gt;'Tabelas auxiliares'!$D$236),"FOLHA DE PESSOAL",IF(X591='Tabelas auxiliares'!$A$237,"CUSTEIO",IF(X591='Tabelas auxiliares'!$A$236,"INVESTIMENTO","ERRO - VERIFICAR"))))</f>
        <v/>
      </c>
      <c r="Z591" s="64" t="str">
        <f t="shared" si="17"/>
        <v/>
      </c>
      <c r="AC591" s="44"/>
    </row>
    <row r="592" spans="6:41" x14ac:dyDescent="0.25">
      <c r="F592" s="51" t="str">
        <f>IFERROR(VLOOKUP(D592,'Tabelas auxiliares'!$A$3:$B$61,2,FALSE),"")</f>
        <v/>
      </c>
      <c r="G592" s="51" t="str">
        <f>IFERROR(VLOOKUP($B592,'Tabelas auxiliares'!$A$65:$C$102,2,FALSE),"")</f>
        <v/>
      </c>
      <c r="H592" s="51" t="str">
        <f>IFERROR(VLOOKUP($B592,'Tabelas auxiliares'!$A$65:$C$102,3,FALSE),"")</f>
        <v/>
      </c>
      <c r="X592" s="51" t="str">
        <f t="shared" si="16"/>
        <v/>
      </c>
      <c r="Y592" s="51" t="str">
        <f>IF(T592="","",IF(AND(T592&lt;&gt;'Tabelas auxiliares'!$B$236,T592&lt;&gt;'Tabelas auxiliares'!$B$237,T592&lt;&gt;'Tabelas auxiliares'!$C$236,T592&lt;&gt;'Tabelas auxiliares'!$C$237,T592&lt;&gt;'Tabelas auxiliares'!$D$236),"FOLHA DE PESSOAL",IF(X592='Tabelas auxiliares'!$A$237,"CUSTEIO",IF(X592='Tabelas auxiliares'!$A$236,"INVESTIMENTO","ERRO - VERIFICAR"))))</f>
        <v/>
      </c>
      <c r="Z592" s="64" t="str">
        <f t="shared" si="17"/>
        <v/>
      </c>
      <c r="AC592" s="44"/>
    </row>
    <row r="593" spans="6:29" x14ac:dyDescent="0.25">
      <c r="F593" s="51" t="str">
        <f>IFERROR(VLOOKUP(D593,'Tabelas auxiliares'!$A$3:$B$61,2,FALSE),"")</f>
        <v/>
      </c>
      <c r="G593" s="51" t="str">
        <f>IFERROR(VLOOKUP($B593,'Tabelas auxiliares'!$A$65:$C$102,2,FALSE),"")</f>
        <v/>
      </c>
      <c r="H593" s="51" t="str">
        <f>IFERROR(VLOOKUP($B593,'Tabelas auxiliares'!$A$65:$C$102,3,FALSE),"")</f>
        <v/>
      </c>
      <c r="X593" s="51" t="str">
        <f t="shared" si="16"/>
        <v/>
      </c>
      <c r="Y593" s="51" t="str">
        <f>IF(T593="","",IF(AND(T593&lt;&gt;'Tabelas auxiliares'!$B$236,T593&lt;&gt;'Tabelas auxiliares'!$B$237,T593&lt;&gt;'Tabelas auxiliares'!$C$236,T593&lt;&gt;'Tabelas auxiliares'!$C$237,T593&lt;&gt;'Tabelas auxiliares'!$D$236),"FOLHA DE PESSOAL",IF(X593='Tabelas auxiliares'!$A$237,"CUSTEIO",IF(X593='Tabelas auxiliares'!$A$236,"INVESTIMENTO","ERRO - VERIFICAR"))))</f>
        <v/>
      </c>
      <c r="Z593" s="64" t="str">
        <f t="shared" si="17"/>
        <v/>
      </c>
      <c r="AC593" s="44"/>
    </row>
    <row r="594" spans="6:29" x14ac:dyDescent="0.25">
      <c r="F594" s="51" t="str">
        <f>IFERROR(VLOOKUP(D594,'Tabelas auxiliares'!$A$3:$B$61,2,FALSE),"")</f>
        <v/>
      </c>
      <c r="G594" s="51" t="str">
        <f>IFERROR(VLOOKUP($B594,'Tabelas auxiliares'!$A$65:$C$102,2,FALSE),"")</f>
        <v/>
      </c>
      <c r="H594" s="51" t="str">
        <f>IFERROR(VLOOKUP($B594,'Tabelas auxiliares'!$A$65:$C$102,3,FALSE),"")</f>
        <v/>
      </c>
      <c r="X594" s="51" t="str">
        <f t="shared" si="16"/>
        <v/>
      </c>
      <c r="Y594" s="51" t="str">
        <f>IF(T594="","",IF(AND(T594&lt;&gt;'Tabelas auxiliares'!$B$236,T594&lt;&gt;'Tabelas auxiliares'!$B$237,T594&lt;&gt;'Tabelas auxiliares'!$C$236,T594&lt;&gt;'Tabelas auxiliares'!$C$237,T594&lt;&gt;'Tabelas auxiliares'!$D$236),"FOLHA DE PESSOAL",IF(X594='Tabelas auxiliares'!$A$237,"CUSTEIO",IF(X594='Tabelas auxiliares'!$A$236,"INVESTIMENTO","ERRO - VERIFICAR"))))</f>
        <v/>
      </c>
      <c r="Z594" s="64" t="str">
        <f t="shared" si="17"/>
        <v/>
      </c>
      <c r="AC594" s="44"/>
    </row>
    <row r="595" spans="6:29" x14ac:dyDescent="0.25">
      <c r="F595" s="51" t="str">
        <f>IFERROR(VLOOKUP(D595,'Tabelas auxiliares'!$A$3:$B$61,2,FALSE),"")</f>
        <v/>
      </c>
      <c r="G595" s="51" t="str">
        <f>IFERROR(VLOOKUP($B595,'Tabelas auxiliares'!$A$65:$C$102,2,FALSE),"")</f>
        <v/>
      </c>
      <c r="H595" s="51" t="str">
        <f>IFERROR(VLOOKUP($B595,'Tabelas auxiliares'!$A$65:$C$102,3,FALSE),"")</f>
        <v/>
      </c>
      <c r="X595" s="51" t="str">
        <f t="shared" si="16"/>
        <v/>
      </c>
      <c r="Y595" s="51" t="str">
        <f>IF(T595="","",IF(AND(T595&lt;&gt;'Tabelas auxiliares'!$B$236,T595&lt;&gt;'Tabelas auxiliares'!$B$237,T595&lt;&gt;'Tabelas auxiliares'!$C$236,T595&lt;&gt;'Tabelas auxiliares'!$C$237,T595&lt;&gt;'Tabelas auxiliares'!$D$236),"FOLHA DE PESSOAL",IF(X595='Tabelas auxiliares'!$A$237,"CUSTEIO",IF(X595='Tabelas auxiliares'!$A$236,"INVESTIMENTO","ERRO - VERIFICAR"))))</f>
        <v/>
      </c>
      <c r="Z595" s="64" t="str">
        <f t="shared" si="17"/>
        <v/>
      </c>
      <c r="AC595" s="44"/>
    </row>
    <row r="596" spans="6:29" x14ac:dyDescent="0.25">
      <c r="F596" s="51" t="str">
        <f>IFERROR(VLOOKUP(D596,'Tabelas auxiliares'!$A$3:$B$61,2,FALSE),"")</f>
        <v/>
      </c>
      <c r="G596" s="51" t="str">
        <f>IFERROR(VLOOKUP($B596,'Tabelas auxiliares'!$A$65:$C$102,2,FALSE),"")</f>
        <v/>
      </c>
      <c r="H596" s="51" t="str">
        <f>IFERROR(VLOOKUP($B596,'Tabelas auxiliares'!$A$65:$C$102,3,FALSE),"")</f>
        <v/>
      </c>
      <c r="X596" s="51" t="str">
        <f t="shared" si="16"/>
        <v/>
      </c>
      <c r="Y596" s="51" t="str">
        <f>IF(T596="","",IF(AND(T596&lt;&gt;'Tabelas auxiliares'!$B$236,T596&lt;&gt;'Tabelas auxiliares'!$B$237,T596&lt;&gt;'Tabelas auxiliares'!$C$236,T596&lt;&gt;'Tabelas auxiliares'!$C$237,T596&lt;&gt;'Tabelas auxiliares'!$D$236),"FOLHA DE PESSOAL",IF(X596='Tabelas auxiliares'!$A$237,"CUSTEIO",IF(X596='Tabelas auxiliares'!$A$236,"INVESTIMENTO","ERRO - VERIFICAR"))))</f>
        <v/>
      </c>
      <c r="Z596" s="64" t="str">
        <f t="shared" si="17"/>
        <v/>
      </c>
      <c r="AC596" s="44"/>
    </row>
    <row r="597" spans="6:29" x14ac:dyDescent="0.25">
      <c r="F597" s="51" t="str">
        <f>IFERROR(VLOOKUP(D597,'Tabelas auxiliares'!$A$3:$B$61,2,FALSE),"")</f>
        <v/>
      </c>
      <c r="G597" s="51" t="str">
        <f>IFERROR(VLOOKUP($B597,'Tabelas auxiliares'!$A$65:$C$102,2,FALSE),"")</f>
        <v/>
      </c>
      <c r="H597" s="51" t="str">
        <f>IFERROR(VLOOKUP($B597,'Tabelas auxiliares'!$A$65:$C$102,3,FALSE),"")</f>
        <v/>
      </c>
      <c r="X597" s="51" t="str">
        <f t="shared" si="16"/>
        <v/>
      </c>
      <c r="Y597" s="51" t="str">
        <f>IF(T597="","",IF(AND(T597&lt;&gt;'Tabelas auxiliares'!$B$236,T597&lt;&gt;'Tabelas auxiliares'!$B$237,T597&lt;&gt;'Tabelas auxiliares'!$C$236,T597&lt;&gt;'Tabelas auxiliares'!$C$237,T597&lt;&gt;'Tabelas auxiliares'!$D$236),"FOLHA DE PESSOAL",IF(X597='Tabelas auxiliares'!$A$237,"CUSTEIO",IF(X597='Tabelas auxiliares'!$A$236,"INVESTIMENTO","ERRO - VERIFICAR"))))</f>
        <v/>
      </c>
      <c r="Z597" s="64" t="str">
        <f t="shared" si="17"/>
        <v/>
      </c>
      <c r="AC597" s="44"/>
    </row>
    <row r="598" spans="6:29" x14ac:dyDescent="0.25">
      <c r="F598" s="51" t="str">
        <f>IFERROR(VLOOKUP(D598,'Tabelas auxiliares'!$A$3:$B$61,2,FALSE),"")</f>
        <v/>
      </c>
      <c r="G598" s="51" t="str">
        <f>IFERROR(VLOOKUP($B598,'Tabelas auxiliares'!$A$65:$C$102,2,FALSE),"")</f>
        <v/>
      </c>
      <c r="H598" s="51" t="str">
        <f>IFERROR(VLOOKUP($B598,'Tabelas auxiliares'!$A$65:$C$102,3,FALSE),"")</f>
        <v/>
      </c>
      <c r="X598" s="51" t="str">
        <f t="shared" si="16"/>
        <v/>
      </c>
      <c r="Y598" s="51" t="str">
        <f>IF(T598="","",IF(AND(T598&lt;&gt;'Tabelas auxiliares'!$B$236,T598&lt;&gt;'Tabelas auxiliares'!$B$237,T598&lt;&gt;'Tabelas auxiliares'!$C$236,T598&lt;&gt;'Tabelas auxiliares'!$C$237,T598&lt;&gt;'Tabelas auxiliares'!$D$236),"FOLHA DE PESSOAL",IF(X598='Tabelas auxiliares'!$A$237,"CUSTEIO",IF(X598='Tabelas auxiliares'!$A$236,"INVESTIMENTO","ERRO - VERIFICAR"))))</f>
        <v/>
      </c>
      <c r="Z598" s="64" t="str">
        <f t="shared" si="17"/>
        <v/>
      </c>
      <c r="AC598" s="44"/>
    </row>
    <row r="599" spans="6:29" x14ac:dyDescent="0.25">
      <c r="F599" s="51" t="str">
        <f>IFERROR(VLOOKUP(D599,'Tabelas auxiliares'!$A$3:$B$61,2,FALSE),"")</f>
        <v/>
      </c>
      <c r="G599" s="51" t="str">
        <f>IFERROR(VLOOKUP($B599,'Tabelas auxiliares'!$A$65:$C$102,2,FALSE),"")</f>
        <v/>
      </c>
      <c r="H599" s="51" t="str">
        <f>IFERROR(VLOOKUP($B599,'Tabelas auxiliares'!$A$65:$C$102,3,FALSE),"")</f>
        <v/>
      </c>
      <c r="X599" s="51" t="str">
        <f t="shared" si="16"/>
        <v/>
      </c>
      <c r="Y599" s="51" t="str">
        <f>IF(T599="","",IF(AND(T599&lt;&gt;'Tabelas auxiliares'!$B$236,T599&lt;&gt;'Tabelas auxiliares'!$B$237,T599&lt;&gt;'Tabelas auxiliares'!$C$236,T599&lt;&gt;'Tabelas auxiliares'!$C$237,T599&lt;&gt;'Tabelas auxiliares'!$D$236),"FOLHA DE PESSOAL",IF(X599='Tabelas auxiliares'!$A$237,"CUSTEIO",IF(X599='Tabelas auxiliares'!$A$236,"INVESTIMENTO","ERRO - VERIFICAR"))))</f>
        <v/>
      </c>
      <c r="Z599" s="64" t="str">
        <f t="shared" si="17"/>
        <v/>
      </c>
      <c r="AC599" s="44"/>
    </row>
    <row r="600" spans="6:29" x14ac:dyDescent="0.25">
      <c r="F600" s="51" t="str">
        <f>IFERROR(VLOOKUP(D600,'Tabelas auxiliares'!$A$3:$B$61,2,FALSE),"")</f>
        <v/>
      </c>
      <c r="G600" s="51" t="str">
        <f>IFERROR(VLOOKUP($B600,'Tabelas auxiliares'!$A$65:$C$102,2,FALSE),"")</f>
        <v/>
      </c>
      <c r="H600" s="51" t="str">
        <f>IFERROR(VLOOKUP($B600,'Tabelas auxiliares'!$A$65:$C$102,3,FALSE),"")</f>
        <v/>
      </c>
      <c r="X600" s="51" t="str">
        <f t="shared" si="16"/>
        <v/>
      </c>
      <c r="Y600" s="51" t="str">
        <f>IF(T600="","",IF(AND(T600&lt;&gt;'Tabelas auxiliares'!$B$236,T600&lt;&gt;'Tabelas auxiliares'!$B$237,T600&lt;&gt;'Tabelas auxiliares'!$C$236,T600&lt;&gt;'Tabelas auxiliares'!$C$237,T600&lt;&gt;'Tabelas auxiliares'!$D$236),"FOLHA DE PESSOAL",IF(X600='Tabelas auxiliares'!$A$237,"CUSTEIO",IF(X600='Tabelas auxiliares'!$A$236,"INVESTIMENTO","ERRO - VERIFICAR"))))</f>
        <v/>
      </c>
      <c r="Z600" s="64" t="str">
        <f t="shared" si="17"/>
        <v/>
      </c>
      <c r="AC600" s="44"/>
    </row>
    <row r="601" spans="6:29" x14ac:dyDescent="0.25">
      <c r="F601" s="51" t="str">
        <f>IFERROR(VLOOKUP(D601,'Tabelas auxiliares'!$A$3:$B$61,2,FALSE),"")</f>
        <v/>
      </c>
      <c r="G601" s="51" t="str">
        <f>IFERROR(VLOOKUP($B601,'Tabelas auxiliares'!$A$65:$C$102,2,FALSE),"")</f>
        <v/>
      </c>
      <c r="H601" s="51" t="str">
        <f>IFERROR(VLOOKUP($B601,'Tabelas auxiliares'!$A$65:$C$102,3,FALSE),"")</f>
        <v/>
      </c>
      <c r="X601" s="51" t="str">
        <f t="shared" si="16"/>
        <v/>
      </c>
      <c r="Y601" s="51" t="str">
        <f>IF(T601="","",IF(AND(T601&lt;&gt;'Tabelas auxiliares'!$B$236,T601&lt;&gt;'Tabelas auxiliares'!$B$237,T601&lt;&gt;'Tabelas auxiliares'!$C$236,T601&lt;&gt;'Tabelas auxiliares'!$C$237,T601&lt;&gt;'Tabelas auxiliares'!$D$236),"FOLHA DE PESSOAL",IF(X601='Tabelas auxiliares'!$A$237,"CUSTEIO",IF(X601='Tabelas auxiliares'!$A$236,"INVESTIMENTO","ERRO - VERIFICAR"))))</f>
        <v/>
      </c>
      <c r="Z601" s="64" t="str">
        <f t="shared" si="17"/>
        <v/>
      </c>
      <c r="AC601" s="44"/>
    </row>
    <row r="602" spans="6:29" x14ac:dyDescent="0.25">
      <c r="F602" s="51" t="str">
        <f>IFERROR(VLOOKUP(D602,'Tabelas auxiliares'!$A$3:$B$61,2,FALSE),"")</f>
        <v/>
      </c>
      <c r="G602" s="51" t="str">
        <f>IFERROR(VLOOKUP($B602,'Tabelas auxiliares'!$A$65:$C$102,2,FALSE),"")</f>
        <v/>
      </c>
      <c r="H602" s="51" t="str">
        <f>IFERROR(VLOOKUP($B602,'Tabelas auxiliares'!$A$65:$C$102,3,FALSE),"")</f>
        <v/>
      </c>
      <c r="X602" s="51" t="str">
        <f t="shared" si="16"/>
        <v/>
      </c>
      <c r="Y602" s="51" t="str">
        <f>IF(T602="","",IF(AND(T602&lt;&gt;'Tabelas auxiliares'!$B$236,T602&lt;&gt;'Tabelas auxiliares'!$B$237,T602&lt;&gt;'Tabelas auxiliares'!$C$236,T602&lt;&gt;'Tabelas auxiliares'!$C$237,T602&lt;&gt;'Tabelas auxiliares'!$D$236),"FOLHA DE PESSOAL",IF(X602='Tabelas auxiliares'!$A$237,"CUSTEIO",IF(X602='Tabelas auxiliares'!$A$236,"INVESTIMENTO","ERRO - VERIFICAR"))))</f>
        <v/>
      </c>
      <c r="Z602" s="64" t="str">
        <f t="shared" si="17"/>
        <v/>
      </c>
      <c r="AC602" s="44"/>
    </row>
    <row r="603" spans="6:29" x14ac:dyDescent="0.25">
      <c r="F603" s="51" t="str">
        <f>IFERROR(VLOOKUP(D603,'Tabelas auxiliares'!$A$3:$B$61,2,FALSE),"")</f>
        <v/>
      </c>
      <c r="G603" s="51" t="str">
        <f>IFERROR(VLOOKUP($B603,'Tabelas auxiliares'!$A$65:$C$102,2,FALSE),"")</f>
        <v/>
      </c>
      <c r="H603" s="51" t="str">
        <f>IFERROR(VLOOKUP($B603,'Tabelas auxiliares'!$A$65:$C$102,3,FALSE),"")</f>
        <v/>
      </c>
      <c r="X603" s="51" t="str">
        <f t="shared" si="16"/>
        <v/>
      </c>
      <c r="Y603" s="51" t="str">
        <f>IF(T603="","",IF(AND(T603&lt;&gt;'Tabelas auxiliares'!$B$236,T603&lt;&gt;'Tabelas auxiliares'!$B$237,T603&lt;&gt;'Tabelas auxiliares'!$C$236,T603&lt;&gt;'Tabelas auxiliares'!$C$237,T603&lt;&gt;'Tabelas auxiliares'!$D$236),"FOLHA DE PESSOAL",IF(X603='Tabelas auxiliares'!$A$237,"CUSTEIO",IF(X603='Tabelas auxiliares'!$A$236,"INVESTIMENTO","ERRO - VERIFICAR"))))</f>
        <v/>
      </c>
      <c r="Z603" s="64" t="str">
        <f t="shared" si="17"/>
        <v/>
      </c>
      <c r="AC603" s="44"/>
    </row>
    <row r="604" spans="6:29" x14ac:dyDescent="0.25">
      <c r="F604" s="51" t="str">
        <f>IFERROR(VLOOKUP(D604,'Tabelas auxiliares'!$A$3:$B$61,2,FALSE),"")</f>
        <v/>
      </c>
      <c r="G604" s="51" t="str">
        <f>IFERROR(VLOOKUP($B604,'Tabelas auxiliares'!$A$65:$C$102,2,FALSE),"")</f>
        <v/>
      </c>
      <c r="H604" s="51" t="str">
        <f>IFERROR(VLOOKUP($B604,'Tabelas auxiliares'!$A$65:$C$102,3,FALSE),"")</f>
        <v/>
      </c>
      <c r="X604" s="51" t="str">
        <f t="shared" si="16"/>
        <v/>
      </c>
      <c r="Y604" s="51" t="str">
        <f>IF(T604="","",IF(AND(T604&lt;&gt;'Tabelas auxiliares'!$B$236,T604&lt;&gt;'Tabelas auxiliares'!$B$237,T604&lt;&gt;'Tabelas auxiliares'!$C$236,T604&lt;&gt;'Tabelas auxiliares'!$C$237,T604&lt;&gt;'Tabelas auxiliares'!$D$236),"FOLHA DE PESSOAL",IF(X604='Tabelas auxiliares'!$A$237,"CUSTEIO",IF(X604='Tabelas auxiliares'!$A$236,"INVESTIMENTO","ERRO - VERIFICAR"))))</f>
        <v/>
      </c>
      <c r="Z604" s="64" t="str">
        <f t="shared" si="17"/>
        <v/>
      </c>
      <c r="AC604" s="44"/>
    </row>
    <row r="605" spans="6:29" x14ac:dyDescent="0.25">
      <c r="F605" s="51" t="str">
        <f>IFERROR(VLOOKUP(D605,'Tabelas auxiliares'!$A$3:$B$61,2,FALSE),"")</f>
        <v/>
      </c>
      <c r="G605" s="51" t="str">
        <f>IFERROR(VLOOKUP($B605,'Tabelas auxiliares'!$A$65:$C$102,2,FALSE),"")</f>
        <v/>
      </c>
      <c r="H605" s="51" t="str">
        <f>IFERROR(VLOOKUP($B605,'Tabelas auxiliares'!$A$65:$C$102,3,FALSE),"")</f>
        <v/>
      </c>
      <c r="X605" s="51" t="str">
        <f t="shared" si="16"/>
        <v/>
      </c>
      <c r="Y605" s="51" t="str">
        <f>IF(T605="","",IF(AND(T605&lt;&gt;'Tabelas auxiliares'!$B$236,T605&lt;&gt;'Tabelas auxiliares'!$B$237,T605&lt;&gt;'Tabelas auxiliares'!$C$236,T605&lt;&gt;'Tabelas auxiliares'!$C$237,T605&lt;&gt;'Tabelas auxiliares'!$D$236),"FOLHA DE PESSOAL",IF(X605='Tabelas auxiliares'!$A$237,"CUSTEIO",IF(X605='Tabelas auxiliares'!$A$236,"INVESTIMENTO","ERRO - VERIFICAR"))))</f>
        <v/>
      </c>
      <c r="Z605" s="64" t="str">
        <f t="shared" si="17"/>
        <v/>
      </c>
      <c r="AC605" s="44"/>
    </row>
    <row r="606" spans="6:29" x14ac:dyDescent="0.25">
      <c r="F606" s="51" t="str">
        <f>IFERROR(VLOOKUP(D606,'Tabelas auxiliares'!$A$3:$B$61,2,FALSE),"")</f>
        <v/>
      </c>
      <c r="G606" s="51" t="str">
        <f>IFERROR(VLOOKUP($B606,'Tabelas auxiliares'!$A$65:$C$102,2,FALSE),"")</f>
        <v/>
      </c>
      <c r="H606" s="51" t="str">
        <f>IFERROR(VLOOKUP($B606,'Tabelas auxiliares'!$A$65:$C$102,3,FALSE),"")</f>
        <v/>
      </c>
      <c r="X606" s="51" t="str">
        <f t="shared" si="16"/>
        <v/>
      </c>
      <c r="Y606" s="51" t="str">
        <f>IF(T606="","",IF(AND(T606&lt;&gt;'Tabelas auxiliares'!$B$236,T606&lt;&gt;'Tabelas auxiliares'!$B$237,T606&lt;&gt;'Tabelas auxiliares'!$C$236,T606&lt;&gt;'Tabelas auxiliares'!$C$237,T606&lt;&gt;'Tabelas auxiliares'!$D$236),"FOLHA DE PESSOAL",IF(X606='Tabelas auxiliares'!$A$237,"CUSTEIO",IF(X606='Tabelas auxiliares'!$A$236,"INVESTIMENTO","ERRO - VERIFICAR"))))</f>
        <v/>
      </c>
      <c r="Z606" s="64" t="str">
        <f t="shared" si="17"/>
        <v/>
      </c>
      <c r="AC606" s="44"/>
    </row>
    <row r="607" spans="6:29" x14ac:dyDescent="0.25">
      <c r="F607" s="51" t="str">
        <f>IFERROR(VLOOKUP(D607,'Tabelas auxiliares'!$A$3:$B$61,2,FALSE),"")</f>
        <v/>
      </c>
      <c r="G607" s="51" t="str">
        <f>IFERROR(VLOOKUP($B607,'Tabelas auxiliares'!$A$65:$C$102,2,FALSE),"")</f>
        <v/>
      </c>
      <c r="H607" s="51" t="str">
        <f>IFERROR(VLOOKUP($B607,'Tabelas auxiliares'!$A$65:$C$102,3,FALSE),"")</f>
        <v/>
      </c>
      <c r="X607" s="51" t="str">
        <f t="shared" si="16"/>
        <v/>
      </c>
      <c r="Y607" s="51" t="str">
        <f>IF(T607="","",IF(AND(T607&lt;&gt;'Tabelas auxiliares'!$B$236,T607&lt;&gt;'Tabelas auxiliares'!$B$237,T607&lt;&gt;'Tabelas auxiliares'!$C$236,T607&lt;&gt;'Tabelas auxiliares'!$C$237,T607&lt;&gt;'Tabelas auxiliares'!$D$236),"FOLHA DE PESSOAL",IF(X607='Tabelas auxiliares'!$A$237,"CUSTEIO",IF(X607='Tabelas auxiliares'!$A$236,"INVESTIMENTO","ERRO - VERIFICAR"))))</f>
        <v/>
      </c>
      <c r="Z607" s="64" t="str">
        <f t="shared" si="17"/>
        <v/>
      </c>
      <c r="AC607" s="44"/>
    </row>
    <row r="608" spans="6:29" x14ac:dyDescent="0.25">
      <c r="F608" s="51" t="str">
        <f>IFERROR(VLOOKUP(D608,'Tabelas auxiliares'!$A$3:$B$61,2,FALSE),"")</f>
        <v/>
      </c>
      <c r="G608" s="51" t="str">
        <f>IFERROR(VLOOKUP($B608,'Tabelas auxiliares'!$A$65:$C$102,2,FALSE),"")</f>
        <v/>
      </c>
      <c r="H608" s="51" t="str">
        <f>IFERROR(VLOOKUP($B608,'Tabelas auxiliares'!$A$65:$C$102,3,FALSE),"")</f>
        <v/>
      </c>
      <c r="X608" s="51" t="str">
        <f t="shared" si="16"/>
        <v/>
      </c>
      <c r="Y608" s="51" t="str">
        <f>IF(T608="","",IF(AND(T608&lt;&gt;'Tabelas auxiliares'!$B$236,T608&lt;&gt;'Tabelas auxiliares'!$B$237,T608&lt;&gt;'Tabelas auxiliares'!$C$236,T608&lt;&gt;'Tabelas auxiliares'!$C$237,T608&lt;&gt;'Tabelas auxiliares'!$D$236),"FOLHA DE PESSOAL",IF(X608='Tabelas auxiliares'!$A$237,"CUSTEIO",IF(X608='Tabelas auxiliares'!$A$236,"INVESTIMENTO","ERRO - VERIFICAR"))))</f>
        <v/>
      </c>
      <c r="Z608" s="64" t="str">
        <f t="shared" si="17"/>
        <v/>
      </c>
      <c r="AC608" s="44"/>
    </row>
    <row r="609" spans="6:29" x14ac:dyDescent="0.25">
      <c r="F609" s="51" t="str">
        <f>IFERROR(VLOOKUP(D609,'Tabelas auxiliares'!$A$3:$B$61,2,FALSE),"")</f>
        <v/>
      </c>
      <c r="G609" s="51" t="str">
        <f>IFERROR(VLOOKUP($B609,'Tabelas auxiliares'!$A$65:$C$102,2,FALSE),"")</f>
        <v/>
      </c>
      <c r="H609" s="51" t="str">
        <f>IFERROR(VLOOKUP($B609,'Tabelas auxiliares'!$A$65:$C$102,3,FALSE),"")</f>
        <v/>
      </c>
      <c r="X609" s="51" t="str">
        <f t="shared" si="16"/>
        <v/>
      </c>
      <c r="Y609" s="51" t="str">
        <f>IF(T609="","",IF(AND(T609&lt;&gt;'Tabelas auxiliares'!$B$236,T609&lt;&gt;'Tabelas auxiliares'!$B$237,T609&lt;&gt;'Tabelas auxiliares'!$C$236,T609&lt;&gt;'Tabelas auxiliares'!$C$237,T609&lt;&gt;'Tabelas auxiliares'!$D$236),"FOLHA DE PESSOAL",IF(X609='Tabelas auxiliares'!$A$237,"CUSTEIO",IF(X609='Tabelas auxiliares'!$A$236,"INVESTIMENTO","ERRO - VERIFICAR"))))</f>
        <v/>
      </c>
      <c r="Z609" s="64" t="str">
        <f t="shared" si="17"/>
        <v/>
      </c>
      <c r="AC609" s="44"/>
    </row>
    <row r="610" spans="6:29" x14ac:dyDescent="0.25">
      <c r="F610" s="51" t="str">
        <f>IFERROR(VLOOKUP(D610,'Tabelas auxiliares'!$A$3:$B$61,2,FALSE),"")</f>
        <v/>
      </c>
      <c r="G610" s="51" t="str">
        <f>IFERROR(VLOOKUP($B610,'Tabelas auxiliares'!$A$65:$C$102,2,FALSE),"")</f>
        <v/>
      </c>
      <c r="H610" s="51" t="str">
        <f>IFERROR(VLOOKUP($B610,'Tabelas auxiliares'!$A$65:$C$102,3,FALSE),"")</f>
        <v/>
      </c>
      <c r="X610" s="51" t="str">
        <f t="shared" si="16"/>
        <v/>
      </c>
      <c r="Y610" s="51" t="str">
        <f>IF(T610="","",IF(AND(T610&lt;&gt;'Tabelas auxiliares'!$B$236,T610&lt;&gt;'Tabelas auxiliares'!$B$237,T610&lt;&gt;'Tabelas auxiliares'!$C$236,T610&lt;&gt;'Tabelas auxiliares'!$C$237,T610&lt;&gt;'Tabelas auxiliares'!$D$236),"FOLHA DE PESSOAL",IF(X610='Tabelas auxiliares'!$A$237,"CUSTEIO",IF(X610='Tabelas auxiliares'!$A$236,"INVESTIMENTO","ERRO - VERIFICAR"))))</f>
        <v/>
      </c>
      <c r="Z610" s="64" t="str">
        <f t="shared" si="17"/>
        <v/>
      </c>
      <c r="AC610" s="44"/>
    </row>
    <row r="611" spans="6:29" x14ac:dyDescent="0.25">
      <c r="F611" s="51" t="str">
        <f>IFERROR(VLOOKUP(D611,'Tabelas auxiliares'!$A$3:$B$61,2,FALSE),"")</f>
        <v/>
      </c>
      <c r="G611" s="51" t="str">
        <f>IFERROR(VLOOKUP($B611,'Tabelas auxiliares'!$A$65:$C$102,2,FALSE),"")</f>
        <v/>
      </c>
      <c r="H611" s="51" t="str">
        <f>IFERROR(VLOOKUP($B611,'Tabelas auxiliares'!$A$65:$C$102,3,FALSE),"")</f>
        <v/>
      </c>
      <c r="X611" s="51" t="str">
        <f t="shared" si="16"/>
        <v/>
      </c>
      <c r="Y611" s="51" t="str">
        <f>IF(T611="","",IF(AND(T611&lt;&gt;'Tabelas auxiliares'!$B$236,T611&lt;&gt;'Tabelas auxiliares'!$B$237,T611&lt;&gt;'Tabelas auxiliares'!$C$236,T611&lt;&gt;'Tabelas auxiliares'!$C$237,T611&lt;&gt;'Tabelas auxiliares'!$D$236),"FOLHA DE PESSOAL",IF(X611='Tabelas auxiliares'!$A$237,"CUSTEIO",IF(X611='Tabelas auxiliares'!$A$236,"INVESTIMENTO","ERRO - VERIFICAR"))))</f>
        <v/>
      </c>
      <c r="Z611" s="64" t="str">
        <f t="shared" si="17"/>
        <v/>
      </c>
      <c r="AC611" s="44"/>
    </row>
    <row r="612" spans="6:29" x14ac:dyDescent="0.25">
      <c r="F612" s="51" t="str">
        <f>IFERROR(VLOOKUP(D612,'Tabelas auxiliares'!$A$3:$B$61,2,FALSE),"")</f>
        <v/>
      </c>
      <c r="G612" s="51" t="str">
        <f>IFERROR(VLOOKUP($B612,'Tabelas auxiliares'!$A$65:$C$102,2,FALSE),"")</f>
        <v/>
      </c>
      <c r="H612" s="51" t="str">
        <f>IFERROR(VLOOKUP($B612,'Tabelas auxiliares'!$A$65:$C$102,3,FALSE),"")</f>
        <v/>
      </c>
      <c r="X612" s="51" t="str">
        <f t="shared" si="16"/>
        <v/>
      </c>
      <c r="Y612" s="51" t="str">
        <f>IF(T612="","",IF(AND(T612&lt;&gt;'Tabelas auxiliares'!$B$236,T612&lt;&gt;'Tabelas auxiliares'!$B$237,T612&lt;&gt;'Tabelas auxiliares'!$C$236,T612&lt;&gt;'Tabelas auxiliares'!$C$237,T612&lt;&gt;'Tabelas auxiliares'!$D$236),"FOLHA DE PESSOAL",IF(X612='Tabelas auxiliares'!$A$237,"CUSTEIO",IF(X612='Tabelas auxiliares'!$A$236,"INVESTIMENTO","ERRO - VERIFICAR"))))</f>
        <v/>
      </c>
      <c r="Z612" s="64" t="str">
        <f t="shared" si="17"/>
        <v/>
      </c>
      <c r="AC612" s="44"/>
    </row>
    <row r="613" spans="6:29" x14ac:dyDescent="0.25">
      <c r="F613" s="51" t="str">
        <f>IFERROR(VLOOKUP(D613,'Tabelas auxiliares'!$A$3:$B$61,2,FALSE),"")</f>
        <v/>
      </c>
      <c r="G613" s="51" t="str">
        <f>IFERROR(VLOOKUP($B613,'Tabelas auxiliares'!$A$65:$C$102,2,FALSE),"")</f>
        <v/>
      </c>
      <c r="H613" s="51" t="str">
        <f>IFERROR(VLOOKUP($B613,'Tabelas auxiliares'!$A$65:$C$102,3,FALSE),"")</f>
        <v/>
      </c>
      <c r="X613" s="51" t="str">
        <f t="shared" si="16"/>
        <v/>
      </c>
      <c r="Y613" s="51" t="str">
        <f>IF(T613="","",IF(AND(T613&lt;&gt;'Tabelas auxiliares'!$B$236,T613&lt;&gt;'Tabelas auxiliares'!$B$237,T613&lt;&gt;'Tabelas auxiliares'!$C$236,T613&lt;&gt;'Tabelas auxiliares'!$C$237,T613&lt;&gt;'Tabelas auxiliares'!$D$236),"FOLHA DE PESSOAL",IF(X613='Tabelas auxiliares'!$A$237,"CUSTEIO",IF(X613='Tabelas auxiliares'!$A$236,"INVESTIMENTO","ERRO - VERIFICAR"))))</f>
        <v/>
      </c>
      <c r="Z613" s="64" t="str">
        <f t="shared" si="17"/>
        <v/>
      </c>
      <c r="AC613" s="44"/>
    </row>
    <row r="614" spans="6:29" x14ac:dyDescent="0.25">
      <c r="F614" s="51" t="str">
        <f>IFERROR(VLOOKUP(D614,'Tabelas auxiliares'!$A$3:$B$61,2,FALSE),"")</f>
        <v/>
      </c>
      <c r="G614" s="51" t="str">
        <f>IFERROR(VLOOKUP($B614,'Tabelas auxiliares'!$A$65:$C$102,2,FALSE),"")</f>
        <v/>
      </c>
      <c r="H614" s="51" t="str">
        <f>IFERROR(VLOOKUP($B614,'Tabelas auxiliares'!$A$65:$C$102,3,FALSE),"")</f>
        <v/>
      </c>
      <c r="X614" s="51" t="str">
        <f t="shared" si="16"/>
        <v/>
      </c>
      <c r="Y614" s="51" t="str">
        <f>IF(T614="","",IF(AND(T614&lt;&gt;'Tabelas auxiliares'!$B$236,T614&lt;&gt;'Tabelas auxiliares'!$B$237,T614&lt;&gt;'Tabelas auxiliares'!$C$236,T614&lt;&gt;'Tabelas auxiliares'!$C$237,T614&lt;&gt;'Tabelas auxiliares'!$D$236),"FOLHA DE PESSOAL",IF(X614='Tabelas auxiliares'!$A$237,"CUSTEIO",IF(X614='Tabelas auxiliares'!$A$236,"INVESTIMENTO","ERRO - VERIFICAR"))))</f>
        <v/>
      </c>
      <c r="Z614" s="64" t="str">
        <f t="shared" si="17"/>
        <v/>
      </c>
      <c r="AC614" s="44"/>
    </row>
    <row r="615" spans="6:29" x14ac:dyDescent="0.25">
      <c r="F615" s="51" t="str">
        <f>IFERROR(VLOOKUP(D615,'Tabelas auxiliares'!$A$3:$B$61,2,FALSE),"")</f>
        <v/>
      </c>
      <c r="G615" s="51" t="str">
        <f>IFERROR(VLOOKUP($B615,'Tabelas auxiliares'!$A$65:$C$102,2,FALSE),"")</f>
        <v/>
      </c>
      <c r="H615" s="51" t="str">
        <f>IFERROR(VLOOKUP($B615,'Tabelas auxiliares'!$A$65:$C$102,3,FALSE),"")</f>
        <v/>
      </c>
      <c r="X615" s="51" t="str">
        <f t="shared" si="16"/>
        <v/>
      </c>
      <c r="Y615" s="51" t="str">
        <f>IF(T615="","",IF(AND(T615&lt;&gt;'Tabelas auxiliares'!$B$236,T615&lt;&gt;'Tabelas auxiliares'!$B$237,T615&lt;&gt;'Tabelas auxiliares'!$C$236,T615&lt;&gt;'Tabelas auxiliares'!$C$237,T615&lt;&gt;'Tabelas auxiliares'!$D$236),"FOLHA DE PESSOAL",IF(X615='Tabelas auxiliares'!$A$237,"CUSTEIO",IF(X615='Tabelas auxiliares'!$A$236,"INVESTIMENTO","ERRO - VERIFICAR"))))</f>
        <v/>
      </c>
      <c r="Z615" s="64" t="str">
        <f t="shared" si="17"/>
        <v/>
      </c>
      <c r="AC615" s="44"/>
    </row>
    <row r="616" spans="6:29" x14ac:dyDescent="0.25">
      <c r="F616" s="51" t="str">
        <f>IFERROR(VLOOKUP(D616,'Tabelas auxiliares'!$A$3:$B$61,2,FALSE),"")</f>
        <v/>
      </c>
      <c r="G616" s="51" t="str">
        <f>IFERROR(VLOOKUP($B616,'Tabelas auxiliares'!$A$65:$C$102,2,FALSE),"")</f>
        <v/>
      </c>
      <c r="H616" s="51" t="str">
        <f>IFERROR(VLOOKUP($B616,'Tabelas auxiliares'!$A$65:$C$102,3,FALSE),"")</f>
        <v/>
      </c>
      <c r="X616" s="51" t="str">
        <f t="shared" si="16"/>
        <v/>
      </c>
      <c r="Y616" s="51" t="str">
        <f>IF(T616="","",IF(AND(T616&lt;&gt;'Tabelas auxiliares'!$B$236,T616&lt;&gt;'Tabelas auxiliares'!$B$237,T616&lt;&gt;'Tabelas auxiliares'!$C$236,T616&lt;&gt;'Tabelas auxiliares'!$C$237,T616&lt;&gt;'Tabelas auxiliares'!$D$236),"FOLHA DE PESSOAL",IF(X616='Tabelas auxiliares'!$A$237,"CUSTEIO",IF(X616='Tabelas auxiliares'!$A$236,"INVESTIMENTO","ERRO - VERIFICAR"))))</f>
        <v/>
      </c>
      <c r="Z616" s="64" t="str">
        <f t="shared" si="17"/>
        <v/>
      </c>
      <c r="AC616" s="44"/>
    </row>
    <row r="617" spans="6:29" x14ac:dyDescent="0.25">
      <c r="F617" s="51" t="str">
        <f>IFERROR(VLOOKUP(D617,'Tabelas auxiliares'!$A$3:$B$61,2,FALSE),"")</f>
        <v/>
      </c>
      <c r="G617" s="51" t="str">
        <f>IFERROR(VLOOKUP($B617,'Tabelas auxiliares'!$A$65:$C$102,2,FALSE),"")</f>
        <v/>
      </c>
      <c r="H617" s="51" t="str">
        <f>IFERROR(VLOOKUP($B617,'Tabelas auxiliares'!$A$65:$C$102,3,FALSE),"")</f>
        <v/>
      </c>
      <c r="X617" s="51" t="str">
        <f t="shared" si="16"/>
        <v/>
      </c>
      <c r="Y617" s="51" t="str">
        <f>IF(T617="","",IF(AND(T617&lt;&gt;'Tabelas auxiliares'!$B$236,T617&lt;&gt;'Tabelas auxiliares'!$B$237,T617&lt;&gt;'Tabelas auxiliares'!$C$236,T617&lt;&gt;'Tabelas auxiliares'!$C$237,T617&lt;&gt;'Tabelas auxiliares'!$D$236),"FOLHA DE PESSOAL",IF(X617='Tabelas auxiliares'!$A$237,"CUSTEIO",IF(X617='Tabelas auxiliares'!$A$236,"INVESTIMENTO","ERRO - VERIFICAR"))))</f>
        <v/>
      </c>
      <c r="Z617" s="64" t="str">
        <f t="shared" si="17"/>
        <v/>
      </c>
      <c r="AC617" s="44"/>
    </row>
    <row r="618" spans="6:29" x14ac:dyDescent="0.25">
      <c r="F618" s="51" t="str">
        <f>IFERROR(VLOOKUP(D618,'Tabelas auxiliares'!$A$3:$B$61,2,FALSE),"")</f>
        <v/>
      </c>
      <c r="G618" s="51" t="str">
        <f>IFERROR(VLOOKUP($B618,'Tabelas auxiliares'!$A$65:$C$102,2,FALSE),"")</f>
        <v/>
      </c>
      <c r="H618" s="51" t="str">
        <f>IFERROR(VLOOKUP($B618,'Tabelas auxiliares'!$A$65:$C$102,3,FALSE),"")</f>
        <v/>
      </c>
      <c r="X618" s="51" t="str">
        <f t="shared" si="16"/>
        <v/>
      </c>
      <c r="Y618" s="51" t="str">
        <f>IF(T618="","",IF(AND(T618&lt;&gt;'Tabelas auxiliares'!$B$236,T618&lt;&gt;'Tabelas auxiliares'!$B$237,T618&lt;&gt;'Tabelas auxiliares'!$C$236,T618&lt;&gt;'Tabelas auxiliares'!$C$237,T618&lt;&gt;'Tabelas auxiliares'!$D$236),"FOLHA DE PESSOAL",IF(X618='Tabelas auxiliares'!$A$237,"CUSTEIO",IF(X618='Tabelas auxiliares'!$A$236,"INVESTIMENTO","ERRO - VERIFICAR"))))</f>
        <v/>
      </c>
      <c r="Z618" s="64" t="str">
        <f t="shared" si="17"/>
        <v/>
      </c>
      <c r="AC618" s="44"/>
    </row>
    <row r="619" spans="6:29" x14ac:dyDescent="0.25">
      <c r="F619" s="51" t="str">
        <f>IFERROR(VLOOKUP(D619,'Tabelas auxiliares'!$A$3:$B$61,2,FALSE),"")</f>
        <v/>
      </c>
      <c r="G619" s="51" t="str">
        <f>IFERROR(VLOOKUP($B619,'Tabelas auxiliares'!$A$65:$C$102,2,FALSE),"")</f>
        <v/>
      </c>
      <c r="H619" s="51" t="str">
        <f>IFERROR(VLOOKUP($B619,'Tabelas auxiliares'!$A$65:$C$102,3,FALSE),"")</f>
        <v/>
      </c>
      <c r="X619" s="51" t="str">
        <f t="shared" si="16"/>
        <v/>
      </c>
      <c r="Y619" s="51" t="str">
        <f>IF(T619="","",IF(AND(T619&lt;&gt;'Tabelas auxiliares'!$B$236,T619&lt;&gt;'Tabelas auxiliares'!$B$237,T619&lt;&gt;'Tabelas auxiliares'!$C$236,T619&lt;&gt;'Tabelas auxiliares'!$C$237,T619&lt;&gt;'Tabelas auxiliares'!$D$236),"FOLHA DE PESSOAL",IF(X619='Tabelas auxiliares'!$A$237,"CUSTEIO",IF(X619='Tabelas auxiliares'!$A$236,"INVESTIMENTO","ERRO - VERIFICAR"))))</f>
        <v/>
      </c>
      <c r="Z619" s="64" t="str">
        <f t="shared" si="17"/>
        <v/>
      </c>
      <c r="AC619" s="44"/>
    </row>
    <row r="620" spans="6:29" x14ac:dyDescent="0.25">
      <c r="F620" s="51" t="str">
        <f>IFERROR(VLOOKUP(D620,'Tabelas auxiliares'!$A$3:$B$61,2,FALSE),"")</f>
        <v/>
      </c>
      <c r="G620" s="51" t="str">
        <f>IFERROR(VLOOKUP($B620,'Tabelas auxiliares'!$A$65:$C$102,2,FALSE),"")</f>
        <v/>
      </c>
      <c r="H620" s="51" t="str">
        <f>IFERROR(VLOOKUP($B620,'Tabelas auxiliares'!$A$65:$C$102,3,FALSE),"")</f>
        <v/>
      </c>
      <c r="X620" s="51" t="str">
        <f t="shared" ref="X620:X683" si="18">LEFT(V620,1)</f>
        <v/>
      </c>
      <c r="Y620" s="51" t="str">
        <f>IF(T620="","",IF(AND(T620&lt;&gt;'Tabelas auxiliares'!$B$236,T620&lt;&gt;'Tabelas auxiliares'!$B$237,T620&lt;&gt;'Tabelas auxiliares'!$C$236,T620&lt;&gt;'Tabelas auxiliares'!$C$237,T620&lt;&gt;'Tabelas auxiliares'!$D$236),"FOLHA DE PESSOAL",IF(X620='Tabelas auxiliares'!$A$237,"CUSTEIO",IF(X620='Tabelas auxiliares'!$A$236,"INVESTIMENTO","ERRO - VERIFICAR"))))</f>
        <v/>
      </c>
      <c r="Z620" s="64" t="str">
        <f t="shared" si="17"/>
        <v/>
      </c>
      <c r="AC620" s="44"/>
    </row>
    <row r="621" spans="6:29" x14ac:dyDescent="0.25">
      <c r="F621" s="51" t="str">
        <f>IFERROR(VLOOKUP(D621,'Tabelas auxiliares'!$A$3:$B$61,2,FALSE),"")</f>
        <v/>
      </c>
      <c r="G621" s="51" t="str">
        <f>IFERROR(VLOOKUP($B621,'Tabelas auxiliares'!$A$65:$C$102,2,FALSE),"")</f>
        <v/>
      </c>
      <c r="H621" s="51" t="str">
        <f>IFERROR(VLOOKUP($B621,'Tabelas auxiliares'!$A$65:$C$102,3,FALSE),"")</f>
        <v/>
      </c>
      <c r="X621" s="51" t="str">
        <f t="shared" si="18"/>
        <v/>
      </c>
      <c r="Y621" s="51" t="str">
        <f>IF(T621="","",IF(AND(T621&lt;&gt;'Tabelas auxiliares'!$B$236,T621&lt;&gt;'Tabelas auxiliares'!$B$237,T621&lt;&gt;'Tabelas auxiliares'!$C$236,T621&lt;&gt;'Tabelas auxiliares'!$C$237,T621&lt;&gt;'Tabelas auxiliares'!$D$236),"FOLHA DE PESSOAL",IF(X621='Tabelas auxiliares'!$A$237,"CUSTEIO",IF(X621='Tabelas auxiliares'!$A$236,"INVESTIMENTO","ERRO - VERIFICAR"))))</f>
        <v/>
      </c>
      <c r="Z621" s="64" t="str">
        <f t="shared" ref="Z621:Z684" si="19">IF(AA621+AB621+AC621&lt;&gt;0,AA621+AB621+AC621,"")</f>
        <v/>
      </c>
      <c r="AA621" s="44"/>
      <c r="AC621" s="44"/>
    </row>
    <row r="622" spans="6:29" x14ac:dyDescent="0.25">
      <c r="F622" s="51" t="str">
        <f>IFERROR(VLOOKUP(D622,'Tabelas auxiliares'!$A$3:$B$61,2,FALSE),"")</f>
        <v/>
      </c>
      <c r="G622" s="51" t="str">
        <f>IFERROR(VLOOKUP($B622,'Tabelas auxiliares'!$A$65:$C$102,2,FALSE),"")</f>
        <v/>
      </c>
      <c r="H622" s="51" t="str">
        <f>IFERROR(VLOOKUP($B622,'Tabelas auxiliares'!$A$65:$C$102,3,FALSE),"")</f>
        <v/>
      </c>
      <c r="X622" s="51" t="str">
        <f t="shared" si="18"/>
        <v/>
      </c>
      <c r="Y622" s="51" t="str">
        <f>IF(T622="","",IF(AND(T622&lt;&gt;'Tabelas auxiliares'!$B$236,T622&lt;&gt;'Tabelas auxiliares'!$B$237,T622&lt;&gt;'Tabelas auxiliares'!$C$236,T622&lt;&gt;'Tabelas auxiliares'!$C$237,T622&lt;&gt;'Tabelas auxiliares'!$D$236),"FOLHA DE PESSOAL",IF(X622='Tabelas auxiliares'!$A$237,"CUSTEIO",IF(X622='Tabelas auxiliares'!$A$236,"INVESTIMENTO","ERRO - VERIFICAR"))))</f>
        <v/>
      </c>
      <c r="Z622" s="64" t="str">
        <f t="shared" si="19"/>
        <v/>
      </c>
      <c r="AA622" s="44"/>
      <c r="AC622" s="44"/>
    </row>
    <row r="623" spans="6:29" x14ac:dyDescent="0.25">
      <c r="F623" s="51" t="str">
        <f>IFERROR(VLOOKUP(D623,'Tabelas auxiliares'!$A$3:$B$61,2,FALSE),"")</f>
        <v/>
      </c>
      <c r="G623" s="51" t="str">
        <f>IFERROR(VLOOKUP($B623,'Tabelas auxiliares'!$A$65:$C$102,2,FALSE),"")</f>
        <v/>
      </c>
      <c r="H623" s="51" t="str">
        <f>IFERROR(VLOOKUP($B623,'Tabelas auxiliares'!$A$65:$C$102,3,FALSE),"")</f>
        <v/>
      </c>
      <c r="X623" s="51" t="str">
        <f t="shared" si="18"/>
        <v/>
      </c>
      <c r="Y623" s="51" t="str">
        <f>IF(T623="","",IF(AND(T623&lt;&gt;'Tabelas auxiliares'!$B$236,T623&lt;&gt;'Tabelas auxiliares'!$B$237,T623&lt;&gt;'Tabelas auxiliares'!$C$236,T623&lt;&gt;'Tabelas auxiliares'!$C$237,T623&lt;&gt;'Tabelas auxiliares'!$D$236),"FOLHA DE PESSOAL",IF(X623='Tabelas auxiliares'!$A$237,"CUSTEIO",IF(X623='Tabelas auxiliares'!$A$236,"INVESTIMENTO","ERRO - VERIFICAR"))))</f>
        <v/>
      </c>
      <c r="Z623" s="64" t="str">
        <f t="shared" si="19"/>
        <v/>
      </c>
      <c r="AC623" s="44"/>
    </row>
    <row r="624" spans="6:29" x14ac:dyDescent="0.25">
      <c r="F624" s="51" t="str">
        <f>IFERROR(VLOOKUP(D624,'Tabelas auxiliares'!$A$3:$B$61,2,FALSE),"")</f>
        <v/>
      </c>
      <c r="G624" s="51" t="str">
        <f>IFERROR(VLOOKUP($B624,'Tabelas auxiliares'!$A$65:$C$102,2,FALSE),"")</f>
        <v/>
      </c>
      <c r="H624" s="51" t="str">
        <f>IFERROR(VLOOKUP($B624,'Tabelas auxiliares'!$A$65:$C$102,3,FALSE),"")</f>
        <v/>
      </c>
      <c r="X624" s="51" t="str">
        <f t="shared" si="18"/>
        <v/>
      </c>
      <c r="Y624" s="51" t="str">
        <f>IF(T624="","",IF(AND(T624&lt;&gt;'Tabelas auxiliares'!$B$236,T624&lt;&gt;'Tabelas auxiliares'!$B$237,T624&lt;&gt;'Tabelas auxiliares'!$C$236,T624&lt;&gt;'Tabelas auxiliares'!$C$237,T624&lt;&gt;'Tabelas auxiliares'!$D$236),"FOLHA DE PESSOAL",IF(X624='Tabelas auxiliares'!$A$237,"CUSTEIO",IF(X624='Tabelas auxiliares'!$A$236,"INVESTIMENTO","ERRO - VERIFICAR"))))</f>
        <v/>
      </c>
      <c r="Z624" s="64" t="str">
        <f t="shared" si="19"/>
        <v/>
      </c>
      <c r="AC624" s="44"/>
    </row>
    <row r="625" spans="6:29" x14ac:dyDescent="0.25">
      <c r="F625" s="51" t="str">
        <f>IFERROR(VLOOKUP(D625,'Tabelas auxiliares'!$A$3:$B$61,2,FALSE),"")</f>
        <v/>
      </c>
      <c r="G625" s="51" t="str">
        <f>IFERROR(VLOOKUP($B625,'Tabelas auxiliares'!$A$65:$C$102,2,FALSE),"")</f>
        <v/>
      </c>
      <c r="H625" s="51" t="str">
        <f>IFERROR(VLOOKUP($B625,'Tabelas auxiliares'!$A$65:$C$102,3,FALSE),"")</f>
        <v/>
      </c>
      <c r="X625" s="51" t="str">
        <f t="shared" si="18"/>
        <v/>
      </c>
      <c r="Y625" s="51" t="str">
        <f>IF(T625="","",IF(AND(T625&lt;&gt;'Tabelas auxiliares'!$B$236,T625&lt;&gt;'Tabelas auxiliares'!$B$237,T625&lt;&gt;'Tabelas auxiliares'!$C$236,T625&lt;&gt;'Tabelas auxiliares'!$C$237,T625&lt;&gt;'Tabelas auxiliares'!$D$236),"FOLHA DE PESSOAL",IF(X625='Tabelas auxiliares'!$A$237,"CUSTEIO",IF(X625='Tabelas auxiliares'!$A$236,"INVESTIMENTO","ERRO - VERIFICAR"))))</f>
        <v/>
      </c>
      <c r="Z625" s="64" t="str">
        <f t="shared" si="19"/>
        <v/>
      </c>
      <c r="AA625" s="44"/>
      <c r="AC625" s="44"/>
    </row>
    <row r="626" spans="6:29" x14ac:dyDescent="0.25">
      <c r="F626" s="51" t="str">
        <f>IFERROR(VLOOKUP(D626,'Tabelas auxiliares'!$A$3:$B$61,2,FALSE),"")</f>
        <v/>
      </c>
      <c r="G626" s="51" t="str">
        <f>IFERROR(VLOOKUP($B626,'Tabelas auxiliares'!$A$65:$C$102,2,FALSE),"")</f>
        <v/>
      </c>
      <c r="H626" s="51" t="str">
        <f>IFERROR(VLOOKUP($B626,'Tabelas auxiliares'!$A$65:$C$102,3,FALSE),"")</f>
        <v/>
      </c>
      <c r="X626" s="51" t="str">
        <f t="shared" si="18"/>
        <v/>
      </c>
      <c r="Y626" s="51" t="str">
        <f>IF(T626="","",IF(AND(T626&lt;&gt;'Tabelas auxiliares'!$B$236,T626&lt;&gt;'Tabelas auxiliares'!$B$237,T626&lt;&gt;'Tabelas auxiliares'!$C$236,T626&lt;&gt;'Tabelas auxiliares'!$C$237,T626&lt;&gt;'Tabelas auxiliares'!$D$236),"FOLHA DE PESSOAL",IF(X626='Tabelas auxiliares'!$A$237,"CUSTEIO",IF(X626='Tabelas auxiliares'!$A$236,"INVESTIMENTO","ERRO - VERIFICAR"))))</f>
        <v/>
      </c>
      <c r="Z626" s="64" t="str">
        <f t="shared" si="19"/>
        <v/>
      </c>
      <c r="AC626" s="44"/>
    </row>
    <row r="627" spans="6:29" x14ac:dyDescent="0.25">
      <c r="F627" s="51" t="str">
        <f>IFERROR(VLOOKUP(D627,'Tabelas auxiliares'!$A$3:$B$61,2,FALSE),"")</f>
        <v/>
      </c>
      <c r="G627" s="51" t="str">
        <f>IFERROR(VLOOKUP($B627,'Tabelas auxiliares'!$A$65:$C$102,2,FALSE),"")</f>
        <v/>
      </c>
      <c r="H627" s="51" t="str">
        <f>IFERROR(VLOOKUP($B627,'Tabelas auxiliares'!$A$65:$C$102,3,FALSE),"")</f>
        <v/>
      </c>
      <c r="X627" s="51" t="str">
        <f t="shared" si="18"/>
        <v/>
      </c>
      <c r="Y627" s="51" t="str">
        <f>IF(T627="","",IF(AND(T627&lt;&gt;'Tabelas auxiliares'!$B$236,T627&lt;&gt;'Tabelas auxiliares'!$B$237,T627&lt;&gt;'Tabelas auxiliares'!$C$236,T627&lt;&gt;'Tabelas auxiliares'!$C$237,T627&lt;&gt;'Tabelas auxiliares'!$D$236),"FOLHA DE PESSOAL",IF(X627='Tabelas auxiliares'!$A$237,"CUSTEIO",IF(X627='Tabelas auxiliares'!$A$236,"INVESTIMENTO","ERRO - VERIFICAR"))))</f>
        <v/>
      </c>
      <c r="Z627" s="64" t="str">
        <f t="shared" si="19"/>
        <v/>
      </c>
      <c r="AC627" s="44"/>
    </row>
    <row r="628" spans="6:29" x14ac:dyDescent="0.25">
      <c r="F628" s="51" t="str">
        <f>IFERROR(VLOOKUP(D628,'Tabelas auxiliares'!$A$3:$B$61,2,FALSE),"")</f>
        <v/>
      </c>
      <c r="G628" s="51" t="str">
        <f>IFERROR(VLOOKUP($B628,'Tabelas auxiliares'!$A$65:$C$102,2,FALSE),"")</f>
        <v/>
      </c>
      <c r="H628" s="51" t="str">
        <f>IFERROR(VLOOKUP($B628,'Tabelas auxiliares'!$A$65:$C$102,3,FALSE),"")</f>
        <v/>
      </c>
      <c r="X628" s="51" t="str">
        <f t="shared" si="18"/>
        <v/>
      </c>
      <c r="Y628" s="51" t="str">
        <f>IF(T628="","",IF(AND(T628&lt;&gt;'Tabelas auxiliares'!$B$236,T628&lt;&gt;'Tabelas auxiliares'!$B$237,T628&lt;&gt;'Tabelas auxiliares'!$C$236,T628&lt;&gt;'Tabelas auxiliares'!$C$237,T628&lt;&gt;'Tabelas auxiliares'!$D$236),"FOLHA DE PESSOAL",IF(X628='Tabelas auxiliares'!$A$237,"CUSTEIO",IF(X628='Tabelas auxiliares'!$A$236,"INVESTIMENTO","ERRO - VERIFICAR"))))</f>
        <v/>
      </c>
      <c r="Z628" s="64" t="str">
        <f t="shared" si="19"/>
        <v/>
      </c>
      <c r="AC628" s="44"/>
    </row>
    <row r="629" spans="6:29" x14ac:dyDescent="0.25">
      <c r="F629" s="51" t="str">
        <f>IFERROR(VLOOKUP(D629,'Tabelas auxiliares'!$A$3:$B$61,2,FALSE),"")</f>
        <v/>
      </c>
      <c r="G629" s="51" t="str">
        <f>IFERROR(VLOOKUP($B629,'Tabelas auxiliares'!$A$65:$C$102,2,FALSE),"")</f>
        <v/>
      </c>
      <c r="H629" s="51" t="str">
        <f>IFERROR(VLOOKUP($B629,'Tabelas auxiliares'!$A$65:$C$102,3,FALSE),"")</f>
        <v/>
      </c>
      <c r="X629" s="51" t="str">
        <f t="shared" si="18"/>
        <v/>
      </c>
      <c r="Y629" s="51" t="str">
        <f>IF(T629="","",IF(AND(T629&lt;&gt;'Tabelas auxiliares'!$B$236,T629&lt;&gt;'Tabelas auxiliares'!$B$237,T629&lt;&gt;'Tabelas auxiliares'!$C$236,T629&lt;&gt;'Tabelas auxiliares'!$C$237,T629&lt;&gt;'Tabelas auxiliares'!$D$236),"FOLHA DE PESSOAL",IF(X629='Tabelas auxiliares'!$A$237,"CUSTEIO",IF(X629='Tabelas auxiliares'!$A$236,"INVESTIMENTO","ERRO - VERIFICAR"))))</f>
        <v/>
      </c>
      <c r="Z629" s="64" t="str">
        <f t="shared" si="19"/>
        <v/>
      </c>
      <c r="AC629" s="44"/>
    </row>
    <row r="630" spans="6:29" x14ac:dyDescent="0.25">
      <c r="F630" s="51" t="str">
        <f>IFERROR(VLOOKUP(D630,'Tabelas auxiliares'!$A$3:$B$61,2,FALSE),"")</f>
        <v/>
      </c>
      <c r="G630" s="51" t="str">
        <f>IFERROR(VLOOKUP($B630,'Tabelas auxiliares'!$A$65:$C$102,2,FALSE),"")</f>
        <v/>
      </c>
      <c r="H630" s="51" t="str">
        <f>IFERROR(VLOOKUP($B630,'Tabelas auxiliares'!$A$65:$C$102,3,FALSE),"")</f>
        <v/>
      </c>
      <c r="X630" s="51" t="str">
        <f t="shared" si="18"/>
        <v/>
      </c>
      <c r="Y630" s="51" t="str">
        <f>IF(T630="","",IF(AND(T630&lt;&gt;'Tabelas auxiliares'!$B$236,T630&lt;&gt;'Tabelas auxiliares'!$B$237,T630&lt;&gt;'Tabelas auxiliares'!$C$236,T630&lt;&gt;'Tabelas auxiliares'!$C$237,T630&lt;&gt;'Tabelas auxiliares'!$D$236),"FOLHA DE PESSOAL",IF(X630='Tabelas auxiliares'!$A$237,"CUSTEIO",IF(X630='Tabelas auxiliares'!$A$236,"INVESTIMENTO","ERRO - VERIFICAR"))))</f>
        <v/>
      </c>
      <c r="Z630" s="64" t="str">
        <f t="shared" si="19"/>
        <v/>
      </c>
      <c r="AA630" s="44"/>
      <c r="AC630" s="44"/>
    </row>
    <row r="631" spans="6:29" x14ac:dyDescent="0.25">
      <c r="F631" s="51" t="str">
        <f>IFERROR(VLOOKUP(D631,'Tabelas auxiliares'!$A$3:$B$61,2,FALSE),"")</f>
        <v/>
      </c>
      <c r="G631" s="51" t="str">
        <f>IFERROR(VLOOKUP($B631,'Tabelas auxiliares'!$A$65:$C$102,2,FALSE),"")</f>
        <v/>
      </c>
      <c r="H631" s="51" t="str">
        <f>IFERROR(VLOOKUP($B631,'Tabelas auxiliares'!$A$65:$C$102,3,FALSE),"")</f>
        <v/>
      </c>
      <c r="X631" s="51" t="str">
        <f t="shared" si="18"/>
        <v/>
      </c>
      <c r="Y631" s="51" t="str">
        <f>IF(T631="","",IF(AND(T631&lt;&gt;'Tabelas auxiliares'!$B$236,T631&lt;&gt;'Tabelas auxiliares'!$B$237,T631&lt;&gt;'Tabelas auxiliares'!$C$236,T631&lt;&gt;'Tabelas auxiliares'!$C$237,T631&lt;&gt;'Tabelas auxiliares'!$D$236),"FOLHA DE PESSOAL",IF(X631='Tabelas auxiliares'!$A$237,"CUSTEIO",IF(X631='Tabelas auxiliares'!$A$236,"INVESTIMENTO","ERRO - VERIFICAR"))))</f>
        <v/>
      </c>
      <c r="Z631" s="64" t="str">
        <f t="shared" si="19"/>
        <v/>
      </c>
      <c r="AA631" s="44"/>
      <c r="AC631" s="44"/>
    </row>
    <row r="632" spans="6:29" x14ac:dyDescent="0.25">
      <c r="F632" s="51" t="str">
        <f>IFERROR(VLOOKUP(D632,'Tabelas auxiliares'!$A$3:$B$61,2,FALSE),"")</f>
        <v/>
      </c>
      <c r="G632" s="51" t="str">
        <f>IFERROR(VLOOKUP($B632,'Tabelas auxiliares'!$A$65:$C$102,2,FALSE),"")</f>
        <v/>
      </c>
      <c r="H632" s="51" t="str">
        <f>IFERROR(VLOOKUP($B632,'Tabelas auxiliares'!$A$65:$C$102,3,FALSE),"")</f>
        <v/>
      </c>
      <c r="X632" s="51" t="str">
        <f t="shared" si="18"/>
        <v/>
      </c>
      <c r="Y632" s="51" t="str">
        <f>IF(T632="","",IF(AND(T632&lt;&gt;'Tabelas auxiliares'!$B$236,T632&lt;&gt;'Tabelas auxiliares'!$B$237,T632&lt;&gt;'Tabelas auxiliares'!$C$236,T632&lt;&gt;'Tabelas auxiliares'!$C$237,T632&lt;&gt;'Tabelas auxiliares'!$D$236),"FOLHA DE PESSOAL",IF(X632='Tabelas auxiliares'!$A$237,"CUSTEIO",IF(X632='Tabelas auxiliares'!$A$236,"INVESTIMENTO","ERRO - VERIFICAR"))))</f>
        <v/>
      </c>
      <c r="Z632" s="64" t="str">
        <f t="shared" si="19"/>
        <v/>
      </c>
      <c r="AA632" s="44"/>
      <c r="AC632" s="44"/>
    </row>
    <row r="633" spans="6:29" x14ac:dyDescent="0.25">
      <c r="F633" s="51" t="str">
        <f>IFERROR(VLOOKUP(D633,'Tabelas auxiliares'!$A$3:$B$61,2,FALSE),"")</f>
        <v/>
      </c>
      <c r="G633" s="51" t="str">
        <f>IFERROR(VLOOKUP($B633,'Tabelas auxiliares'!$A$65:$C$102,2,FALSE),"")</f>
        <v/>
      </c>
      <c r="H633" s="51" t="str">
        <f>IFERROR(VLOOKUP($B633,'Tabelas auxiliares'!$A$65:$C$102,3,FALSE),"")</f>
        <v/>
      </c>
      <c r="X633" s="51" t="str">
        <f t="shared" si="18"/>
        <v/>
      </c>
      <c r="Y633" s="51" t="str">
        <f>IF(T633="","",IF(AND(T633&lt;&gt;'Tabelas auxiliares'!$B$236,T633&lt;&gt;'Tabelas auxiliares'!$B$237,T633&lt;&gt;'Tabelas auxiliares'!$C$236,T633&lt;&gt;'Tabelas auxiliares'!$C$237,T633&lt;&gt;'Tabelas auxiliares'!$D$236),"FOLHA DE PESSOAL",IF(X633='Tabelas auxiliares'!$A$237,"CUSTEIO",IF(X633='Tabelas auxiliares'!$A$236,"INVESTIMENTO","ERRO - VERIFICAR"))))</f>
        <v/>
      </c>
      <c r="Z633" s="64" t="str">
        <f t="shared" si="19"/>
        <v/>
      </c>
      <c r="AC633" s="44"/>
    </row>
    <row r="634" spans="6:29" x14ac:dyDescent="0.25">
      <c r="F634" s="51" t="str">
        <f>IFERROR(VLOOKUP(D634,'Tabelas auxiliares'!$A$3:$B$61,2,FALSE),"")</f>
        <v/>
      </c>
      <c r="G634" s="51" t="str">
        <f>IFERROR(VLOOKUP($B634,'Tabelas auxiliares'!$A$65:$C$102,2,FALSE),"")</f>
        <v/>
      </c>
      <c r="H634" s="51" t="str">
        <f>IFERROR(VLOOKUP($B634,'Tabelas auxiliares'!$A$65:$C$102,3,FALSE),"")</f>
        <v/>
      </c>
      <c r="X634" s="51" t="str">
        <f t="shared" si="18"/>
        <v/>
      </c>
      <c r="Y634" s="51" t="str">
        <f>IF(T634="","",IF(AND(T634&lt;&gt;'Tabelas auxiliares'!$B$236,T634&lt;&gt;'Tabelas auxiliares'!$B$237,T634&lt;&gt;'Tabelas auxiliares'!$C$236,T634&lt;&gt;'Tabelas auxiliares'!$C$237,T634&lt;&gt;'Tabelas auxiliares'!$D$236),"FOLHA DE PESSOAL",IF(X634='Tabelas auxiliares'!$A$237,"CUSTEIO",IF(X634='Tabelas auxiliares'!$A$236,"INVESTIMENTO","ERRO - VERIFICAR"))))</f>
        <v/>
      </c>
      <c r="Z634" s="64" t="str">
        <f t="shared" si="19"/>
        <v/>
      </c>
      <c r="AC634" s="44"/>
    </row>
    <row r="635" spans="6:29" x14ac:dyDescent="0.25">
      <c r="F635" s="51" t="str">
        <f>IFERROR(VLOOKUP(D635,'Tabelas auxiliares'!$A$3:$B$61,2,FALSE),"")</f>
        <v/>
      </c>
      <c r="G635" s="51" t="str">
        <f>IFERROR(VLOOKUP($B635,'Tabelas auxiliares'!$A$65:$C$102,2,FALSE),"")</f>
        <v/>
      </c>
      <c r="H635" s="51" t="str">
        <f>IFERROR(VLOOKUP($B635,'Tabelas auxiliares'!$A$65:$C$102,3,FALSE),"")</f>
        <v/>
      </c>
      <c r="X635" s="51" t="str">
        <f t="shared" si="18"/>
        <v/>
      </c>
      <c r="Y635" s="51" t="str">
        <f>IF(T635="","",IF(AND(T635&lt;&gt;'Tabelas auxiliares'!$B$236,T635&lt;&gt;'Tabelas auxiliares'!$B$237,T635&lt;&gt;'Tabelas auxiliares'!$C$236,T635&lt;&gt;'Tabelas auxiliares'!$C$237,T635&lt;&gt;'Tabelas auxiliares'!$D$236),"FOLHA DE PESSOAL",IF(X635='Tabelas auxiliares'!$A$237,"CUSTEIO",IF(X635='Tabelas auxiliares'!$A$236,"INVESTIMENTO","ERRO - VERIFICAR"))))</f>
        <v/>
      </c>
      <c r="Z635" s="64" t="str">
        <f t="shared" si="19"/>
        <v/>
      </c>
      <c r="AA635" s="44"/>
      <c r="AC635" s="44"/>
    </row>
    <row r="636" spans="6:29" x14ac:dyDescent="0.25">
      <c r="F636" s="51" t="str">
        <f>IFERROR(VLOOKUP(D636,'Tabelas auxiliares'!$A$3:$B$61,2,FALSE),"")</f>
        <v/>
      </c>
      <c r="G636" s="51" t="str">
        <f>IFERROR(VLOOKUP($B636,'Tabelas auxiliares'!$A$65:$C$102,2,FALSE),"")</f>
        <v/>
      </c>
      <c r="H636" s="51" t="str">
        <f>IFERROR(VLOOKUP($B636,'Tabelas auxiliares'!$A$65:$C$102,3,FALSE),"")</f>
        <v/>
      </c>
      <c r="X636" s="51" t="str">
        <f t="shared" si="18"/>
        <v/>
      </c>
      <c r="Y636" s="51" t="str">
        <f>IF(T636="","",IF(AND(T636&lt;&gt;'Tabelas auxiliares'!$B$236,T636&lt;&gt;'Tabelas auxiliares'!$B$237,T636&lt;&gt;'Tabelas auxiliares'!$C$236,T636&lt;&gt;'Tabelas auxiliares'!$C$237,T636&lt;&gt;'Tabelas auxiliares'!$D$236),"FOLHA DE PESSOAL",IF(X636='Tabelas auxiliares'!$A$237,"CUSTEIO",IF(X636='Tabelas auxiliares'!$A$236,"INVESTIMENTO","ERRO - VERIFICAR"))))</f>
        <v/>
      </c>
      <c r="Z636" s="64" t="str">
        <f t="shared" si="19"/>
        <v/>
      </c>
      <c r="AA636" s="44"/>
      <c r="AC636" s="44"/>
    </row>
    <row r="637" spans="6:29" x14ac:dyDescent="0.25">
      <c r="F637" s="51" t="str">
        <f>IFERROR(VLOOKUP(D637,'Tabelas auxiliares'!$A$3:$B$61,2,FALSE),"")</f>
        <v/>
      </c>
      <c r="G637" s="51" t="str">
        <f>IFERROR(VLOOKUP($B637,'Tabelas auxiliares'!$A$65:$C$102,2,FALSE),"")</f>
        <v/>
      </c>
      <c r="H637" s="51" t="str">
        <f>IFERROR(VLOOKUP($B637,'Tabelas auxiliares'!$A$65:$C$102,3,FALSE),"")</f>
        <v/>
      </c>
      <c r="X637" s="51" t="str">
        <f t="shared" si="18"/>
        <v/>
      </c>
      <c r="Y637" s="51" t="str">
        <f>IF(T637="","",IF(AND(T637&lt;&gt;'Tabelas auxiliares'!$B$236,T637&lt;&gt;'Tabelas auxiliares'!$B$237,T637&lt;&gt;'Tabelas auxiliares'!$C$236,T637&lt;&gt;'Tabelas auxiliares'!$C$237,T637&lt;&gt;'Tabelas auxiliares'!$D$236),"FOLHA DE PESSOAL",IF(X637='Tabelas auxiliares'!$A$237,"CUSTEIO",IF(X637='Tabelas auxiliares'!$A$236,"INVESTIMENTO","ERRO - VERIFICAR"))))</f>
        <v/>
      </c>
      <c r="Z637" s="64" t="str">
        <f t="shared" si="19"/>
        <v/>
      </c>
      <c r="AA637" s="44"/>
      <c r="AC637" s="44"/>
    </row>
    <row r="638" spans="6:29" x14ac:dyDescent="0.25">
      <c r="F638" s="51" t="str">
        <f>IFERROR(VLOOKUP(D638,'Tabelas auxiliares'!$A$3:$B$61,2,FALSE),"")</f>
        <v/>
      </c>
      <c r="G638" s="51" t="str">
        <f>IFERROR(VLOOKUP($B638,'Tabelas auxiliares'!$A$65:$C$102,2,FALSE),"")</f>
        <v/>
      </c>
      <c r="H638" s="51" t="str">
        <f>IFERROR(VLOOKUP($B638,'Tabelas auxiliares'!$A$65:$C$102,3,FALSE),"")</f>
        <v/>
      </c>
      <c r="X638" s="51" t="str">
        <f t="shared" si="18"/>
        <v/>
      </c>
      <c r="Y638" s="51" t="str">
        <f>IF(T638="","",IF(AND(T638&lt;&gt;'Tabelas auxiliares'!$B$236,T638&lt;&gt;'Tabelas auxiliares'!$B$237,T638&lt;&gt;'Tabelas auxiliares'!$C$236,T638&lt;&gt;'Tabelas auxiliares'!$C$237,T638&lt;&gt;'Tabelas auxiliares'!$D$236),"FOLHA DE PESSOAL",IF(X638='Tabelas auxiliares'!$A$237,"CUSTEIO",IF(X638='Tabelas auxiliares'!$A$236,"INVESTIMENTO","ERRO - VERIFICAR"))))</f>
        <v/>
      </c>
      <c r="Z638" s="64" t="str">
        <f t="shared" si="19"/>
        <v/>
      </c>
      <c r="AA638" s="44"/>
      <c r="AC638" s="44"/>
    </row>
    <row r="639" spans="6:29" x14ac:dyDescent="0.25">
      <c r="F639" s="51" t="str">
        <f>IFERROR(VLOOKUP(D639,'Tabelas auxiliares'!$A$3:$B$61,2,FALSE),"")</f>
        <v/>
      </c>
      <c r="G639" s="51" t="str">
        <f>IFERROR(VLOOKUP($B639,'Tabelas auxiliares'!$A$65:$C$102,2,FALSE),"")</f>
        <v/>
      </c>
      <c r="H639" s="51" t="str">
        <f>IFERROR(VLOOKUP($B639,'Tabelas auxiliares'!$A$65:$C$102,3,FALSE),"")</f>
        <v/>
      </c>
      <c r="X639" s="51" t="str">
        <f t="shared" si="18"/>
        <v/>
      </c>
      <c r="Y639" s="51" t="str">
        <f>IF(T639="","",IF(AND(T639&lt;&gt;'Tabelas auxiliares'!$B$236,T639&lt;&gt;'Tabelas auxiliares'!$B$237,T639&lt;&gt;'Tabelas auxiliares'!$C$236,T639&lt;&gt;'Tabelas auxiliares'!$C$237,T639&lt;&gt;'Tabelas auxiliares'!$D$236),"FOLHA DE PESSOAL",IF(X639='Tabelas auxiliares'!$A$237,"CUSTEIO",IF(X639='Tabelas auxiliares'!$A$236,"INVESTIMENTO","ERRO - VERIFICAR"))))</f>
        <v/>
      </c>
      <c r="Z639" s="64" t="str">
        <f t="shared" si="19"/>
        <v/>
      </c>
      <c r="AC639" s="44"/>
    </row>
    <row r="640" spans="6:29" x14ac:dyDescent="0.25">
      <c r="F640" s="51" t="str">
        <f>IFERROR(VLOOKUP(D640,'Tabelas auxiliares'!$A$3:$B$61,2,FALSE),"")</f>
        <v/>
      </c>
      <c r="G640" s="51" t="str">
        <f>IFERROR(VLOOKUP($B640,'Tabelas auxiliares'!$A$65:$C$102,2,FALSE),"")</f>
        <v/>
      </c>
      <c r="H640" s="51" t="str">
        <f>IFERROR(VLOOKUP($B640,'Tabelas auxiliares'!$A$65:$C$102,3,FALSE),"")</f>
        <v/>
      </c>
      <c r="X640" s="51" t="str">
        <f t="shared" si="18"/>
        <v/>
      </c>
      <c r="Y640" s="51" t="str">
        <f>IF(T640="","",IF(AND(T640&lt;&gt;'Tabelas auxiliares'!$B$236,T640&lt;&gt;'Tabelas auxiliares'!$B$237,T640&lt;&gt;'Tabelas auxiliares'!$C$236,T640&lt;&gt;'Tabelas auxiliares'!$C$237,T640&lt;&gt;'Tabelas auxiliares'!$D$236),"FOLHA DE PESSOAL",IF(X640='Tabelas auxiliares'!$A$237,"CUSTEIO",IF(X640='Tabelas auxiliares'!$A$236,"INVESTIMENTO","ERRO - VERIFICAR"))))</f>
        <v/>
      </c>
      <c r="Z640" s="64" t="str">
        <f t="shared" si="19"/>
        <v/>
      </c>
      <c r="AA640" s="44"/>
      <c r="AC640" s="44"/>
    </row>
    <row r="641" spans="6:29" x14ac:dyDescent="0.25">
      <c r="F641" s="51" t="str">
        <f>IFERROR(VLOOKUP(D641,'Tabelas auxiliares'!$A$3:$B$61,2,FALSE),"")</f>
        <v/>
      </c>
      <c r="G641" s="51" t="str">
        <f>IFERROR(VLOOKUP($B641,'Tabelas auxiliares'!$A$65:$C$102,2,FALSE),"")</f>
        <v/>
      </c>
      <c r="H641" s="51" t="str">
        <f>IFERROR(VLOOKUP($B641,'Tabelas auxiliares'!$A$65:$C$102,3,FALSE),"")</f>
        <v/>
      </c>
      <c r="X641" s="51" t="str">
        <f t="shared" si="18"/>
        <v/>
      </c>
      <c r="Y641" s="51" t="str">
        <f>IF(T641="","",IF(AND(T641&lt;&gt;'Tabelas auxiliares'!$B$236,T641&lt;&gt;'Tabelas auxiliares'!$B$237,T641&lt;&gt;'Tabelas auxiliares'!$C$236,T641&lt;&gt;'Tabelas auxiliares'!$C$237,T641&lt;&gt;'Tabelas auxiliares'!$D$236),"FOLHA DE PESSOAL",IF(X641='Tabelas auxiliares'!$A$237,"CUSTEIO",IF(X641='Tabelas auxiliares'!$A$236,"INVESTIMENTO","ERRO - VERIFICAR"))))</f>
        <v/>
      </c>
      <c r="Z641" s="64" t="str">
        <f t="shared" si="19"/>
        <v/>
      </c>
      <c r="AC641" s="44"/>
    </row>
    <row r="642" spans="6:29" x14ac:dyDescent="0.25">
      <c r="F642" s="51" t="str">
        <f>IFERROR(VLOOKUP(D642,'Tabelas auxiliares'!$A$3:$B$61,2,FALSE),"")</f>
        <v/>
      </c>
      <c r="G642" s="51" t="str">
        <f>IFERROR(VLOOKUP($B642,'Tabelas auxiliares'!$A$65:$C$102,2,FALSE),"")</f>
        <v/>
      </c>
      <c r="H642" s="51" t="str">
        <f>IFERROR(VLOOKUP($B642,'Tabelas auxiliares'!$A$65:$C$102,3,FALSE),"")</f>
        <v/>
      </c>
      <c r="X642" s="51" t="str">
        <f t="shared" si="18"/>
        <v/>
      </c>
      <c r="Y642" s="51" t="str">
        <f>IF(T642="","",IF(AND(T642&lt;&gt;'Tabelas auxiliares'!$B$236,T642&lt;&gt;'Tabelas auxiliares'!$B$237,T642&lt;&gt;'Tabelas auxiliares'!$C$236,T642&lt;&gt;'Tabelas auxiliares'!$C$237,T642&lt;&gt;'Tabelas auxiliares'!$D$236),"FOLHA DE PESSOAL",IF(X642='Tabelas auxiliares'!$A$237,"CUSTEIO",IF(X642='Tabelas auxiliares'!$A$236,"INVESTIMENTO","ERRO - VERIFICAR"))))</f>
        <v/>
      </c>
      <c r="Z642" s="64" t="str">
        <f t="shared" si="19"/>
        <v/>
      </c>
      <c r="AA642" s="44"/>
      <c r="AC642" s="44"/>
    </row>
    <row r="643" spans="6:29" x14ac:dyDescent="0.25">
      <c r="F643" s="51" t="str">
        <f>IFERROR(VLOOKUP(D643,'Tabelas auxiliares'!$A$3:$B$61,2,FALSE),"")</f>
        <v/>
      </c>
      <c r="G643" s="51" t="str">
        <f>IFERROR(VLOOKUP($B643,'Tabelas auxiliares'!$A$65:$C$102,2,FALSE),"")</f>
        <v/>
      </c>
      <c r="H643" s="51" t="str">
        <f>IFERROR(VLOOKUP($B643,'Tabelas auxiliares'!$A$65:$C$102,3,FALSE),"")</f>
        <v/>
      </c>
      <c r="X643" s="51" t="str">
        <f t="shared" si="18"/>
        <v/>
      </c>
      <c r="Y643" s="51" t="str">
        <f>IF(T643="","",IF(AND(T643&lt;&gt;'Tabelas auxiliares'!$B$236,T643&lt;&gt;'Tabelas auxiliares'!$B$237,T643&lt;&gt;'Tabelas auxiliares'!$C$236,T643&lt;&gt;'Tabelas auxiliares'!$C$237,T643&lt;&gt;'Tabelas auxiliares'!$D$236),"FOLHA DE PESSOAL",IF(X643='Tabelas auxiliares'!$A$237,"CUSTEIO",IF(X643='Tabelas auxiliares'!$A$236,"INVESTIMENTO","ERRO - VERIFICAR"))))</f>
        <v/>
      </c>
      <c r="Z643" s="64" t="str">
        <f t="shared" si="19"/>
        <v/>
      </c>
      <c r="AC643" s="44"/>
    </row>
    <row r="644" spans="6:29" x14ac:dyDescent="0.25">
      <c r="F644" s="51" t="str">
        <f>IFERROR(VLOOKUP(D644,'Tabelas auxiliares'!$A$3:$B$61,2,FALSE),"")</f>
        <v/>
      </c>
      <c r="G644" s="51" t="str">
        <f>IFERROR(VLOOKUP($B644,'Tabelas auxiliares'!$A$65:$C$102,2,FALSE),"")</f>
        <v/>
      </c>
      <c r="H644" s="51" t="str">
        <f>IFERROR(VLOOKUP($B644,'Tabelas auxiliares'!$A$65:$C$102,3,FALSE),"")</f>
        <v/>
      </c>
      <c r="X644" s="51" t="str">
        <f t="shared" si="18"/>
        <v/>
      </c>
      <c r="Y644" s="51" t="str">
        <f>IF(T644="","",IF(AND(T644&lt;&gt;'Tabelas auxiliares'!$B$236,T644&lt;&gt;'Tabelas auxiliares'!$B$237,T644&lt;&gt;'Tabelas auxiliares'!$C$236,T644&lt;&gt;'Tabelas auxiliares'!$C$237,T644&lt;&gt;'Tabelas auxiliares'!$D$236),"FOLHA DE PESSOAL",IF(X644='Tabelas auxiliares'!$A$237,"CUSTEIO",IF(X644='Tabelas auxiliares'!$A$236,"INVESTIMENTO","ERRO - VERIFICAR"))))</f>
        <v/>
      </c>
      <c r="Z644" s="64" t="str">
        <f t="shared" si="19"/>
        <v/>
      </c>
      <c r="AC644" s="44"/>
    </row>
    <row r="645" spans="6:29" x14ac:dyDescent="0.25">
      <c r="F645" s="51" t="str">
        <f>IFERROR(VLOOKUP(D645,'Tabelas auxiliares'!$A$3:$B$61,2,FALSE),"")</f>
        <v/>
      </c>
      <c r="G645" s="51" t="str">
        <f>IFERROR(VLOOKUP($B645,'Tabelas auxiliares'!$A$65:$C$102,2,FALSE),"")</f>
        <v/>
      </c>
      <c r="H645" s="51" t="str">
        <f>IFERROR(VLOOKUP($B645,'Tabelas auxiliares'!$A$65:$C$102,3,FALSE),"")</f>
        <v/>
      </c>
      <c r="X645" s="51" t="str">
        <f t="shared" si="18"/>
        <v/>
      </c>
      <c r="Y645" s="51" t="str">
        <f>IF(T645="","",IF(AND(T645&lt;&gt;'Tabelas auxiliares'!$B$236,T645&lt;&gt;'Tabelas auxiliares'!$B$237,T645&lt;&gt;'Tabelas auxiliares'!$C$236,T645&lt;&gt;'Tabelas auxiliares'!$C$237,T645&lt;&gt;'Tabelas auxiliares'!$D$236),"FOLHA DE PESSOAL",IF(X645='Tabelas auxiliares'!$A$237,"CUSTEIO",IF(X645='Tabelas auxiliares'!$A$236,"INVESTIMENTO","ERRO - VERIFICAR"))))</f>
        <v/>
      </c>
      <c r="Z645" s="64" t="str">
        <f t="shared" si="19"/>
        <v/>
      </c>
      <c r="AC645" s="44"/>
    </row>
    <row r="646" spans="6:29" x14ac:dyDescent="0.25">
      <c r="F646" s="51" t="str">
        <f>IFERROR(VLOOKUP(D646,'Tabelas auxiliares'!$A$3:$B$61,2,FALSE),"")</f>
        <v/>
      </c>
      <c r="G646" s="51" t="str">
        <f>IFERROR(VLOOKUP($B646,'Tabelas auxiliares'!$A$65:$C$102,2,FALSE),"")</f>
        <v/>
      </c>
      <c r="H646" s="51" t="str">
        <f>IFERROR(VLOOKUP($B646,'Tabelas auxiliares'!$A$65:$C$102,3,FALSE),"")</f>
        <v/>
      </c>
      <c r="X646" s="51" t="str">
        <f t="shared" si="18"/>
        <v/>
      </c>
      <c r="Y646" s="51" t="str">
        <f>IF(T646="","",IF(AND(T646&lt;&gt;'Tabelas auxiliares'!$B$236,T646&lt;&gt;'Tabelas auxiliares'!$B$237,T646&lt;&gt;'Tabelas auxiliares'!$C$236,T646&lt;&gt;'Tabelas auxiliares'!$C$237,T646&lt;&gt;'Tabelas auxiliares'!$D$236),"FOLHA DE PESSOAL",IF(X646='Tabelas auxiliares'!$A$237,"CUSTEIO",IF(X646='Tabelas auxiliares'!$A$236,"INVESTIMENTO","ERRO - VERIFICAR"))))</f>
        <v/>
      </c>
      <c r="Z646" s="64" t="str">
        <f t="shared" si="19"/>
        <v/>
      </c>
      <c r="AC646" s="44"/>
    </row>
    <row r="647" spans="6:29" x14ac:dyDescent="0.25">
      <c r="F647" s="51" t="str">
        <f>IFERROR(VLOOKUP(D647,'Tabelas auxiliares'!$A$3:$B$61,2,FALSE),"")</f>
        <v/>
      </c>
      <c r="G647" s="51" t="str">
        <f>IFERROR(VLOOKUP($B647,'Tabelas auxiliares'!$A$65:$C$102,2,FALSE),"")</f>
        <v/>
      </c>
      <c r="H647" s="51" t="str">
        <f>IFERROR(VLOOKUP($B647,'Tabelas auxiliares'!$A$65:$C$102,3,FALSE),"")</f>
        <v/>
      </c>
      <c r="X647" s="51" t="str">
        <f t="shared" si="18"/>
        <v/>
      </c>
      <c r="Y647" s="51" t="str">
        <f>IF(T647="","",IF(AND(T647&lt;&gt;'Tabelas auxiliares'!$B$236,T647&lt;&gt;'Tabelas auxiliares'!$B$237,T647&lt;&gt;'Tabelas auxiliares'!$C$236,T647&lt;&gt;'Tabelas auxiliares'!$C$237,T647&lt;&gt;'Tabelas auxiliares'!$D$236),"FOLHA DE PESSOAL",IF(X647='Tabelas auxiliares'!$A$237,"CUSTEIO",IF(X647='Tabelas auxiliares'!$A$236,"INVESTIMENTO","ERRO - VERIFICAR"))))</f>
        <v/>
      </c>
      <c r="Z647" s="64" t="str">
        <f t="shared" si="19"/>
        <v/>
      </c>
      <c r="AC647" s="44"/>
    </row>
    <row r="648" spans="6:29" x14ac:dyDescent="0.25">
      <c r="F648" s="51" t="str">
        <f>IFERROR(VLOOKUP(D648,'Tabelas auxiliares'!$A$3:$B$61,2,FALSE),"")</f>
        <v/>
      </c>
      <c r="G648" s="51" t="str">
        <f>IFERROR(VLOOKUP($B648,'Tabelas auxiliares'!$A$65:$C$102,2,FALSE),"")</f>
        <v/>
      </c>
      <c r="H648" s="51" t="str">
        <f>IFERROR(VLOOKUP($B648,'Tabelas auxiliares'!$A$65:$C$102,3,FALSE),"")</f>
        <v/>
      </c>
      <c r="X648" s="51" t="str">
        <f t="shared" si="18"/>
        <v/>
      </c>
      <c r="Y648" s="51" t="str">
        <f>IF(T648="","",IF(AND(T648&lt;&gt;'Tabelas auxiliares'!$B$236,T648&lt;&gt;'Tabelas auxiliares'!$B$237,T648&lt;&gt;'Tabelas auxiliares'!$C$236,T648&lt;&gt;'Tabelas auxiliares'!$C$237,T648&lt;&gt;'Tabelas auxiliares'!$D$236),"FOLHA DE PESSOAL",IF(X648='Tabelas auxiliares'!$A$237,"CUSTEIO",IF(X648='Tabelas auxiliares'!$A$236,"INVESTIMENTO","ERRO - VERIFICAR"))))</f>
        <v/>
      </c>
      <c r="Z648" s="64" t="str">
        <f t="shared" si="19"/>
        <v/>
      </c>
      <c r="AC648" s="44"/>
    </row>
    <row r="649" spans="6:29" x14ac:dyDescent="0.25">
      <c r="F649" s="51" t="str">
        <f>IFERROR(VLOOKUP(D649,'Tabelas auxiliares'!$A$3:$B$61,2,FALSE),"")</f>
        <v/>
      </c>
      <c r="G649" s="51" t="str">
        <f>IFERROR(VLOOKUP($B649,'Tabelas auxiliares'!$A$65:$C$102,2,FALSE),"")</f>
        <v/>
      </c>
      <c r="H649" s="51" t="str">
        <f>IFERROR(VLOOKUP($B649,'Tabelas auxiliares'!$A$65:$C$102,3,FALSE),"")</f>
        <v/>
      </c>
      <c r="X649" s="51" t="str">
        <f t="shared" si="18"/>
        <v/>
      </c>
      <c r="Y649" s="51" t="str">
        <f>IF(T649="","",IF(AND(T649&lt;&gt;'Tabelas auxiliares'!$B$236,T649&lt;&gt;'Tabelas auxiliares'!$B$237,T649&lt;&gt;'Tabelas auxiliares'!$C$236,T649&lt;&gt;'Tabelas auxiliares'!$C$237,T649&lt;&gt;'Tabelas auxiliares'!$D$236),"FOLHA DE PESSOAL",IF(X649='Tabelas auxiliares'!$A$237,"CUSTEIO",IF(X649='Tabelas auxiliares'!$A$236,"INVESTIMENTO","ERRO - VERIFICAR"))))</f>
        <v/>
      </c>
      <c r="Z649" s="64" t="str">
        <f t="shared" si="19"/>
        <v/>
      </c>
      <c r="AC649" s="44"/>
    </row>
    <row r="650" spans="6:29" x14ac:dyDescent="0.25">
      <c r="F650" s="51" t="str">
        <f>IFERROR(VLOOKUP(D650,'Tabelas auxiliares'!$A$3:$B$61,2,FALSE),"")</f>
        <v/>
      </c>
      <c r="G650" s="51" t="str">
        <f>IFERROR(VLOOKUP($B650,'Tabelas auxiliares'!$A$65:$C$102,2,FALSE),"")</f>
        <v/>
      </c>
      <c r="H650" s="51" t="str">
        <f>IFERROR(VLOOKUP($B650,'Tabelas auxiliares'!$A$65:$C$102,3,FALSE),"")</f>
        <v/>
      </c>
      <c r="X650" s="51" t="str">
        <f t="shared" si="18"/>
        <v/>
      </c>
      <c r="Y650" s="51" t="str">
        <f>IF(T650="","",IF(AND(T650&lt;&gt;'Tabelas auxiliares'!$B$236,T650&lt;&gt;'Tabelas auxiliares'!$B$237,T650&lt;&gt;'Tabelas auxiliares'!$C$236,T650&lt;&gt;'Tabelas auxiliares'!$C$237,T650&lt;&gt;'Tabelas auxiliares'!$D$236),"FOLHA DE PESSOAL",IF(X650='Tabelas auxiliares'!$A$237,"CUSTEIO",IF(X650='Tabelas auxiliares'!$A$236,"INVESTIMENTO","ERRO - VERIFICAR"))))</f>
        <v/>
      </c>
      <c r="Z650" s="64" t="str">
        <f t="shared" si="19"/>
        <v/>
      </c>
      <c r="AC650" s="44"/>
    </row>
    <row r="651" spans="6:29" x14ac:dyDescent="0.25">
      <c r="F651" s="51" t="str">
        <f>IFERROR(VLOOKUP(D651,'Tabelas auxiliares'!$A$3:$B$61,2,FALSE),"")</f>
        <v/>
      </c>
      <c r="G651" s="51" t="str">
        <f>IFERROR(VLOOKUP($B651,'Tabelas auxiliares'!$A$65:$C$102,2,FALSE),"")</f>
        <v/>
      </c>
      <c r="H651" s="51" t="str">
        <f>IFERROR(VLOOKUP($B651,'Tabelas auxiliares'!$A$65:$C$102,3,FALSE),"")</f>
        <v/>
      </c>
      <c r="X651" s="51" t="str">
        <f t="shared" si="18"/>
        <v/>
      </c>
      <c r="Y651" s="51" t="str">
        <f>IF(T651="","",IF(AND(T651&lt;&gt;'Tabelas auxiliares'!$B$236,T651&lt;&gt;'Tabelas auxiliares'!$B$237,T651&lt;&gt;'Tabelas auxiliares'!$C$236,T651&lt;&gt;'Tabelas auxiliares'!$C$237,T651&lt;&gt;'Tabelas auxiliares'!$D$236),"FOLHA DE PESSOAL",IF(X651='Tabelas auxiliares'!$A$237,"CUSTEIO",IF(X651='Tabelas auxiliares'!$A$236,"INVESTIMENTO","ERRO - VERIFICAR"))))</f>
        <v/>
      </c>
      <c r="Z651" s="64" t="str">
        <f t="shared" si="19"/>
        <v/>
      </c>
      <c r="AA651" s="44"/>
      <c r="AC651" s="44"/>
    </row>
    <row r="652" spans="6:29" x14ac:dyDescent="0.25">
      <c r="F652" s="51" t="str">
        <f>IFERROR(VLOOKUP(D652,'Tabelas auxiliares'!$A$3:$B$61,2,FALSE),"")</f>
        <v/>
      </c>
      <c r="G652" s="51" t="str">
        <f>IFERROR(VLOOKUP($B652,'Tabelas auxiliares'!$A$65:$C$102,2,FALSE),"")</f>
        <v/>
      </c>
      <c r="H652" s="51" t="str">
        <f>IFERROR(VLOOKUP($B652,'Tabelas auxiliares'!$A$65:$C$102,3,FALSE),"")</f>
        <v/>
      </c>
      <c r="X652" s="51" t="str">
        <f t="shared" si="18"/>
        <v/>
      </c>
      <c r="Y652" s="51" t="str">
        <f>IF(T652="","",IF(AND(T652&lt;&gt;'Tabelas auxiliares'!$B$236,T652&lt;&gt;'Tabelas auxiliares'!$B$237,T652&lt;&gt;'Tabelas auxiliares'!$C$236,T652&lt;&gt;'Tabelas auxiliares'!$C$237,T652&lt;&gt;'Tabelas auxiliares'!$D$236),"FOLHA DE PESSOAL",IF(X652='Tabelas auxiliares'!$A$237,"CUSTEIO",IF(X652='Tabelas auxiliares'!$A$236,"INVESTIMENTO","ERRO - VERIFICAR"))))</f>
        <v/>
      </c>
      <c r="Z652" s="64" t="str">
        <f t="shared" si="19"/>
        <v/>
      </c>
      <c r="AC652" s="44"/>
    </row>
    <row r="653" spans="6:29" x14ac:dyDescent="0.25">
      <c r="F653" s="51" t="str">
        <f>IFERROR(VLOOKUP(D653,'Tabelas auxiliares'!$A$3:$B$61,2,FALSE),"")</f>
        <v/>
      </c>
      <c r="G653" s="51" t="str">
        <f>IFERROR(VLOOKUP($B653,'Tabelas auxiliares'!$A$65:$C$102,2,FALSE),"")</f>
        <v/>
      </c>
      <c r="H653" s="51" t="str">
        <f>IFERROR(VLOOKUP($B653,'Tabelas auxiliares'!$A$65:$C$102,3,FALSE),"")</f>
        <v/>
      </c>
      <c r="X653" s="51" t="str">
        <f t="shared" si="18"/>
        <v/>
      </c>
      <c r="Y653" s="51" t="str">
        <f>IF(T653="","",IF(AND(T653&lt;&gt;'Tabelas auxiliares'!$B$236,T653&lt;&gt;'Tabelas auxiliares'!$B$237,T653&lt;&gt;'Tabelas auxiliares'!$C$236,T653&lt;&gt;'Tabelas auxiliares'!$C$237,T653&lt;&gt;'Tabelas auxiliares'!$D$236),"FOLHA DE PESSOAL",IF(X653='Tabelas auxiliares'!$A$237,"CUSTEIO",IF(X653='Tabelas auxiliares'!$A$236,"INVESTIMENTO","ERRO - VERIFICAR"))))</f>
        <v/>
      </c>
      <c r="Z653" s="64" t="str">
        <f t="shared" si="19"/>
        <v/>
      </c>
      <c r="AA653" s="44"/>
      <c r="AC653" s="44"/>
    </row>
    <row r="654" spans="6:29" x14ac:dyDescent="0.25">
      <c r="F654" s="51" t="str">
        <f>IFERROR(VLOOKUP(D654,'Tabelas auxiliares'!$A$3:$B$61,2,FALSE),"")</f>
        <v/>
      </c>
      <c r="G654" s="51" t="str">
        <f>IFERROR(VLOOKUP($B654,'Tabelas auxiliares'!$A$65:$C$102,2,FALSE),"")</f>
        <v/>
      </c>
      <c r="H654" s="51" t="str">
        <f>IFERROR(VLOOKUP($B654,'Tabelas auxiliares'!$A$65:$C$102,3,FALSE),"")</f>
        <v/>
      </c>
      <c r="X654" s="51" t="str">
        <f t="shared" si="18"/>
        <v/>
      </c>
      <c r="Y654" s="51" t="str">
        <f>IF(T654="","",IF(AND(T654&lt;&gt;'Tabelas auxiliares'!$B$236,T654&lt;&gt;'Tabelas auxiliares'!$B$237,T654&lt;&gt;'Tabelas auxiliares'!$C$236,T654&lt;&gt;'Tabelas auxiliares'!$C$237,T654&lt;&gt;'Tabelas auxiliares'!$D$236),"FOLHA DE PESSOAL",IF(X654='Tabelas auxiliares'!$A$237,"CUSTEIO",IF(X654='Tabelas auxiliares'!$A$236,"INVESTIMENTO","ERRO - VERIFICAR"))))</f>
        <v/>
      </c>
      <c r="Z654" s="64" t="str">
        <f t="shared" si="19"/>
        <v/>
      </c>
      <c r="AC654" s="44"/>
    </row>
    <row r="655" spans="6:29" x14ac:dyDescent="0.25">
      <c r="F655" s="51" t="str">
        <f>IFERROR(VLOOKUP(D655,'Tabelas auxiliares'!$A$3:$B$61,2,FALSE),"")</f>
        <v/>
      </c>
      <c r="G655" s="51" t="str">
        <f>IFERROR(VLOOKUP($B655,'Tabelas auxiliares'!$A$65:$C$102,2,FALSE),"")</f>
        <v/>
      </c>
      <c r="H655" s="51" t="str">
        <f>IFERROR(VLOOKUP($B655,'Tabelas auxiliares'!$A$65:$C$102,3,FALSE),"")</f>
        <v/>
      </c>
      <c r="X655" s="51" t="str">
        <f t="shared" si="18"/>
        <v/>
      </c>
      <c r="Y655" s="51" t="str">
        <f>IF(T655="","",IF(AND(T655&lt;&gt;'Tabelas auxiliares'!$B$236,T655&lt;&gt;'Tabelas auxiliares'!$B$237,T655&lt;&gt;'Tabelas auxiliares'!$C$236,T655&lt;&gt;'Tabelas auxiliares'!$C$237,T655&lt;&gt;'Tabelas auxiliares'!$D$236),"FOLHA DE PESSOAL",IF(X655='Tabelas auxiliares'!$A$237,"CUSTEIO",IF(X655='Tabelas auxiliares'!$A$236,"INVESTIMENTO","ERRO - VERIFICAR"))))</f>
        <v/>
      </c>
      <c r="Z655" s="64" t="str">
        <f t="shared" si="19"/>
        <v/>
      </c>
      <c r="AC655" s="44"/>
    </row>
    <row r="656" spans="6:29" x14ac:dyDescent="0.25">
      <c r="F656" s="51" t="str">
        <f>IFERROR(VLOOKUP(D656,'Tabelas auxiliares'!$A$3:$B$61,2,FALSE),"")</f>
        <v/>
      </c>
      <c r="G656" s="51" t="str">
        <f>IFERROR(VLOOKUP($B656,'Tabelas auxiliares'!$A$65:$C$102,2,FALSE),"")</f>
        <v/>
      </c>
      <c r="H656" s="51" t="str">
        <f>IFERROR(VLOOKUP($B656,'Tabelas auxiliares'!$A$65:$C$102,3,FALSE),"")</f>
        <v/>
      </c>
      <c r="X656" s="51" t="str">
        <f t="shared" si="18"/>
        <v/>
      </c>
      <c r="Y656" s="51" t="str">
        <f>IF(T656="","",IF(AND(T656&lt;&gt;'Tabelas auxiliares'!$B$236,T656&lt;&gt;'Tabelas auxiliares'!$B$237,T656&lt;&gt;'Tabelas auxiliares'!$C$236,T656&lt;&gt;'Tabelas auxiliares'!$C$237,T656&lt;&gt;'Tabelas auxiliares'!$D$236),"FOLHA DE PESSOAL",IF(X656='Tabelas auxiliares'!$A$237,"CUSTEIO",IF(X656='Tabelas auxiliares'!$A$236,"INVESTIMENTO","ERRO - VERIFICAR"))))</f>
        <v/>
      </c>
      <c r="Z656" s="64" t="str">
        <f t="shared" si="19"/>
        <v/>
      </c>
      <c r="AA656" s="44"/>
      <c r="AC656" s="44"/>
    </row>
    <row r="657" spans="6:29" x14ac:dyDescent="0.25">
      <c r="F657" s="51" t="str">
        <f>IFERROR(VLOOKUP(D657,'Tabelas auxiliares'!$A$3:$B$61,2,FALSE),"")</f>
        <v/>
      </c>
      <c r="G657" s="51" t="str">
        <f>IFERROR(VLOOKUP($B657,'Tabelas auxiliares'!$A$65:$C$102,2,FALSE),"")</f>
        <v/>
      </c>
      <c r="H657" s="51" t="str">
        <f>IFERROR(VLOOKUP($B657,'Tabelas auxiliares'!$A$65:$C$102,3,FALSE),"")</f>
        <v/>
      </c>
      <c r="X657" s="51" t="str">
        <f t="shared" si="18"/>
        <v/>
      </c>
      <c r="Y657" s="51" t="str">
        <f>IF(T657="","",IF(AND(T657&lt;&gt;'Tabelas auxiliares'!$B$236,T657&lt;&gt;'Tabelas auxiliares'!$B$237,T657&lt;&gt;'Tabelas auxiliares'!$C$236,T657&lt;&gt;'Tabelas auxiliares'!$C$237,T657&lt;&gt;'Tabelas auxiliares'!$D$236),"FOLHA DE PESSOAL",IF(X657='Tabelas auxiliares'!$A$237,"CUSTEIO",IF(X657='Tabelas auxiliares'!$A$236,"INVESTIMENTO","ERRO - VERIFICAR"))))</f>
        <v/>
      </c>
      <c r="Z657" s="64" t="str">
        <f t="shared" si="19"/>
        <v/>
      </c>
      <c r="AC657" s="44"/>
    </row>
    <row r="658" spans="6:29" x14ac:dyDescent="0.25">
      <c r="F658" s="51" t="str">
        <f>IFERROR(VLOOKUP(D658,'Tabelas auxiliares'!$A$3:$B$61,2,FALSE),"")</f>
        <v/>
      </c>
      <c r="G658" s="51" t="str">
        <f>IFERROR(VLOOKUP($B658,'Tabelas auxiliares'!$A$65:$C$102,2,FALSE),"")</f>
        <v/>
      </c>
      <c r="H658" s="51" t="str">
        <f>IFERROR(VLOOKUP($B658,'Tabelas auxiliares'!$A$65:$C$102,3,FALSE),"")</f>
        <v/>
      </c>
      <c r="X658" s="51" t="str">
        <f t="shared" si="18"/>
        <v/>
      </c>
      <c r="Y658" s="51" t="str">
        <f>IF(T658="","",IF(AND(T658&lt;&gt;'Tabelas auxiliares'!$B$236,T658&lt;&gt;'Tabelas auxiliares'!$B$237,T658&lt;&gt;'Tabelas auxiliares'!$C$236,T658&lt;&gt;'Tabelas auxiliares'!$C$237,T658&lt;&gt;'Tabelas auxiliares'!$D$236),"FOLHA DE PESSOAL",IF(X658='Tabelas auxiliares'!$A$237,"CUSTEIO",IF(X658='Tabelas auxiliares'!$A$236,"INVESTIMENTO","ERRO - VERIFICAR"))))</f>
        <v/>
      </c>
      <c r="Z658" s="64" t="str">
        <f t="shared" si="19"/>
        <v/>
      </c>
      <c r="AC658" s="44"/>
    </row>
    <row r="659" spans="6:29" x14ac:dyDescent="0.25">
      <c r="F659" s="51" t="str">
        <f>IFERROR(VLOOKUP(D659,'Tabelas auxiliares'!$A$3:$B$61,2,FALSE),"")</f>
        <v/>
      </c>
      <c r="G659" s="51" t="str">
        <f>IFERROR(VLOOKUP($B659,'Tabelas auxiliares'!$A$65:$C$102,2,FALSE),"")</f>
        <v/>
      </c>
      <c r="H659" s="51" t="str">
        <f>IFERROR(VLOOKUP($B659,'Tabelas auxiliares'!$A$65:$C$102,3,FALSE),"")</f>
        <v/>
      </c>
      <c r="X659" s="51" t="str">
        <f t="shared" si="18"/>
        <v/>
      </c>
      <c r="Y659" s="51" t="str">
        <f>IF(T659="","",IF(AND(T659&lt;&gt;'Tabelas auxiliares'!$B$236,T659&lt;&gt;'Tabelas auxiliares'!$B$237,T659&lt;&gt;'Tabelas auxiliares'!$C$236,T659&lt;&gt;'Tabelas auxiliares'!$C$237,T659&lt;&gt;'Tabelas auxiliares'!$D$236),"FOLHA DE PESSOAL",IF(X659='Tabelas auxiliares'!$A$237,"CUSTEIO",IF(X659='Tabelas auxiliares'!$A$236,"INVESTIMENTO","ERRO - VERIFICAR"))))</f>
        <v/>
      </c>
      <c r="Z659" s="64" t="str">
        <f t="shared" si="19"/>
        <v/>
      </c>
      <c r="AC659" s="44"/>
    </row>
    <row r="660" spans="6:29" x14ac:dyDescent="0.25">
      <c r="F660" s="51" t="str">
        <f>IFERROR(VLOOKUP(D660,'Tabelas auxiliares'!$A$3:$B$61,2,FALSE),"")</f>
        <v/>
      </c>
      <c r="G660" s="51" t="str">
        <f>IFERROR(VLOOKUP($B660,'Tabelas auxiliares'!$A$65:$C$102,2,FALSE),"")</f>
        <v/>
      </c>
      <c r="H660" s="51" t="str">
        <f>IFERROR(VLOOKUP($B660,'Tabelas auxiliares'!$A$65:$C$102,3,FALSE),"")</f>
        <v/>
      </c>
      <c r="X660" s="51" t="str">
        <f t="shared" si="18"/>
        <v/>
      </c>
      <c r="Y660" s="51" t="str">
        <f>IF(T660="","",IF(AND(T660&lt;&gt;'Tabelas auxiliares'!$B$236,T660&lt;&gt;'Tabelas auxiliares'!$B$237,T660&lt;&gt;'Tabelas auxiliares'!$C$236,T660&lt;&gt;'Tabelas auxiliares'!$C$237,T660&lt;&gt;'Tabelas auxiliares'!$D$236),"FOLHA DE PESSOAL",IF(X660='Tabelas auxiliares'!$A$237,"CUSTEIO",IF(X660='Tabelas auxiliares'!$A$236,"INVESTIMENTO","ERRO - VERIFICAR"))))</f>
        <v/>
      </c>
      <c r="Z660" s="64" t="str">
        <f t="shared" si="19"/>
        <v/>
      </c>
      <c r="AC660" s="44"/>
    </row>
    <row r="661" spans="6:29" x14ac:dyDescent="0.25">
      <c r="F661" s="51" t="str">
        <f>IFERROR(VLOOKUP(D661,'Tabelas auxiliares'!$A$3:$B$61,2,FALSE),"")</f>
        <v/>
      </c>
      <c r="G661" s="51" t="str">
        <f>IFERROR(VLOOKUP($B661,'Tabelas auxiliares'!$A$65:$C$102,2,FALSE),"")</f>
        <v/>
      </c>
      <c r="H661" s="51" t="str">
        <f>IFERROR(VLOOKUP($B661,'Tabelas auxiliares'!$A$65:$C$102,3,FALSE),"")</f>
        <v/>
      </c>
      <c r="X661" s="51" t="str">
        <f t="shared" si="18"/>
        <v/>
      </c>
      <c r="Y661" s="51" t="str">
        <f>IF(T661="","",IF(AND(T661&lt;&gt;'Tabelas auxiliares'!$B$236,T661&lt;&gt;'Tabelas auxiliares'!$B$237,T661&lt;&gt;'Tabelas auxiliares'!$C$236,T661&lt;&gt;'Tabelas auxiliares'!$C$237,T661&lt;&gt;'Tabelas auxiliares'!$D$236),"FOLHA DE PESSOAL",IF(X661='Tabelas auxiliares'!$A$237,"CUSTEIO",IF(X661='Tabelas auxiliares'!$A$236,"INVESTIMENTO","ERRO - VERIFICAR"))))</f>
        <v/>
      </c>
      <c r="Z661" s="64" t="str">
        <f t="shared" si="19"/>
        <v/>
      </c>
      <c r="AA661" s="44"/>
      <c r="AC661" s="44"/>
    </row>
    <row r="662" spans="6:29" x14ac:dyDescent="0.25">
      <c r="F662" s="51" t="str">
        <f>IFERROR(VLOOKUP(D662,'Tabelas auxiliares'!$A$3:$B$61,2,FALSE),"")</f>
        <v/>
      </c>
      <c r="G662" s="51" t="str">
        <f>IFERROR(VLOOKUP($B662,'Tabelas auxiliares'!$A$65:$C$102,2,FALSE),"")</f>
        <v/>
      </c>
      <c r="H662" s="51" t="str">
        <f>IFERROR(VLOOKUP($B662,'Tabelas auxiliares'!$A$65:$C$102,3,FALSE),"")</f>
        <v/>
      </c>
      <c r="X662" s="51" t="str">
        <f t="shared" si="18"/>
        <v/>
      </c>
      <c r="Y662" s="51" t="str">
        <f>IF(T662="","",IF(AND(T662&lt;&gt;'Tabelas auxiliares'!$B$236,T662&lt;&gt;'Tabelas auxiliares'!$B$237,T662&lt;&gt;'Tabelas auxiliares'!$C$236,T662&lt;&gt;'Tabelas auxiliares'!$C$237,T662&lt;&gt;'Tabelas auxiliares'!$D$236),"FOLHA DE PESSOAL",IF(X662='Tabelas auxiliares'!$A$237,"CUSTEIO",IF(X662='Tabelas auxiliares'!$A$236,"INVESTIMENTO","ERRO - VERIFICAR"))))</f>
        <v/>
      </c>
      <c r="Z662" s="64" t="str">
        <f t="shared" si="19"/>
        <v/>
      </c>
      <c r="AA662" s="44"/>
      <c r="AC662" s="44"/>
    </row>
    <row r="663" spans="6:29" x14ac:dyDescent="0.25">
      <c r="F663" s="51" t="str">
        <f>IFERROR(VLOOKUP(D663,'Tabelas auxiliares'!$A$3:$B$61,2,FALSE),"")</f>
        <v/>
      </c>
      <c r="G663" s="51" t="str">
        <f>IFERROR(VLOOKUP($B663,'Tabelas auxiliares'!$A$65:$C$102,2,FALSE),"")</f>
        <v/>
      </c>
      <c r="H663" s="51" t="str">
        <f>IFERROR(VLOOKUP($B663,'Tabelas auxiliares'!$A$65:$C$102,3,FALSE),"")</f>
        <v/>
      </c>
      <c r="X663" s="51" t="str">
        <f t="shared" si="18"/>
        <v/>
      </c>
      <c r="Y663" s="51" t="str">
        <f>IF(T663="","",IF(AND(T663&lt;&gt;'Tabelas auxiliares'!$B$236,T663&lt;&gt;'Tabelas auxiliares'!$B$237,T663&lt;&gt;'Tabelas auxiliares'!$C$236,T663&lt;&gt;'Tabelas auxiliares'!$C$237,T663&lt;&gt;'Tabelas auxiliares'!$D$236),"FOLHA DE PESSOAL",IF(X663='Tabelas auxiliares'!$A$237,"CUSTEIO",IF(X663='Tabelas auxiliares'!$A$236,"INVESTIMENTO","ERRO - VERIFICAR"))))</f>
        <v/>
      </c>
      <c r="Z663" s="64" t="str">
        <f t="shared" si="19"/>
        <v/>
      </c>
      <c r="AC663" s="44"/>
    </row>
    <row r="664" spans="6:29" x14ac:dyDescent="0.25">
      <c r="F664" s="51" t="str">
        <f>IFERROR(VLOOKUP(D664,'Tabelas auxiliares'!$A$3:$B$61,2,FALSE),"")</f>
        <v/>
      </c>
      <c r="G664" s="51" t="str">
        <f>IFERROR(VLOOKUP($B664,'Tabelas auxiliares'!$A$65:$C$102,2,FALSE),"")</f>
        <v/>
      </c>
      <c r="H664" s="51" t="str">
        <f>IFERROR(VLOOKUP($B664,'Tabelas auxiliares'!$A$65:$C$102,3,FALSE),"")</f>
        <v/>
      </c>
      <c r="X664" s="51" t="str">
        <f t="shared" si="18"/>
        <v/>
      </c>
      <c r="Y664" s="51" t="str">
        <f>IF(T664="","",IF(AND(T664&lt;&gt;'Tabelas auxiliares'!$B$236,T664&lt;&gt;'Tabelas auxiliares'!$B$237,T664&lt;&gt;'Tabelas auxiliares'!$C$236,T664&lt;&gt;'Tabelas auxiliares'!$C$237,T664&lt;&gt;'Tabelas auxiliares'!$D$236),"FOLHA DE PESSOAL",IF(X664='Tabelas auxiliares'!$A$237,"CUSTEIO",IF(X664='Tabelas auxiliares'!$A$236,"INVESTIMENTO","ERRO - VERIFICAR"))))</f>
        <v/>
      </c>
      <c r="Z664" s="64" t="str">
        <f t="shared" si="19"/>
        <v/>
      </c>
      <c r="AC664" s="44"/>
    </row>
    <row r="665" spans="6:29" x14ac:dyDescent="0.25">
      <c r="F665" s="51" t="str">
        <f>IFERROR(VLOOKUP(D665,'Tabelas auxiliares'!$A$3:$B$61,2,FALSE),"")</f>
        <v/>
      </c>
      <c r="G665" s="51" t="str">
        <f>IFERROR(VLOOKUP($B665,'Tabelas auxiliares'!$A$65:$C$102,2,FALSE),"")</f>
        <v/>
      </c>
      <c r="H665" s="51" t="str">
        <f>IFERROR(VLOOKUP($B665,'Tabelas auxiliares'!$A$65:$C$102,3,FALSE),"")</f>
        <v/>
      </c>
      <c r="X665" s="51" t="str">
        <f t="shared" si="18"/>
        <v/>
      </c>
      <c r="Y665" s="51" t="str">
        <f>IF(T665="","",IF(AND(T665&lt;&gt;'Tabelas auxiliares'!$B$236,T665&lt;&gt;'Tabelas auxiliares'!$B$237,T665&lt;&gt;'Tabelas auxiliares'!$C$236,T665&lt;&gt;'Tabelas auxiliares'!$C$237,T665&lt;&gt;'Tabelas auxiliares'!$D$236),"FOLHA DE PESSOAL",IF(X665='Tabelas auxiliares'!$A$237,"CUSTEIO",IF(X665='Tabelas auxiliares'!$A$236,"INVESTIMENTO","ERRO - VERIFICAR"))))</f>
        <v/>
      </c>
      <c r="Z665" s="64" t="str">
        <f t="shared" si="19"/>
        <v/>
      </c>
      <c r="AC665" s="44"/>
    </row>
    <row r="666" spans="6:29" x14ac:dyDescent="0.25">
      <c r="F666" s="51" t="str">
        <f>IFERROR(VLOOKUP(D666,'Tabelas auxiliares'!$A$3:$B$61,2,FALSE),"")</f>
        <v/>
      </c>
      <c r="G666" s="51" t="str">
        <f>IFERROR(VLOOKUP($B666,'Tabelas auxiliares'!$A$65:$C$102,2,FALSE),"")</f>
        <v/>
      </c>
      <c r="H666" s="51" t="str">
        <f>IFERROR(VLOOKUP($B666,'Tabelas auxiliares'!$A$65:$C$102,3,FALSE),"")</f>
        <v/>
      </c>
      <c r="X666" s="51" t="str">
        <f t="shared" si="18"/>
        <v/>
      </c>
      <c r="Y666" s="51" t="str">
        <f>IF(T666="","",IF(AND(T666&lt;&gt;'Tabelas auxiliares'!$B$236,T666&lt;&gt;'Tabelas auxiliares'!$B$237,T666&lt;&gt;'Tabelas auxiliares'!$C$236,T666&lt;&gt;'Tabelas auxiliares'!$C$237,T666&lt;&gt;'Tabelas auxiliares'!$D$236),"FOLHA DE PESSOAL",IF(X666='Tabelas auxiliares'!$A$237,"CUSTEIO",IF(X666='Tabelas auxiliares'!$A$236,"INVESTIMENTO","ERRO - VERIFICAR"))))</f>
        <v/>
      </c>
      <c r="Z666" s="64" t="str">
        <f t="shared" si="19"/>
        <v/>
      </c>
      <c r="AA666" s="44"/>
      <c r="AC666" s="44"/>
    </row>
    <row r="667" spans="6:29" x14ac:dyDescent="0.25">
      <c r="F667" s="51" t="str">
        <f>IFERROR(VLOOKUP(D667,'Tabelas auxiliares'!$A$3:$B$61,2,FALSE),"")</f>
        <v/>
      </c>
      <c r="G667" s="51" t="str">
        <f>IFERROR(VLOOKUP($B667,'Tabelas auxiliares'!$A$65:$C$102,2,FALSE),"")</f>
        <v/>
      </c>
      <c r="H667" s="51" t="str">
        <f>IFERROR(VLOOKUP($B667,'Tabelas auxiliares'!$A$65:$C$102,3,FALSE),"")</f>
        <v/>
      </c>
      <c r="X667" s="51" t="str">
        <f t="shared" si="18"/>
        <v/>
      </c>
      <c r="Y667" s="51" t="str">
        <f>IF(T667="","",IF(AND(T667&lt;&gt;'Tabelas auxiliares'!$B$236,T667&lt;&gt;'Tabelas auxiliares'!$B$237,T667&lt;&gt;'Tabelas auxiliares'!$C$236,T667&lt;&gt;'Tabelas auxiliares'!$C$237,T667&lt;&gt;'Tabelas auxiliares'!$D$236),"FOLHA DE PESSOAL",IF(X667='Tabelas auxiliares'!$A$237,"CUSTEIO",IF(X667='Tabelas auxiliares'!$A$236,"INVESTIMENTO","ERRO - VERIFICAR"))))</f>
        <v/>
      </c>
      <c r="Z667" s="64" t="str">
        <f t="shared" si="19"/>
        <v/>
      </c>
      <c r="AA667" s="44"/>
      <c r="AC667" s="44"/>
    </row>
    <row r="668" spans="6:29" x14ac:dyDescent="0.25">
      <c r="F668" s="51" t="str">
        <f>IFERROR(VLOOKUP(D668,'Tabelas auxiliares'!$A$3:$B$61,2,FALSE),"")</f>
        <v/>
      </c>
      <c r="G668" s="51" t="str">
        <f>IFERROR(VLOOKUP($B668,'Tabelas auxiliares'!$A$65:$C$102,2,FALSE),"")</f>
        <v/>
      </c>
      <c r="H668" s="51" t="str">
        <f>IFERROR(VLOOKUP($B668,'Tabelas auxiliares'!$A$65:$C$102,3,FALSE),"")</f>
        <v/>
      </c>
      <c r="X668" s="51" t="str">
        <f t="shared" si="18"/>
        <v/>
      </c>
      <c r="Y668" s="51" t="str">
        <f>IF(T668="","",IF(AND(T668&lt;&gt;'Tabelas auxiliares'!$B$236,T668&lt;&gt;'Tabelas auxiliares'!$B$237,T668&lt;&gt;'Tabelas auxiliares'!$C$236,T668&lt;&gt;'Tabelas auxiliares'!$C$237,T668&lt;&gt;'Tabelas auxiliares'!$D$236),"FOLHA DE PESSOAL",IF(X668='Tabelas auxiliares'!$A$237,"CUSTEIO",IF(X668='Tabelas auxiliares'!$A$236,"INVESTIMENTO","ERRO - VERIFICAR"))))</f>
        <v/>
      </c>
      <c r="Z668" s="64" t="str">
        <f t="shared" si="19"/>
        <v/>
      </c>
      <c r="AA668" s="44"/>
      <c r="AC668" s="44"/>
    </row>
    <row r="669" spans="6:29" x14ac:dyDescent="0.25">
      <c r="F669" s="51" t="str">
        <f>IFERROR(VLOOKUP(D669,'Tabelas auxiliares'!$A$3:$B$61,2,FALSE),"")</f>
        <v/>
      </c>
      <c r="G669" s="51" t="str">
        <f>IFERROR(VLOOKUP($B669,'Tabelas auxiliares'!$A$65:$C$102,2,FALSE),"")</f>
        <v/>
      </c>
      <c r="H669" s="51" t="str">
        <f>IFERROR(VLOOKUP($B669,'Tabelas auxiliares'!$A$65:$C$102,3,FALSE),"")</f>
        <v/>
      </c>
      <c r="X669" s="51" t="str">
        <f t="shared" si="18"/>
        <v/>
      </c>
      <c r="Y669" s="51" t="str">
        <f>IF(T669="","",IF(AND(T669&lt;&gt;'Tabelas auxiliares'!$B$236,T669&lt;&gt;'Tabelas auxiliares'!$B$237,T669&lt;&gt;'Tabelas auxiliares'!$C$236,T669&lt;&gt;'Tabelas auxiliares'!$C$237,T669&lt;&gt;'Tabelas auxiliares'!$D$236),"FOLHA DE PESSOAL",IF(X669='Tabelas auxiliares'!$A$237,"CUSTEIO",IF(X669='Tabelas auxiliares'!$A$236,"INVESTIMENTO","ERRO - VERIFICAR"))))</f>
        <v/>
      </c>
      <c r="Z669" s="64" t="str">
        <f t="shared" si="19"/>
        <v/>
      </c>
      <c r="AA669" s="44"/>
      <c r="AC669" s="44"/>
    </row>
    <row r="670" spans="6:29" x14ac:dyDescent="0.25">
      <c r="F670" s="51" t="str">
        <f>IFERROR(VLOOKUP(D670,'Tabelas auxiliares'!$A$3:$B$61,2,FALSE),"")</f>
        <v/>
      </c>
      <c r="G670" s="51" t="str">
        <f>IFERROR(VLOOKUP($B670,'Tabelas auxiliares'!$A$65:$C$102,2,FALSE),"")</f>
        <v/>
      </c>
      <c r="H670" s="51" t="str">
        <f>IFERROR(VLOOKUP($B670,'Tabelas auxiliares'!$A$65:$C$102,3,FALSE),"")</f>
        <v/>
      </c>
      <c r="X670" s="51" t="str">
        <f t="shared" si="18"/>
        <v/>
      </c>
      <c r="Y670" s="51" t="str">
        <f>IF(T670="","",IF(AND(T670&lt;&gt;'Tabelas auxiliares'!$B$236,T670&lt;&gt;'Tabelas auxiliares'!$B$237,T670&lt;&gt;'Tabelas auxiliares'!$C$236,T670&lt;&gt;'Tabelas auxiliares'!$C$237,T670&lt;&gt;'Tabelas auxiliares'!$D$236),"FOLHA DE PESSOAL",IF(X670='Tabelas auxiliares'!$A$237,"CUSTEIO",IF(X670='Tabelas auxiliares'!$A$236,"INVESTIMENTO","ERRO - VERIFICAR"))))</f>
        <v/>
      </c>
      <c r="Z670" s="64" t="str">
        <f t="shared" si="19"/>
        <v/>
      </c>
      <c r="AC670" s="44"/>
    </row>
    <row r="671" spans="6:29" x14ac:dyDescent="0.25">
      <c r="F671" s="51" t="str">
        <f>IFERROR(VLOOKUP(D671,'Tabelas auxiliares'!$A$3:$B$61,2,FALSE),"")</f>
        <v/>
      </c>
      <c r="G671" s="51" t="str">
        <f>IFERROR(VLOOKUP($B671,'Tabelas auxiliares'!$A$65:$C$102,2,FALSE),"")</f>
        <v/>
      </c>
      <c r="H671" s="51" t="str">
        <f>IFERROR(VLOOKUP($B671,'Tabelas auxiliares'!$A$65:$C$102,3,FALSE),"")</f>
        <v/>
      </c>
      <c r="X671" s="51" t="str">
        <f t="shared" si="18"/>
        <v/>
      </c>
      <c r="Y671" s="51" t="str">
        <f>IF(T671="","",IF(AND(T671&lt;&gt;'Tabelas auxiliares'!$B$236,T671&lt;&gt;'Tabelas auxiliares'!$B$237,T671&lt;&gt;'Tabelas auxiliares'!$C$236,T671&lt;&gt;'Tabelas auxiliares'!$C$237,T671&lt;&gt;'Tabelas auxiliares'!$D$236),"FOLHA DE PESSOAL",IF(X671='Tabelas auxiliares'!$A$237,"CUSTEIO",IF(X671='Tabelas auxiliares'!$A$236,"INVESTIMENTO","ERRO - VERIFICAR"))))</f>
        <v/>
      </c>
      <c r="Z671" s="64" t="str">
        <f t="shared" si="19"/>
        <v/>
      </c>
      <c r="AC671" s="44"/>
    </row>
    <row r="672" spans="6:29" x14ac:dyDescent="0.25">
      <c r="F672" s="51" t="str">
        <f>IFERROR(VLOOKUP(D672,'Tabelas auxiliares'!$A$3:$B$61,2,FALSE),"")</f>
        <v/>
      </c>
      <c r="G672" s="51" t="str">
        <f>IFERROR(VLOOKUP($B672,'Tabelas auxiliares'!$A$65:$C$102,2,FALSE),"")</f>
        <v/>
      </c>
      <c r="H672" s="51" t="str">
        <f>IFERROR(VLOOKUP($B672,'Tabelas auxiliares'!$A$65:$C$102,3,FALSE),"")</f>
        <v/>
      </c>
      <c r="X672" s="51" t="str">
        <f t="shared" si="18"/>
        <v/>
      </c>
      <c r="Y672" s="51" t="str">
        <f>IF(T672="","",IF(AND(T672&lt;&gt;'Tabelas auxiliares'!$B$236,T672&lt;&gt;'Tabelas auxiliares'!$B$237,T672&lt;&gt;'Tabelas auxiliares'!$C$236,T672&lt;&gt;'Tabelas auxiliares'!$C$237,T672&lt;&gt;'Tabelas auxiliares'!$D$236),"FOLHA DE PESSOAL",IF(X672='Tabelas auxiliares'!$A$237,"CUSTEIO",IF(X672='Tabelas auxiliares'!$A$236,"INVESTIMENTO","ERRO - VERIFICAR"))))</f>
        <v/>
      </c>
      <c r="Z672" s="64" t="str">
        <f t="shared" si="19"/>
        <v/>
      </c>
      <c r="AC672" s="44"/>
    </row>
    <row r="673" spans="6:29" x14ac:dyDescent="0.25">
      <c r="F673" s="51" t="str">
        <f>IFERROR(VLOOKUP(D673,'Tabelas auxiliares'!$A$3:$B$61,2,FALSE),"")</f>
        <v/>
      </c>
      <c r="G673" s="51" t="str">
        <f>IFERROR(VLOOKUP($B673,'Tabelas auxiliares'!$A$65:$C$102,2,FALSE),"")</f>
        <v/>
      </c>
      <c r="H673" s="51" t="str">
        <f>IFERROR(VLOOKUP($B673,'Tabelas auxiliares'!$A$65:$C$102,3,FALSE),"")</f>
        <v/>
      </c>
      <c r="X673" s="51" t="str">
        <f t="shared" si="18"/>
        <v/>
      </c>
      <c r="Y673" s="51" t="str">
        <f>IF(T673="","",IF(AND(T673&lt;&gt;'Tabelas auxiliares'!$B$236,T673&lt;&gt;'Tabelas auxiliares'!$B$237,T673&lt;&gt;'Tabelas auxiliares'!$C$236,T673&lt;&gt;'Tabelas auxiliares'!$C$237,T673&lt;&gt;'Tabelas auxiliares'!$D$236),"FOLHA DE PESSOAL",IF(X673='Tabelas auxiliares'!$A$237,"CUSTEIO",IF(X673='Tabelas auxiliares'!$A$236,"INVESTIMENTO","ERRO - VERIFICAR"))))</f>
        <v/>
      </c>
      <c r="Z673" s="64" t="str">
        <f t="shared" si="19"/>
        <v/>
      </c>
      <c r="AC673" s="44"/>
    </row>
    <row r="674" spans="6:29" x14ac:dyDescent="0.25">
      <c r="F674" s="51" t="str">
        <f>IFERROR(VLOOKUP(D674,'Tabelas auxiliares'!$A$3:$B$61,2,FALSE),"")</f>
        <v/>
      </c>
      <c r="G674" s="51" t="str">
        <f>IFERROR(VLOOKUP($B674,'Tabelas auxiliares'!$A$65:$C$102,2,FALSE),"")</f>
        <v/>
      </c>
      <c r="H674" s="51" t="str">
        <f>IFERROR(VLOOKUP($B674,'Tabelas auxiliares'!$A$65:$C$102,3,FALSE),"")</f>
        <v/>
      </c>
      <c r="X674" s="51" t="str">
        <f t="shared" si="18"/>
        <v/>
      </c>
      <c r="Y674" s="51" t="str">
        <f>IF(T674="","",IF(AND(T674&lt;&gt;'Tabelas auxiliares'!$B$236,T674&lt;&gt;'Tabelas auxiliares'!$B$237,T674&lt;&gt;'Tabelas auxiliares'!$C$236,T674&lt;&gt;'Tabelas auxiliares'!$C$237,T674&lt;&gt;'Tabelas auxiliares'!$D$236),"FOLHA DE PESSOAL",IF(X674='Tabelas auxiliares'!$A$237,"CUSTEIO",IF(X674='Tabelas auxiliares'!$A$236,"INVESTIMENTO","ERRO - VERIFICAR"))))</f>
        <v/>
      </c>
      <c r="Z674" s="64" t="str">
        <f t="shared" si="19"/>
        <v/>
      </c>
      <c r="AC674" s="44"/>
    </row>
    <row r="675" spans="6:29" x14ac:dyDescent="0.25">
      <c r="F675" s="51" t="str">
        <f>IFERROR(VLOOKUP(D675,'Tabelas auxiliares'!$A$3:$B$61,2,FALSE),"")</f>
        <v/>
      </c>
      <c r="G675" s="51" t="str">
        <f>IFERROR(VLOOKUP($B675,'Tabelas auxiliares'!$A$65:$C$102,2,FALSE),"")</f>
        <v/>
      </c>
      <c r="H675" s="51" t="str">
        <f>IFERROR(VLOOKUP($B675,'Tabelas auxiliares'!$A$65:$C$102,3,FALSE),"")</f>
        <v/>
      </c>
      <c r="X675" s="51" t="str">
        <f t="shared" si="18"/>
        <v/>
      </c>
      <c r="Y675" s="51" t="str">
        <f>IF(T675="","",IF(AND(T675&lt;&gt;'Tabelas auxiliares'!$B$236,T675&lt;&gt;'Tabelas auxiliares'!$B$237,T675&lt;&gt;'Tabelas auxiliares'!$C$236,T675&lt;&gt;'Tabelas auxiliares'!$C$237,T675&lt;&gt;'Tabelas auxiliares'!$D$236),"FOLHA DE PESSOAL",IF(X675='Tabelas auxiliares'!$A$237,"CUSTEIO",IF(X675='Tabelas auxiliares'!$A$236,"INVESTIMENTO","ERRO - VERIFICAR"))))</f>
        <v/>
      </c>
      <c r="Z675" s="64" t="str">
        <f t="shared" si="19"/>
        <v/>
      </c>
      <c r="AC675" s="44"/>
    </row>
    <row r="676" spans="6:29" x14ac:dyDescent="0.25">
      <c r="F676" s="51" t="str">
        <f>IFERROR(VLOOKUP(D676,'Tabelas auxiliares'!$A$3:$B$61,2,FALSE),"")</f>
        <v/>
      </c>
      <c r="G676" s="51" t="str">
        <f>IFERROR(VLOOKUP($B676,'Tabelas auxiliares'!$A$65:$C$102,2,FALSE),"")</f>
        <v/>
      </c>
      <c r="H676" s="51" t="str">
        <f>IFERROR(VLOOKUP($B676,'Tabelas auxiliares'!$A$65:$C$102,3,FALSE),"")</f>
        <v/>
      </c>
      <c r="X676" s="51" t="str">
        <f t="shared" si="18"/>
        <v/>
      </c>
      <c r="Y676" s="51" t="str">
        <f>IF(T676="","",IF(AND(T676&lt;&gt;'Tabelas auxiliares'!$B$236,T676&lt;&gt;'Tabelas auxiliares'!$B$237,T676&lt;&gt;'Tabelas auxiliares'!$C$236,T676&lt;&gt;'Tabelas auxiliares'!$C$237,T676&lt;&gt;'Tabelas auxiliares'!$D$236),"FOLHA DE PESSOAL",IF(X676='Tabelas auxiliares'!$A$237,"CUSTEIO",IF(X676='Tabelas auxiliares'!$A$236,"INVESTIMENTO","ERRO - VERIFICAR"))))</f>
        <v/>
      </c>
      <c r="Z676" s="64" t="str">
        <f t="shared" si="19"/>
        <v/>
      </c>
      <c r="AC676" s="44"/>
    </row>
    <row r="677" spans="6:29" x14ac:dyDescent="0.25">
      <c r="F677" s="51" t="str">
        <f>IFERROR(VLOOKUP(D677,'Tabelas auxiliares'!$A$3:$B$61,2,FALSE),"")</f>
        <v/>
      </c>
      <c r="G677" s="51" t="str">
        <f>IFERROR(VLOOKUP($B677,'Tabelas auxiliares'!$A$65:$C$102,2,FALSE),"")</f>
        <v/>
      </c>
      <c r="H677" s="51" t="str">
        <f>IFERROR(VLOOKUP($B677,'Tabelas auxiliares'!$A$65:$C$102,3,FALSE),"")</f>
        <v/>
      </c>
      <c r="X677" s="51" t="str">
        <f t="shared" si="18"/>
        <v/>
      </c>
      <c r="Y677" s="51" t="str">
        <f>IF(T677="","",IF(AND(T677&lt;&gt;'Tabelas auxiliares'!$B$236,T677&lt;&gt;'Tabelas auxiliares'!$B$237,T677&lt;&gt;'Tabelas auxiliares'!$C$236,T677&lt;&gt;'Tabelas auxiliares'!$C$237,T677&lt;&gt;'Tabelas auxiliares'!$D$236),"FOLHA DE PESSOAL",IF(X677='Tabelas auxiliares'!$A$237,"CUSTEIO",IF(X677='Tabelas auxiliares'!$A$236,"INVESTIMENTO","ERRO - VERIFICAR"))))</f>
        <v/>
      </c>
      <c r="Z677" s="64" t="str">
        <f t="shared" si="19"/>
        <v/>
      </c>
      <c r="AC677" s="44"/>
    </row>
    <row r="678" spans="6:29" x14ac:dyDescent="0.25">
      <c r="F678" s="51" t="str">
        <f>IFERROR(VLOOKUP(D678,'Tabelas auxiliares'!$A$3:$B$61,2,FALSE),"")</f>
        <v/>
      </c>
      <c r="G678" s="51" t="str">
        <f>IFERROR(VLOOKUP($B678,'Tabelas auxiliares'!$A$65:$C$102,2,FALSE),"")</f>
        <v/>
      </c>
      <c r="H678" s="51" t="str">
        <f>IFERROR(VLOOKUP($B678,'Tabelas auxiliares'!$A$65:$C$102,3,FALSE),"")</f>
        <v/>
      </c>
      <c r="X678" s="51" t="str">
        <f t="shared" si="18"/>
        <v/>
      </c>
      <c r="Y678" s="51" t="str">
        <f>IF(T678="","",IF(AND(T678&lt;&gt;'Tabelas auxiliares'!$B$236,T678&lt;&gt;'Tabelas auxiliares'!$B$237,T678&lt;&gt;'Tabelas auxiliares'!$C$236,T678&lt;&gt;'Tabelas auxiliares'!$C$237,T678&lt;&gt;'Tabelas auxiliares'!$D$236),"FOLHA DE PESSOAL",IF(X678='Tabelas auxiliares'!$A$237,"CUSTEIO",IF(X678='Tabelas auxiliares'!$A$236,"INVESTIMENTO","ERRO - VERIFICAR"))))</f>
        <v/>
      </c>
      <c r="Z678" s="64" t="str">
        <f t="shared" si="19"/>
        <v/>
      </c>
      <c r="AC678" s="44"/>
    </row>
    <row r="679" spans="6:29" x14ac:dyDescent="0.25">
      <c r="F679" s="51" t="str">
        <f>IFERROR(VLOOKUP(D679,'Tabelas auxiliares'!$A$3:$B$61,2,FALSE),"")</f>
        <v/>
      </c>
      <c r="G679" s="51" t="str">
        <f>IFERROR(VLOOKUP($B679,'Tabelas auxiliares'!$A$65:$C$102,2,FALSE),"")</f>
        <v/>
      </c>
      <c r="H679" s="51" t="str">
        <f>IFERROR(VLOOKUP($B679,'Tabelas auxiliares'!$A$65:$C$102,3,FALSE),"")</f>
        <v/>
      </c>
      <c r="X679" s="51" t="str">
        <f t="shared" si="18"/>
        <v/>
      </c>
      <c r="Y679" s="51" t="str">
        <f>IF(T679="","",IF(AND(T679&lt;&gt;'Tabelas auxiliares'!$B$236,T679&lt;&gt;'Tabelas auxiliares'!$B$237,T679&lt;&gt;'Tabelas auxiliares'!$C$236,T679&lt;&gt;'Tabelas auxiliares'!$C$237,T679&lt;&gt;'Tabelas auxiliares'!$D$236),"FOLHA DE PESSOAL",IF(X679='Tabelas auxiliares'!$A$237,"CUSTEIO",IF(X679='Tabelas auxiliares'!$A$236,"INVESTIMENTO","ERRO - VERIFICAR"))))</f>
        <v/>
      </c>
      <c r="Z679" s="64" t="str">
        <f t="shared" si="19"/>
        <v/>
      </c>
      <c r="AC679" s="44"/>
    </row>
    <row r="680" spans="6:29" x14ac:dyDescent="0.25">
      <c r="F680" s="51" t="str">
        <f>IFERROR(VLOOKUP(D680,'Tabelas auxiliares'!$A$3:$B$61,2,FALSE),"")</f>
        <v/>
      </c>
      <c r="G680" s="51" t="str">
        <f>IFERROR(VLOOKUP($B680,'Tabelas auxiliares'!$A$65:$C$102,2,FALSE),"")</f>
        <v/>
      </c>
      <c r="H680" s="51" t="str">
        <f>IFERROR(VLOOKUP($B680,'Tabelas auxiliares'!$A$65:$C$102,3,FALSE),"")</f>
        <v/>
      </c>
      <c r="X680" s="51" t="str">
        <f t="shared" si="18"/>
        <v/>
      </c>
      <c r="Y680" s="51" t="str">
        <f>IF(T680="","",IF(AND(T680&lt;&gt;'Tabelas auxiliares'!$B$236,T680&lt;&gt;'Tabelas auxiliares'!$B$237,T680&lt;&gt;'Tabelas auxiliares'!$C$236,T680&lt;&gt;'Tabelas auxiliares'!$C$237,T680&lt;&gt;'Tabelas auxiliares'!$D$236),"FOLHA DE PESSOAL",IF(X680='Tabelas auxiliares'!$A$237,"CUSTEIO",IF(X680='Tabelas auxiliares'!$A$236,"INVESTIMENTO","ERRO - VERIFICAR"))))</f>
        <v/>
      </c>
      <c r="Z680" s="64" t="str">
        <f t="shared" si="19"/>
        <v/>
      </c>
      <c r="AC680" s="44"/>
    </row>
    <row r="681" spans="6:29" x14ac:dyDescent="0.25">
      <c r="F681" s="51" t="str">
        <f>IFERROR(VLOOKUP(D681,'Tabelas auxiliares'!$A$3:$B$61,2,FALSE),"")</f>
        <v/>
      </c>
      <c r="G681" s="51" t="str">
        <f>IFERROR(VLOOKUP($B681,'Tabelas auxiliares'!$A$65:$C$102,2,FALSE),"")</f>
        <v/>
      </c>
      <c r="H681" s="51" t="str">
        <f>IFERROR(VLOOKUP($B681,'Tabelas auxiliares'!$A$65:$C$102,3,FALSE),"")</f>
        <v/>
      </c>
      <c r="X681" s="51" t="str">
        <f t="shared" si="18"/>
        <v/>
      </c>
      <c r="Y681" s="51" t="str">
        <f>IF(T681="","",IF(AND(T681&lt;&gt;'Tabelas auxiliares'!$B$236,T681&lt;&gt;'Tabelas auxiliares'!$B$237,T681&lt;&gt;'Tabelas auxiliares'!$C$236,T681&lt;&gt;'Tabelas auxiliares'!$C$237,T681&lt;&gt;'Tabelas auxiliares'!$D$236),"FOLHA DE PESSOAL",IF(X681='Tabelas auxiliares'!$A$237,"CUSTEIO",IF(X681='Tabelas auxiliares'!$A$236,"INVESTIMENTO","ERRO - VERIFICAR"))))</f>
        <v/>
      </c>
      <c r="Z681" s="64" t="str">
        <f t="shared" si="19"/>
        <v/>
      </c>
      <c r="AC681" s="44"/>
    </row>
    <row r="682" spans="6:29" x14ac:dyDescent="0.25">
      <c r="F682" s="51" t="str">
        <f>IFERROR(VLOOKUP(D682,'Tabelas auxiliares'!$A$3:$B$61,2,FALSE),"")</f>
        <v/>
      </c>
      <c r="G682" s="51" t="str">
        <f>IFERROR(VLOOKUP($B682,'Tabelas auxiliares'!$A$65:$C$102,2,FALSE),"")</f>
        <v/>
      </c>
      <c r="H682" s="51" t="str">
        <f>IFERROR(VLOOKUP($B682,'Tabelas auxiliares'!$A$65:$C$102,3,FALSE),"")</f>
        <v/>
      </c>
      <c r="X682" s="51" t="str">
        <f t="shared" si="18"/>
        <v/>
      </c>
      <c r="Y682" s="51" t="str">
        <f>IF(T682="","",IF(AND(T682&lt;&gt;'Tabelas auxiliares'!$B$236,T682&lt;&gt;'Tabelas auxiliares'!$B$237,T682&lt;&gt;'Tabelas auxiliares'!$C$236,T682&lt;&gt;'Tabelas auxiliares'!$C$237,T682&lt;&gt;'Tabelas auxiliares'!$D$236),"FOLHA DE PESSOAL",IF(X682='Tabelas auxiliares'!$A$237,"CUSTEIO",IF(X682='Tabelas auxiliares'!$A$236,"INVESTIMENTO","ERRO - VERIFICAR"))))</f>
        <v/>
      </c>
      <c r="Z682" s="64" t="str">
        <f t="shared" si="19"/>
        <v/>
      </c>
      <c r="AA682" s="44"/>
      <c r="AC682" s="44"/>
    </row>
    <row r="683" spans="6:29" x14ac:dyDescent="0.25">
      <c r="F683" s="51" t="str">
        <f>IFERROR(VLOOKUP(D683,'Tabelas auxiliares'!$A$3:$B$61,2,FALSE),"")</f>
        <v/>
      </c>
      <c r="G683" s="51" t="str">
        <f>IFERROR(VLOOKUP($B683,'Tabelas auxiliares'!$A$65:$C$102,2,FALSE),"")</f>
        <v/>
      </c>
      <c r="H683" s="51" t="str">
        <f>IFERROR(VLOOKUP($B683,'Tabelas auxiliares'!$A$65:$C$102,3,FALSE),"")</f>
        <v/>
      </c>
      <c r="X683" s="51" t="str">
        <f t="shared" si="18"/>
        <v/>
      </c>
      <c r="Y683" s="51" t="str">
        <f>IF(T683="","",IF(AND(T683&lt;&gt;'Tabelas auxiliares'!$B$236,T683&lt;&gt;'Tabelas auxiliares'!$B$237,T683&lt;&gt;'Tabelas auxiliares'!$C$236,T683&lt;&gt;'Tabelas auxiliares'!$C$237,T683&lt;&gt;'Tabelas auxiliares'!$D$236),"FOLHA DE PESSOAL",IF(X683='Tabelas auxiliares'!$A$237,"CUSTEIO",IF(X683='Tabelas auxiliares'!$A$236,"INVESTIMENTO","ERRO - VERIFICAR"))))</f>
        <v/>
      </c>
      <c r="Z683" s="64" t="str">
        <f t="shared" si="19"/>
        <v/>
      </c>
      <c r="AA683" s="44"/>
    </row>
    <row r="684" spans="6:29" x14ac:dyDescent="0.25">
      <c r="F684" s="51" t="str">
        <f>IFERROR(VLOOKUP(D684,'Tabelas auxiliares'!$A$3:$B$61,2,FALSE),"")</f>
        <v/>
      </c>
      <c r="G684" s="51" t="str">
        <f>IFERROR(VLOOKUP($B684,'Tabelas auxiliares'!$A$65:$C$102,2,FALSE),"")</f>
        <v/>
      </c>
      <c r="H684" s="51" t="str">
        <f>IFERROR(VLOOKUP($B684,'Tabelas auxiliares'!$A$65:$C$102,3,FALSE),"")</f>
        <v/>
      </c>
      <c r="X684" s="51" t="str">
        <f t="shared" ref="X684:X747" si="20">LEFT(V684,1)</f>
        <v/>
      </c>
      <c r="Y684" s="51" t="str">
        <f>IF(T684="","",IF(AND(T684&lt;&gt;'Tabelas auxiliares'!$B$236,T684&lt;&gt;'Tabelas auxiliares'!$B$237,T684&lt;&gt;'Tabelas auxiliares'!$C$236,T684&lt;&gt;'Tabelas auxiliares'!$C$237,T684&lt;&gt;'Tabelas auxiliares'!$D$236),"FOLHA DE PESSOAL",IF(X684='Tabelas auxiliares'!$A$237,"CUSTEIO",IF(X684='Tabelas auxiliares'!$A$236,"INVESTIMENTO","ERRO - VERIFICAR"))))</f>
        <v/>
      </c>
      <c r="Z684" s="64" t="str">
        <f t="shared" si="19"/>
        <v/>
      </c>
      <c r="AA684" s="44"/>
      <c r="AC684" s="44"/>
    </row>
    <row r="685" spans="6:29" x14ac:dyDescent="0.25">
      <c r="F685" s="51" t="str">
        <f>IFERROR(VLOOKUP(D685,'Tabelas auxiliares'!$A$3:$B$61,2,FALSE),"")</f>
        <v/>
      </c>
      <c r="G685" s="51" t="str">
        <f>IFERROR(VLOOKUP($B685,'Tabelas auxiliares'!$A$65:$C$102,2,FALSE),"")</f>
        <v/>
      </c>
      <c r="H685" s="51" t="str">
        <f>IFERROR(VLOOKUP($B685,'Tabelas auxiliares'!$A$65:$C$102,3,FALSE),"")</f>
        <v/>
      </c>
      <c r="X685" s="51" t="str">
        <f t="shared" si="20"/>
        <v/>
      </c>
      <c r="Y685" s="51" t="str">
        <f>IF(T685="","",IF(AND(T685&lt;&gt;'Tabelas auxiliares'!$B$236,T685&lt;&gt;'Tabelas auxiliares'!$B$237,T685&lt;&gt;'Tabelas auxiliares'!$C$236,T685&lt;&gt;'Tabelas auxiliares'!$C$237,T685&lt;&gt;'Tabelas auxiliares'!$D$236),"FOLHA DE PESSOAL",IF(X685='Tabelas auxiliares'!$A$237,"CUSTEIO",IF(X685='Tabelas auxiliares'!$A$236,"INVESTIMENTO","ERRO - VERIFICAR"))))</f>
        <v/>
      </c>
      <c r="Z685" s="64" t="str">
        <f t="shared" ref="Z685:Z748" si="21">IF(AA685+AB685+AC685&lt;&gt;0,AA685+AB685+AC685,"")</f>
        <v/>
      </c>
      <c r="AC685" s="44"/>
    </row>
    <row r="686" spans="6:29" x14ac:dyDescent="0.25">
      <c r="F686" s="51" t="str">
        <f>IFERROR(VLOOKUP(D686,'Tabelas auxiliares'!$A$3:$B$61,2,FALSE),"")</f>
        <v/>
      </c>
      <c r="G686" s="51" t="str">
        <f>IFERROR(VLOOKUP($B686,'Tabelas auxiliares'!$A$65:$C$102,2,FALSE),"")</f>
        <v/>
      </c>
      <c r="H686" s="51" t="str">
        <f>IFERROR(VLOOKUP($B686,'Tabelas auxiliares'!$A$65:$C$102,3,FALSE),"")</f>
        <v/>
      </c>
      <c r="X686" s="51" t="str">
        <f t="shared" si="20"/>
        <v/>
      </c>
      <c r="Y686" s="51" t="str">
        <f>IF(T686="","",IF(AND(T686&lt;&gt;'Tabelas auxiliares'!$B$236,T686&lt;&gt;'Tabelas auxiliares'!$B$237,T686&lt;&gt;'Tabelas auxiliares'!$C$236,T686&lt;&gt;'Tabelas auxiliares'!$C$237,T686&lt;&gt;'Tabelas auxiliares'!$D$236),"FOLHA DE PESSOAL",IF(X686='Tabelas auxiliares'!$A$237,"CUSTEIO",IF(X686='Tabelas auxiliares'!$A$236,"INVESTIMENTO","ERRO - VERIFICAR"))))</f>
        <v/>
      </c>
      <c r="Z686" s="64" t="str">
        <f t="shared" si="21"/>
        <v/>
      </c>
      <c r="AC686" s="44"/>
    </row>
    <row r="687" spans="6:29" x14ac:dyDescent="0.25">
      <c r="F687" s="51" t="str">
        <f>IFERROR(VLOOKUP(D687,'Tabelas auxiliares'!$A$3:$B$61,2,FALSE),"")</f>
        <v/>
      </c>
      <c r="G687" s="51" t="str">
        <f>IFERROR(VLOOKUP($B687,'Tabelas auxiliares'!$A$65:$C$102,2,FALSE),"")</f>
        <v/>
      </c>
      <c r="H687" s="51" t="str">
        <f>IFERROR(VLOOKUP($B687,'Tabelas auxiliares'!$A$65:$C$102,3,FALSE),"")</f>
        <v/>
      </c>
      <c r="X687" s="51" t="str">
        <f t="shared" si="20"/>
        <v/>
      </c>
      <c r="Y687" s="51" t="str">
        <f>IF(T687="","",IF(AND(T687&lt;&gt;'Tabelas auxiliares'!$B$236,T687&lt;&gt;'Tabelas auxiliares'!$B$237,T687&lt;&gt;'Tabelas auxiliares'!$C$236,T687&lt;&gt;'Tabelas auxiliares'!$C$237,T687&lt;&gt;'Tabelas auxiliares'!$D$236),"FOLHA DE PESSOAL",IF(X687='Tabelas auxiliares'!$A$237,"CUSTEIO",IF(X687='Tabelas auxiliares'!$A$236,"INVESTIMENTO","ERRO - VERIFICAR"))))</f>
        <v/>
      </c>
      <c r="Z687" s="64" t="str">
        <f t="shared" si="21"/>
        <v/>
      </c>
      <c r="AC687" s="44"/>
    </row>
    <row r="688" spans="6:29" x14ac:dyDescent="0.25">
      <c r="F688" s="51" t="str">
        <f>IFERROR(VLOOKUP(D688,'Tabelas auxiliares'!$A$3:$B$61,2,FALSE),"")</f>
        <v/>
      </c>
      <c r="G688" s="51" t="str">
        <f>IFERROR(VLOOKUP($B688,'Tabelas auxiliares'!$A$65:$C$102,2,FALSE),"")</f>
        <v/>
      </c>
      <c r="H688" s="51" t="str">
        <f>IFERROR(VLOOKUP($B688,'Tabelas auxiliares'!$A$65:$C$102,3,FALSE),"")</f>
        <v/>
      </c>
      <c r="X688" s="51" t="str">
        <f t="shared" si="20"/>
        <v/>
      </c>
      <c r="Y688" s="51" t="str">
        <f>IF(T688="","",IF(AND(T688&lt;&gt;'Tabelas auxiliares'!$B$236,T688&lt;&gt;'Tabelas auxiliares'!$B$237,T688&lt;&gt;'Tabelas auxiliares'!$C$236,T688&lt;&gt;'Tabelas auxiliares'!$C$237,T688&lt;&gt;'Tabelas auxiliares'!$D$236),"FOLHA DE PESSOAL",IF(X688='Tabelas auxiliares'!$A$237,"CUSTEIO",IF(X688='Tabelas auxiliares'!$A$236,"INVESTIMENTO","ERRO - VERIFICAR"))))</f>
        <v/>
      </c>
      <c r="Z688" s="64" t="str">
        <f t="shared" si="21"/>
        <v/>
      </c>
      <c r="AC688" s="44"/>
    </row>
    <row r="689" spans="6:29" x14ac:dyDescent="0.25">
      <c r="F689" s="51" t="str">
        <f>IFERROR(VLOOKUP(D689,'Tabelas auxiliares'!$A$3:$B$61,2,FALSE),"")</f>
        <v/>
      </c>
      <c r="G689" s="51" t="str">
        <f>IFERROR(VLOOKUP($B689,'Tabelas auxiliares'!$A$65:$C$102,2,FALSE),"")</f>
        <v/>
      </c>
      <c r="H689" s="51" t="str">
        <f>IFERROR(VLOOKUP($B689,'Tabelas auxiliares'!$A$65:$C$102,3,FALSE),"")</f>
        <v/>
      </c>
      <c r="X689" s="51" t="str">
        <f t="shared" si="20"/>
        <v/>
      </c>
      <c r="Y689" s="51" t="str">
        <f>IF(T689="","",IF(AND(T689&lt;&gt;'Tabelas auxiliares'!$B$236,T689&lt;&gt;'Tabelas auxiliares'!$B$237,T689&lt;&gt;'Tabelas auxiliares'!$C$236,T689&lt;&gt;'Tabelas auxiliares'!$C$237,T689&lt;&gt;'Tabelas auxiliares'!$D$236),"FOLHA DE PESSOAL",IF(X689='Tabelas auxiliares'!$A$237,"CUSTEIO",IF(X689='Tabelas auxiliares'!$A$236,"INVESTIMENTO","ERRO - VERIFICAR"))))</f>
        <v/>
      </c>
      <c r="Z689" s="64" t="str">
        <f t="shared" si="21"/>
        <v/>
      </c>
      <c r="AA689" s="44"/>
      <c r="AC689" s="44"/>
    </row>
    <row r="690" spans="6:29" x14ac:dyDescent="0.25">
      <c r="F690" s="51" t="str">
        <f>IFERROR(VLOOKUP(D690,'Tabelas auxiliares'!$A$3:$B$61,2,FALSE),"")</f>
        <v/>
      </c>
      <c r="G690" s="51" t="str">
        <f>IFERROR(VLOOKUP($B690,'Tabelas auxiliares'!$A$65:$C$102,2,FALSE),"")</f>
        <v/>
      </c>
      <c r="H690" s="51" t="str">
        <f>IFERROR(VLOOKUP($B690,'Tabelas auxiliares'!$A$65:$C$102,3,FALSE),"")</f>
        <v/>
      </c>
      <c r="X690" s="51" t="str">
        <f t="shared" si="20"/>
        <v/>
      </c>
      <c r="Y690" s="51" t="str">
        <f>IF(T690="","",IF(AND(T690&lt;&gt;'Tabelas auxiliares'!$B$236,T690&lt;&gt;'Tabelas auxiliares'!$B$237,T690&lt;&gt;'Tabelas auxiliares'!$C$236,T690&lt;&gt;'Tabelas auxiliares'!$C$237,T690&lt;&gt;'Tabelas auxiliares'!$D$236),"FOLHA DE PESSOAL",IF(X690='Tabelas auxiliares'!$A$237,"CUSTEIO",IF(X690='Tabelas auxiliares'!$A$236,"INVESTIMENTO","ERRO - VERIFICAR"))))</f>
        <v/>
      </c>
      <c r="Z690" s="64" t="str">
        <f t="shared" si="21"/>
        <v/>
      </c>
      <c r="AA690" s="44"/>
      <c r="AC690" s="44"/>
    </row>
    <row r="691" spans="6:29" x14ac:dyDescent="0.25">
      <c r="F691" s="51" t="str">
        <f>IFERROR(VLOOKUP(D691,'Tabelas auxiliares'!$A$3:$B$61,2,FALSE),"")</f>
        <v/>
      </c>
      <c r="G691" s="51" t="str">
        <f>IFERROR(VLOOKUP($B691,'Tabelas auxiliares'!$A$65:$C$102,2,FALSE),"")</f>
        <v/>
      </c>
      <c r="H691" s="51" t="str">
        <f>IFERROR(VLOOKUP($B691,'Tabelas auxiliares'!$A$65:$C$102,3,FALSE),"")</f>
        <v/>
      </c>
      <c r="X691" s="51" t="str">
        <f t="shared" si="20"/>
        <v/>
      </c>
      <c r="Y691" s="51" t="str">
        <f>IF(T691="","",IF(AND(T691&lt;&gt;'Tabelas auxiliares'!$B$236,T691&lt;&gt;'Tabelas auxiliares'!$B$237,T691&lt;&gt;'Tabelas auxiliares'!$C$236,T691&lt;&gt;'Tabelas auxiliares'!$C$237,T691&lt;&gt;'Tabelas auxiliares'!$D$236),"FOLHA DE PESSOAL",IF(X691='Tabelas auxiliares'!$A$237,"CUSTEIO",IF(X691='Tabelas auxiliares'!$A$236,"INVESTIMENTO","ERRO - VERIFICAR"))))</f>
        <v/>
      </c>
      <c r="Z691" s="64" t="str">
        <f t="shared" si="21"/>
        <v/>
      </c>
      <c r="AA691" s="44"/>
      <c r="AC691" s="44"/>
    </row>
    <row r="692" spans="6:29" x14ac:dyDescent="0.25">
      <c r="F692" s="51" t="str">
        <f>IFERROR(VLOOKUP(D692,'Tabelas auxiliares'!$A$3:$B$61,2,FALSE),"")</f>
        <v/>
      </c>
      <c r="G692" s="51" t="str">
        <f>IFERROR(VLOOKUP($B692,'Tabelas auxiliares'!$A$65:$C$102,2,FALSE),"")</f>
        <v/>
      </c>
      <c r="H692" s="51" t="str">
        <f>IFERROR(VLOOKUP($B692,'Tabelas auxiliares'!$A$65:$C$102,3,FALSE),"")</f>
        <v/>
      </c>
      <c r="X692" s="51" t="str">
        <f t="shared" si="20"/>
        <v/>
      </c>
      <c r="Y692" s="51" t="str">
        <f>IF(T692="","",IF(AND(T692&lt;&gt;'Tabelas auxiliares'!$B$236,T692&lt;&gt;'Tabelas auxiliares'!$B$237,T692&lt;&gt;'Tabelas auxiliares'!$C$236,T692&lt;&gt;'Tabelas auxiliares'!$C$237,T692&lt;&gt;'Tabelas auxiliares'!$D$236),"FOLHA DE PESSOAL",IF(X692='Tabelas auxiliares'!$A$237,"CUSTEIO",IF(X692='Tabelas auxiliares'!$A$236,"INVESTIMENTO","ERRO - VERIFICAR"))))</f>
        <v/>
      </c>
      <c r="Z692" s="64" t="str">
        <f t="shared" si="21"/>
        <v/>
      </c>
      <c r="AC692" s="44"/>
    </row>
    <row r="693" spans="6:29" x14ac:dyDescent="0.25">
      <c r="F693" s="51" t="str">
        <f>IFERROR(VLOOKUP(D693,'Tabelas auxiliares'!$A$3:$B$61,2,FALSE),"")</f>
        <v/>
      </c>
      <c r="G693" s="51" t="str">
        <f>IFERROR(VLOOKUP($B693,'Tabelas auxiliares'!$A$65:$C$102,2,FALSE),"")</f>
        <v/>
      </c>
      <c r="H693" s="51" t="str">
        <f>IFERROR(VLOOKUP($B693,'Tabelas auxiliares'!$A$65:$C$102,3,FALSE),"")</f>
        <v/>
      </c>
      <c r="X693" s="51" t="str">
        <f t="shared" si="20"/>
        <v/>
      </c>
      <c r="Y693" s="51" t="str">
        <f>IF(T693="","",IF(AND(T693&lt;&gt;'Tabelas auxiliares'!$B$236,T693&lt;&gt;'Tabelas auxiliares'!$B$237,T693&lt;&gt;'Tabelas auxiliares'!$C$236,T693&lt;&gt;'Tabelas auxiliares'!$C$237,T693&lt;&gt;'Tabelas auxiliares'!$D$236),"FOLHA DE PESSOAL",IF(X693='Tabelas auxiliares'!$A$237,"CUSTEIO",IF(X693='Tabelas auxiliares'!$A$236,"INVESTIMENTO","ERRO - VERIFICAR"))))</f>
        <v/>
      </c>
      <c r="Z693" s="64" t="str">
        <f t="shared" si="21"/>
        <v/>
      </c>
      <c r="AC693" s="44"/>
    </row>
    <row r="694" spans="6:29" x14ac:dyDescent="0.25">
      <c r="F694" s="51" t="str">
        <f>IFERROR(VLOOKUP(D694,'Tabelas auxiliares'!$A$3:$B$61,2,FALSE),"")</f>
        <v/>
      </c>
      <c r="G694" s="51" t="str">
        <f>IFERROR(VLOOKUP($B694,'Tabelas auxiliares'!$A$65:$C$102,2,FALSE),"")</f>
        <v/>
      </c>
      <c r="H694" s="51" t="str">
        <f>IFERROR(VLOOKUP($B694,'Tabelas auxiliares'!$A$65:$C$102,3,FALSE),"")</f>
        <v/>
      </c>
      <c r="X694" s="51" t="str">
        <f t="shared" si="20"/>
        <v/>
      </c>
      <c r="Y694" s="51" t="str">
        <f>IF(T694="","",IF(AND(T694&lt;&gt;'Tabelas auxiliares'!$B$236,T694&lt;&gt;'Tabelas auxiliares'!$B$237,T694&lt;&gt;'Tabelas auxiliares'!$C$236,T694&lt;&gt;'Tabelas auxiliares'!$C$237,T694&lt;&gt;'Tabelas auxiliares'!$D$236),"FOLHA DE PESSOAL",IF(X694='Tabelas auxiliares'!$A$237,"CUSTEIO",IF(X694='Tabelas auxiliares'!$A$236,"INVESTIMENTO","ERRO - VERIFICAR"))))</f>
        <v/>
      </c>
      <c r="Z694" s="64" t="str">
        <f t="shared" si="21"/>
        <v/>
      </c>
      <c r="AA694" s="44"/>
      <c r="AC694" s="44"/>
    </row>
    <row r="695" spans="6:29" x14ac:dyDescent="0.25">
      <c r="F695" s="51" t="str">
        <f>IFERROR(VLOOKUP(D695,'Tabelas auxiliares'!$A$3:$B$61,2,FALSE),"")</f>
        <v/>
      </c>
      <c r="G695" s="51" t="str">
        <f>IFERROR(VLOOKUP($B695,'Tabelas auxiliares'!$A$65:$C$102,2,FALSE),"")</f>
        <v/>
      </c>
      <c r="H695" s="51" t="str">
        <f>IFERROR(VLOOKUP($B695,'Tabelas auxiliares'!$A$65:$C$102,3,FALSE),"")</f>
        <v/>
      </c>
      <c r="X695" s="51" t="str">
        <f t="shared" si="20"/>
        <v/>
      </c>
      <c r="Y695" s="51" t="str">
        <f>IF(T695="","",IF(AND(T695&lt;&gt;'Tabelas auxiliares'!$B$236,T695&lt;&gt;'Tabelas auxiliares'!$B$237,T695&lt;&gt;'Tabelas auxiliares'!$C$236,T695&lt;&gt;'Tabelas auxiliares'!$C$237,T695&lt;&gt;'Tabelas auxiliares'!$D$236),"FOLHA DE PESSOAL",IF(X695='Tabelas auxiliares'!$A$237,"CUSTEIO",IF(X695='Tabelas auxiliares'!$A$236,"INVESTIMENTO","ERRO - VERIFICAR"))))</f>
        <v/>
      </c>
      <c r="Z695" s="64" t="str">
        <f t="shared" si="21"/>
        <v/>
      </c>
      <c r="AA695" s="44"/>
      <c r="AC695" s="44"/>
    </row>
    <row r="696" spans="6:29" x14ac:dyDescent="0.25">
      <c r="F696" s="51" t="str">
        <f>IFERROR(VLOOKUP(D696,'Tabelas auxiliares'!$A$3:$B$61,2,FALSE),"")</f>
        <v/>
      </c>
      <c r="G696" s="51" t="str">
        <f>IFERROR(VLOOKUP($B696,'Tabelas auxiliares'!$A$65:$C$102,2,FALSE),"")</f>
        <v/>
      </c>
      <c r="H696" s="51" t="str">
        <f>IFERROR(VLOOKUP($B696,'Tabelas auxiliares'!$A$65:$C$102,3,FALSE),"")</f>
        <v/>
      </c>
      <c r="X696" s="51" t="str">
        <f t="shared" si="20"/>
        <v/>
      </c>
      <c r="Y696" s="51" t="str">
        <f>IF(T696="","",IF(AND(T696&lt;&gt;'Tabelas auxiliares'!$B$236,T696&lt;&gt;'Tabelas auxiliares'!$B$237,T696&lt;&gt;'Tabelas auxiliares'!$C$236,T696&lt;&gt;'Tabelas auxiliares'!$C$237,T696&lt;&gt;'Tabelas auxiliares'!$D$236),"FOLHA DE PESSOAL",IF(X696='Tabelas auxiliares'!$A$237,"CUSTEIO",IF(X696='Tabelas auxiliares'!$A$236,"INVESTIMENTO","ERRO - VERIFICAR"))))</f>
        <v/>
      </c>
      <c r="Z696" s="64" t="str">
        <f t="shared" si="21"/>
        <v/>
      </c>
      <c r="AA696" s="44"/>
      <c r="AC696" s="44"/>
    </row>
    <row r="697" spans="6:29" x14ac:dyDescent="0.25">
      <c r="F697" s="51" t="str">
        <f>IFERROR(VLOOKUP(D697,'Tabelas auxiliares'!$A$3:$B$61,2,FALSE),"")</f>
        <v/>
      </c>
      <c r="G697" s="51" t="str">
        <f>IFERROR(VLOOKUP($B697,'Tabelas auxiliares'!$A$65:$C$102,2,FALSE),"")</f>
        <v/>
      </c>
      <c r="H697" s="51" t="str">
        <f>IFERROR(VLOOKUP($B697,'Tabelas auxiliares'!$A$65:$C$102,3,FALSE),"")</f>
        <v/>
      </c>
      <c r="X697" s="51" t="str">
        <f t="shared" si="20"/>
        <v/>
      </c>
      <c r="Y697" s="51" t="str">
        <f>IF(T697="","",IF(AND(T697&lt;&gt;'Tabelas auxiliares'!$B$236,T697&lt;&gt;'Tabelas auxiliares'!$B$237,T697&lt;&gt;'Tabelas auxiliares'!$C$236,T697&lt;&gt;'Tabelas auxiliares'!$C$237,T697&lt;&gt;'Tabelas auxiliares'!$D$236),"FOLHA DE PESSOAL",IF(X697='Tabelas auxiliares'!$A$237,"CUSTEIO",IF(X697='Tabelas auxiliares'!$A$236,"INVESTIMENTO","ERRO - VERIFICAR"))))</f>
        <v/>
      </c>
      <c r="Z697" s="64" t="str">
        <f t="shared" si="21"/>
        <v/>
      </c>
      <c r="AA697" s="44"/>
      <c r="AC697" s="44"/>
    </row>
    <row r="698" spans="6:29" x14ac:dyDescent="0.25">
      <c r="F698" s="51" t="str">
        <f>IFERROR(VLOOKUP(D698,'Tabelas auxiliares'!$A$3:$B$61,2,FALSE),"")</f>
        <v/>
      </c>
      <c r="G698" s="51" t="str">
        <f>IFERROR(VLOOKUP($B698,'Tabelas auxiliares'!$A$65:$C$102,2,FALSE),"")</f>
        <v/>
      </c>
      <c r="H698" s="51" t="str">
        <f>IFERROR(VLOOKUP($B698,'Tabelas auxiliares'!$A$65:$C$102,3,FALSE),"")</f>
        <v/>
      </c>
      <c r="X698" s="51" t="str">
        <f t="shared" si="20"/>
        <v/>
      </c>
      <c r="Y698" s="51" t="str">
        <f>IF(T698="","",IF(AND(T698&lt;&gt;'Tabelas auxiliares'!$B$236,T698&lt;&gt;'Tabelas auxiliares'!$B$237,T698&lt;&gt;'Tabelas auxiliares'!$C$236,T698&lt;&gt;'Tabelas auxiliares'!$C$237,T698&lt;&gt;'Tabelas auxiliares'!$D$236),"FOLHA DE PESSOAL",IF(X698='Tabelas auxiliares'!$A$237,"CUSTEIO",IF(X698='Tabelas auxiliares'!$A$236,"INVESTIMENTO","ERRO - VERIFICAR"))))</f>
        <v/>
      </c>
      <c r="Z698" s="64" t="str">
        <f t="shared" si="21"/>
        <v/>
      </c>
      <c r="AC698" s="44"/>
    </row>
    <row r="699" spans="6:29" x14ac:dyDescent="0.25">
      <c r="F699" s="51" t="str">
        <f>IFERROR(VLOOKUP(D699,'Tabelas auxiliares'!$A$3:$B$61,2,FALSE),"")</f>
        <v/>
      </c>
      <c r="G699" s="51" t="str">
        <f>IFERROR(VLOOKUP($B699,'Tabelas auxiliares'!$A$65:$C$102,2,FALSE),"")</f>
        <v/>
      </c>
      <c r="H699" s="51" t="str">
        <f>IFERROR(VLOOKUP($B699,'Tabelas auxiliares'!$A$65:$C$102,3,FALSE),"")</f>
        <v/>
      </c>
      <c r="X699" s="51" t="str">
        <f t="shared" si="20"/>
        <v/>
      </c>
      <c r="Y699" s="51" t="str">
        <f>IF(T699="","",IF(AND(T699&lt;&gt;'Tabelas auxiliares'!$B$236,T699&lt;&gt;'Tabelas auxiliares'!$B$237,T699&lt;&gt;'Tabelas auxiliares'!$C$236,T699&lt;&gt;'Tabelas auxiliares'!$C$237,T699&lt;&gt;'Tabelas auxiliares'!$D$236),"FOLHA DE PESSOAL",IF(X699='Tabelas auxiliares'!$A$237,"CUSTEIO",IF(X699='Tabelas auxiliares'!$A$236,"INVESTIMENTO","ERRO - VERIFICAR"))))</f>
        <v/>
      </c>
      <c r="Z699" s="64" t="str">
        <f t="shared" si="21"/>
        <v/>
      </c>
      <c r="AC699" s="44"/>
    </row>
    <row r="700" spans="6:29" x14ac:dyDescent="0.25">
      <c r="F700" s="51" t="str">
        <f>IFERROR(VLOOKUP(D700,'Tabelas auxiliares'!$A$3:$B$61,2,FALSE),"")</f>
        <v/>
      </c>
      <c r="G700" s="51" t="str">
        <f>IFERROR(VLOOKUP($B700,'Tabelas auxiliares'!$A$65:$C$102,2,FALSE),"")</f>
        <v/>
      </c>
      <c r="H700" s="51" t="str">
        <f>IFERROR(VLOOKUP($B700,'Tabelas auxiliares'!$A$65:$C$102,3,FALSE),"")</f>
        <v/>
      </c>
      <c r="X700" s="51" t="str">
        <f t="shared" si="20"/>
        <v/>
      </c>
      <c r="Y700" s="51" t="str">
        <f>IF(T700="","",IF(AND(T700&lt;&gt;'Tabelas auxiliares'!$B$236,T700&lt;&gt;'Tabelas auxiliares'!$B$237,T700&lt;&gt;'Tabelas auxiliares'!$C$236,T700&lt;&gt;'Tabelas auxiliares'!$C$237,T700&lt;&gt;'Tabelas auxiliares'!$D$236),"FOLHA DE PESSOAL",IF(X700='Tabelas auxiliares'!$A$237,"CUSTEIO",IF(X700='Tabelas auxiliares'!$A$236,"INVESTIMENTO","ERRO - VERIFICAR"))))</f>
        <v/>
      </c>
      <c r="Z700" s="64" t="str">
        <f t="shared" si="21"/>
        <v/>
      </c>
      <c r="AC700" s="44"/>
    </row>
    <row r="701" spans="6:29" x14ac:dyDescent="0.25">
      <c r="F701" s="51" t="str">
        <f>IFERROR(VLOOKUP(D701,'Tabelas auxiliares'!$A$3:$B$61,2,FALSE),"")</f>
        <v/>
      </c>
      <c r="G701" s="51" t="str">
        <f>IFERROR(VLOOKUP($B701,'Tabelas auxiliares'!$A$65:$C$102,2,FALSE),"")</f>
        <v/>
      </c>
      <c r="H701" s="51" t="str">
        <f>IFERROR(VLOOKUP($B701,'Tabelas auxiliares'!$A$65:$C$102,3,FALSE),"")</f>
        <v/>
      </c>
      <c r="X701" s="51" t="str">
        <f t="shared" si="20"/>
        <v/>
      </c>
      <c r="Y701" s="51" t="str">
        <f>IF(T701="","",IF(AND(T701&lt;&gt;'Tabelas auxiliares'!$B$236,T701&lt;&gt;'Tabelas auxiliares'!$B$237,T701&lt;&gt;'Tabelas auxiliares'!$C$236,T701&lt;&gt;'Tabelas auxiliares'!$C$237,T701&lt;&gt;'Tabelas auxiliares'!$D$236),"FOLHA DE PESSOAL",IF(X701='Tabelas auxiliares'!$A$237,"CUSTEIO",IF(X701='Tabelas auxiliares'!$A$236,"INVESTIMENTO","ERRO - VERIFICAR"))))</f>
        <v/>
      </c>
      <c r="Z701" s="64" t="str">
        <f t="shared" si="21"/>
        <v/>
      </c>
      <c r="AA701" s="44"/>
    </row>
    <row r="702" spans="6:29" x14ac:dyDescent="0.25">
      <c r="F702" s="51" t="str">
        <f>IFERROR(VLOOKUP(D702,'Tabelas auxiliares'!$A$3:$B$61,2,FALSE),"")</f>
        <v/>
      </c>
      <c r="G702" s="51" t="str">
        <f>IFERROR(VLOOKUP($B702,'Tabelas auxiliares'!$A$65:$C$102,2,FALSE),"")</f>
        <v/>
      </c>
      <c r="H702" s="51" t="str">
        <f>IFERROR(VLOOKUP($B702,'Tabelas auxiliares'!$A$65:$C$102,3,FALSE),"")</f>
        <v/>
      </c>
      <c r="X702" s="51" t="str">
        <f t="shared" si="20"/>
        <v/>
      </c>
      <c r="Y702" s="51" t="str">
        <f>IF(T702="","",IF(AND(T702&lt;&gt;'Tabelas auxiliares'!$B$236,T702&lt;&gt;'Tabelas auxiliares'!$B$237,T702&lt;&gt;'Tabelas auxiliares'!$C$236,T702&lt;&gt;'Tabelas auxiliares'!$C$237,T702&lt;&gt;'Tabelas auxiliares'!$D$236),"FOLHA DE PESSOAL",IF(X702='Tabelas auxiliares'!$A$237,"CUSTEIO",IF(X702='Tabelas auxiliares'!$A$236,"INVESTIMENTO","ERRO - VERIFICAR"))))</f>
        <v/>
      </c>
      <c r="Z702" s="64" t="str">
        <f t="shared" si="21"/>
        <v/>
      </c>
      <c r="AC702" s="44"/>
    </row>
    <row r="703" spans="6:29" x14ac:dyDescent="0.25">
      <c r="F703" s="51" t="str">
        <f>IFERROR(VLOOKUP(D703,'Tabelas auxiliares'!$A$3:$B$61,2,FALSE),"")</f>
        <v/>
      </c>
      <c r="G703" s="51" t="str">
        <f>IFERROR(VLOOKUP($B703,'Tabelas auxiliares'!$A$65:$C$102,2,FALSE),"")</f>
        <v/>
      </c>
      <c r="H703" s="51" t="str">
        <f>IFERROR(VLOOKUP($B703,'Tabelas auxiliares'!$A$65:$C$102,3,FALSE),"")</f>
        <v/>
      </c>
      <c r="X703" s="51" t="str">
        <f t="shared" si="20"/>
        <v/>
      </c>
      <c r="Y703" s="51" t="str">
        <f>IF(T703="","",IF(AND(T703&lt;&gt;'Tabelas auxiliares'!$B$236,T703&lt;&gt;'Tabelas auxiliares'!$B$237,T703&lt;&gt;'Tabelas auxiliares'!$C$236,T703&lt;&gt;'Tabelas auxiliares'!$C$237,T703&lt;&gt;'Tabelas auxiliares'!$D$236),"FOLHA DE PESSOAL",IF(X703='Tabelas auxiliares'!$A$237,"CUSTEIO",IF(X703='Tabelas auxiliares'!$A$236,"INVESTIMENTO","ERRO - VERIFICAR"))))</f>
        <v/>
      </c>
      <c r="Z703" s="64" t="str">
        <f t="shared" si="21"/>
        <v/>
      </c>
      <c r="AC703" s="44"/>
    </row>
    <row r="704" spans="6:29" x14ac:dyDescent="0.25">
      <c r="F704" s="51" t="str">
        <f>IFERROR(VLOOKUP(D704,'Tabelas auxiliares'!$A$3:$B$61,2,FALSE),"")</f>
        <v/>
      </c>
      <c r="G704" s="51" t="str">
        <f>IFERROR(VLOOKUP($B704,'Tabelas auxiliares'!$A$65:$C$102,2,FALSE),"")</f>
        <v/>
      </c>
      <c r="H704" s="51" t="str">
        <f>IFERROR(VLOOKUP($B704,'Tabelas auxiliares'!$A$65:$C$102,3,FALSE),"")</f>
        <v/>
      </c>
      <c r="X704" s="51" t="str">
        <f t="shared" si="20"/>
        <v/>
      </c>
      <c r="Y704" s="51" t="str">
        <f>IF(T704="","",IF(AND(T704&lt;&gt;'Tabelas auxiliares'!$B$236,T704&lt;&gt;'Tabelas auxiliares'!$B$237,T704&lt;&gt;'Tabelas auxiliares'!$C$236,T704&lt;&gt;'Tabelas auxiliares'!$C$237,T704&lt;&gt;'Tabelas auxiliares'!$D$236),"FOLHA DE PESSOAL",IF(X704='Tabelas auxiliares'!$A$237,"CUSTEIO",IF(X704='Tabelas auxiliares'!$A$236,"INVESTIMENTO","ERRO - VERIFICAR"))))</f>
        <v/>
      </c>
      <c r="Z704" s="64" t="str">
        <f t="shared" si="21"/>
        <v/>
      </c>
      <c r="AC704" s="44"/>
    </row>
    <row r="705" spans="6:29" x14ac:dyDescent="0.25">
      <c r="F705" s="51" t="str">
        <f>IFERROR(VLOOKUP(D705,'Tabelas auxiliares'!$A$3:$B$61,2,FALSE),"")</f>
        <v/>
      </c>
      <c r="G705" s="51" t="str">
        <f>IFERROR(VLOOKUP($B705,'Tabelas auxiliares'!$A$65:$C$102,2,FALSE),"")</f>
        <v/>
      </c>
      <c r="H705" s="51" t="str">
        <f>IFERROR(VLOOKUP($B705,'Tabelas auxiliares'!$A$65:$C$102,3,FALSE),"")</f>
        <v/>
      </c>
      <c r="X705" s="51" t="str">
        <f t="shared" si="20"/>
        <v/>
      </c>
      <c r="Y705" s="51" t="str">
        <f>IF(T705="","",IF(AND(T705&lt;&gt;'Tabelas auxiliares'!$B$236,T705&lt;&gt;'Tabelas auxiliares'!$B$237,T705&lt;&gt;'Tabelas auxiliares'!$C$236,T705&lt;&gt;'Tabelas auxiliares'!$C$237,T705&lt;&gt;'Tabelas auxiliares'!$D$236),"FOLHA DE PESSOAL",IF(X705='Tabelas auxiliares'!$A$237,"CUSTEIO",IF(X705='Tabelas auxiliares'!$A$236,"INVESTIMENTO","ERRO - VERIFICAR"))))</f>
        <v/>
      </c>
      <c r="Z705" s="64" t="str">
        <f t="shared" si="21"/>
        <v/>
      </c>
      <c r="AC705" s="44"/>
    </row>
    <row r="706" spans="6:29" x14ac:dyDescent="0.25">
      <c r="F706" s="51" t="str">
        <f>IFERROR(VLOOKUP(D706,'Tabelas auxiliares'!$A$3:$B$61,2,FALSE),"")</f>
        <v/>
      </c>
      <c r="G706" s="51" t="str">
        <f>IFERROR(VLOOKUP($B706,'Tabelas auxiliares'!$A$65:$C$102,2,FALSE),"")</f>
        <v/>
      </c>
      <c r="H706" s="51" t="str">
        <f>IFERROR(VLOOKUP($B706,'Tabelas auxiliares'!$A$65:$C$102,3,FALSE),"")</f>
        <v/>
      </c>
      <c r="X706" s="51" t="str">
        <f t="shared" si="20"/>
        <v/>
      </c>
      <c r="Y706" s="51" t="str">
        <f>IF(T706="","",IF(AND(T706&lt;&gt;'Tabelas auxiliares'!$B$236,T706&lt;&gt;'Tabelas auxiliares'!$B$237,T706&lt;&gt;'Tabelas auxiliares'!$C$236,T706&lt;&gt;'Tabelas auxiliares'!$C$237,T706&lt;&gt;'Tabelas auxiliares'!$D$236),"FOLHA DE PESSOAL",IF(X706='Tabelas auxiliares'!$A$237,"CUSTEIO",IF(X706='Tabelas auxiliares'!$A$236,"INVESTIMENTO","ERRO - VERIFICAR"))))</f>
        <v/>
      </c>
      <c r="Z706" s="64" t="str">
        <f t="shared" si="21"/>
        <v/>
      </c>
      <c r="AC706" s="44"/>
    </row>
    <row r="707" spans="6:29" x14ac:dyDescent="0.25">
      <c r="F707" s="51" t="str">
        <f>IFERROR(VLOOKUP(D707,'Tabelas auxiliares'!$A$3:$B$61,2,FALSE),"")</f>
        <v/>
      </c>
      <c r="G707" s="51" t="str">
        <f>IFERROR(VLOOKUP($B707,'Tabelas auxiliares'!$A$65:$C$102,2,FALSE),"")</f>
        <v/>
      </c>
      <c r="H707" s="51" t="str">
        <f>IFERROR(VLOOKUP($B707,'Tabelas auxiliares'!$A$65:$C$102,3,FALSE),"")</f>
        <v/>
      </c>
      <c r="X707" s="51" t="str">
        <f t="shared" si="20"/>
        <v/>
      </c>
      <c r="Y707" s="51" t="str">
        <f>IF(T707="","",IF(AND(T707&lt;&gt;'Tabelas auxiliares'!$B$236,T707&lt;&gt;'Tabelas auxiliares'!$B$237,T707&lt;&gt;'Tabelas auxiliares'!$C$236,T707&lt;&gt;'Tabelas auxiliares'!$C$237,T707&lt;&gt;'Tabelas auxiliares'!$D$236),"FOLHA DE PESSOAL",IF(X707='Tabelas auxiliares'!$A$237,"CUSTEIO",IF(X707='Tabelas auxiliares'!$A$236,"INVESTIMENTO","ERRO - VERIFICAR"))))</f>
        <v/>
      </c>
      <c r="Z707" s="64" t="str">
        <f t="shared" si="21"/>
        <v/>
      </c>
      <c r="AC707" s="44"/>
    </row>
    <row r="708" spans="6:29" x14ac:dyDescent="0.25">
      <c r="F708" s="51" t="str">
        <f>IFERROR(VLOOKUP(D708,'Tabelas auxiliares'!$A$3:$B$61,2,FALSE),"")</f>
        <v/>
      </c>
      <c r="G708" s="51" t="str">
        <f>IFERROR(VLOOKUP($B708,'Tabelas auxiliares'!$A$65:$C$102,2,FALSE),"")</f>
        <v/>
      </c>
      <c r="H708" s="51" t="str">
        <f>IFERROR(VLOOKUP($B708,'Tabelas auxiliares'!$A$65:$C$102,3,FALSE),"")</f>
        <v/>
      </c>
      <c r="X708" s="51" t="str">
        <f t="shared" si="20"/>
        <v/>
      </c>
      <c r="Y708" s="51" t="str">
        <f>IF(T708="","",IF(AND(T708&lt;&gt;'Tabelas auxiliares'!$B$236,T708&lt;&gt;'Tabelas auxiliares'!$B$237,T708&lt;&gt;'Tabelas auxiliares'!$C$236,T708&lt;&gt;'Tabelas auxiliares'!$C$237,T708&lt;&gt;'Tabelas auxiliares'!$D$236),"FOLHA DE PESSOAL",IF(X708='Tabelas auxiliares'!$A$237,"CUSTEIO",IF(X708='Tabelas auxiliares'!$A$236,"INVESTIMENTO","ERRO - VERIFICAR"))))</f>
        <v/>
      </c>
      <c r="Z708" s="64" t="str">
        <f t="shared" si="21"/>
        <v/>
      </c>
      <c r="AC708" s="44"/>
    </row>
    <row r="709" spans="6:29" x14ac:dyDescent="0.25">
      <c r="F709" s="51" t="str">
        <f>IFERROR(VLOOKUP(D709,'Tabelas auxiliares'!$A$3:$B$61,2,FALSE),"")</f>
        <v/>
      </c>
      <c r="G709" s="51" t="str">
        <f>IFERROR(VLOOKUP($B709,'Tabelas auxiliares'!$A$65:$C$102,2,FALSE),"")</f>
        <v/>
      </c>
      <c r="H709" s="51" t="str">
        <f>IFERROR(VLOOKUP($B709,'Tabelas auxiliares'!$A$65:$C$102,3,FALSE),"")</f>
        <v/>
      </c>
      <c r="X709" s="51" t="str">
        <f t="shared" si="20"/>
        <v/>
      </c>
      <c r="Y709" s="51" t="str">
        <f>IF(T709="","",IF(AND(T709&lt;&gt;'Tabelas auxiliares'!$B$236,T709&lt;&gt;'Tabelas auxiliares'!$B$237,T709&lt;&gt;'Tabelas auxiliares'!$C$236,T709&lt;&gt;'Tabelas auxiliares'!$C$237,T709&lt;&gt;'Tabelas auxiliares'!$D$236),"FOLHA DE PESSOAL",IF(X709='Tabelas auxiliares'!$A$237,"CUSTEIO",IF(X709='Tabelas auxiliares'!$A$236,"INVESTIMENTO","ERRO - VERIFICAR"))))</f>
        <v/>
      </c>
      <c r="Z709" s="64" t="str">
        <f t="shared" si="21"/>
        <v/>
      </c>
      <c r="AC709" s="44"/>
    </row>
    <row r="710" spans="6:29" x14ac:dyDescent="0.25">
      <c r="F710" s="51" t="str">
        <f>IFERROR(VLOOKUP(D710,'Tabelas auxiliares'!$A$3:$B$61,2,FALSE),"")</f>
        <v/>
      </c>
      <c r="G710" s="51" t="str">
        <f>IFERROR(VLOOKUP($B710,'Tabelas auxiliares'!$A$65:$C$102,2,FALSE),"")</f>
        <v/>
      </c>
      <c r="H710" s="51" t="str">
        <f>IFERROR(VLOOKUP($B710,'Tabelas auxiliares'!$A$65:$C$102,3,FALSE),"")</f>
        <v/>
      </c>
      <c r="X710" s="51" t="str">
        <f t="shared" si="20"/>
        <v/>
      </c>
      <c r="Y710" s="51" t="str">
        <f>IF(T710="","",IF(AND(T710&lt;&gt;'Tabelas auxiliares'!$B$236,T710&lt;&gt;'Tabelas auxiliares'!$B$237,T710&lt;&gt;'Tabelas auxiliares'!$C$236,T710&lt;&gt;'Tabelas auxiliares'!$C$237,T710&lt;&gt;'Tabelas auxiliares'!$D$236),"FOLHA DE PESSOAL",IF(X710='Tabelas auxiliares'!$A$237,"CUSTEIO",IF(X710='Tabelas auxiliares'!$A$236,"INVESTIMENTO","ERRO - VERIFICAR"))))</f>
        <v/>
      </c>
      <c r="Z710" s="64" t="str">
        <f t="shared" si="21"/>
        <v/>
      </c>
      <c r="AC710" s="44"/>
    </row>
    <row r="711" spans="6:29" x14ac:dyDescent="0.25">
      <c r="F711" s="51" t="str">
        <f>IFERROR(VLOOKUP(D711,'Tabelas auxiliares'!$A$3:$B$61,2,FALSE),"")</f>
        <v/>
      </c>
      <c r="G711" s="51" t="str">
        <f>IFERROR(VLOOKUP($B711,'Tabelas auxiliares'!$A$65:$C$102,2,FALSE),"")</f>
        <v/>
      </c>
      <c r="H711" s="51" t="str">
        <f>IFERROR(VLOOKUP($B711,'Tabelas auxiliares'!$A$65:$C$102,3,FALSE),"")</f>
        <v/>
      </c>
      <c r="X711" s="51" t="str">
        <f t="shared" si="20"/>
        <v/>
      </c>
      <c r="Y711" s="51" t="str">
        <f>IF(T711="","",IF(AND(T711&lt;&gt;'Tabelas auxiliares'!$B$236,T711&lt;&gt;'Tabelas auxiliares'!$B$237,T711&lt;&gt;'Tabelas auxiliares'!$C$236,T711&lt;&gt;'Tabelas auxiliares'!$C$237,T711&lt;&gt;'Tabelas auxiliares'!$D$236),"FOLHA DE PESSOAL",IF(X711='Tabelas auxiliares'!$A$237,"CUSTEIO",IF(X711='Tabelas auxiliares'!$A$236,"INVESTIMENTO","ERRO - VERIFICAR"))))</f>
        <v/>
      </c>
      <c r="Z711" s="64" t="str">
        <f t="shared" si="21"/>
        <v/>
      </c>
      <c r="AC711" s="44"/>
    </row>
    <row r="712" spans="6:29" x14ac:dyDescent="0.25">
      <c r="F712" s="51" t="str">
        <f>IFERROR(VLOOKUP(D712,'Tabelas auxiliares'!$A$3:$B$61,2,FALSE),"")</f>
        <v/>
      </c>
      <c r="G712" s="51" t="str">
        <f>IFERROR(VLOOKUP($B712,'Tabelas auxiliares'!$A$65:$C$102,2,FALSE),"")</f>
        <v/>
      </c>
      <c r="H712" s="51" t="str">
        <f>IFERROR(VLOOKUP($B712,'Tabelas auxiliares'!$A$65:$C$102,3,FALSE),"")</f>
        <v/>
      </c>
      <c r="X712" s="51" t="str">
        <f t="shared" si="20"/>
        <v/>
      </c>
      <c r="Y712" s="51" t="str">
        <f>IF(T712="","",IF(AND(T712&lt;&gt;'Tabelas auxiliares'!$B$236,T712&lt;&gt;'Tabelas auxiliares'!$B$237,T712&lt;&gt;'Tabelas auxiliares'!$C$236,T712&lt;&gt;'Tabelas auxiliares'!$C$237,T712&lt;&gt;'Tabelas auxiliares'!$D$236),"FOLHA DE PESSOAL",IF(X712='Tabelas auxiliares'!$A$237,"CUSTEIO",IF(X712='Tabelas auxiliares'!$A$236,"INVESTIMENTO","ERRO - VERIFICAR"))))</f>
        <v/>
      </c>
      <c r="Z712" s="64" t="str">
        <f t="shared" si="21"/>
        <v/>
      </c>
      <c r="AC712" s="44"/>
    </row>
    <row r="713" spans="6:29" x14ac:dyDescent="0.25">
      <c r="F713" s="51" t="str">
        <f>IFERROR(VLOOKUP(D713,'Tabelas auxiliares'!$A$3:$B$61,2,FALSE),"")</f>
        <v/>
      </c>
      <c r="G713" s="51" t="str">
        <f>IFERROR(VLOOKUP($B713,'Tabelas auxiliares'!$A$65:$C$102,2,FALSE),"")</f>
        <v/>
      </c>
      <c r="H713" s="51" t="str">
        <f>IFERROR(VLOOKUP($B713,'Tabelas auxiliares'!$A$65:$C$102,3,FALSE),"")</f>
        <v/>
      </c>
      <c r="X713" s="51" t="str">
        <f t="shared" si="20"/>
        <v/>
      </c>
      <c r="Y713" s="51" t="str">
        <f>IF(T713="","",IF(AND(T713&lt;&gt;'Tabelas auxiliares'!$B$236,T713&lt;&gt;'Tabelas auxiliares'!$B$237,T713&lt;&gt;'Tabelas auxiliares'!$C$236,T713&lt;&gt;'Tabelas auxiliares'!$C$237,T713&lt;&gt;'Tabelas auxiliares'!$D$236),"FOLHA DE PESSOAL",IF(X713='Tabelas auxiliares'!$A$237,"CUSTEIO",IF(X713='Tabelas auxiliares'!$A$236,"INVESTIMENTO","ERRO - VERIFICAR"))))</f>
        <v/>
      </c>
      <c r="Z713" s="64" t="str">
        <f t="shared" si="21"/>
        <v/>
      </c>
      <c r="AC713" s="44"/>
    </row>
    <row r="714" spans="6:29" x14ac:dyDescent="0.25">
      <c r="F714" s="51" t="str">
        <f>IFERROR(VLOOKUP(D714,'Tabelas auxiliares'!$A$3:$B$61,2,FALSE),"")</f>
        <v/>
      </c>
      <c r="G714" s="51" t="str">
        <f>IFERROR(VLOOKUP($B714,'Tabelas auxiliares'!$A$65:$C$102,2,FALSE),"")</f>
        <v/>
      </c>
      <c r="H714" s="51" t="str">
        <f>IFERROR(VLOOKUP($B714,'Tabelas auxiliares'!$A$65:$C$102,3,FALSE),"")</f>
        <v/>
      </c>
      <c r="X714" s="51" t="str">
        <f t="shared" si="20"/>
        <v/>
      </c>
      <c r="Y714" s="51" t="str">
        <f>IF(T714="","",IF(AND(T714&lt;&gt;'Tabelas auxiliares'!$B$236,T714&lt;&gt;'Tabelas auxiliares'!$B$237,T714&lt;&gt;'Tabelas auxiliares'!$C$236,T714&lt;&gt;'Tabelas auxiliares'!$C$237,T714&lt;&gt;'Tabelas auxiliares'!$D$236),"FOLHA DE PESSOAL",IF(X714='Tabelas auxiliares'!$A$237,"CUSTEIO",IF(X714='Tabelas auxiliares'!$A$236,"INVESTIMENTO","ERRO - VERIFICAR"))))</f>
        <v/>
      </c>
      <c r="Z714" s="64" t="str">
        <f t="shared" si="21"/>
        <v/>
      </c>
      <c r="AC714" s="44"/>
    </row>
    <row r="715" spans="6:29" x14ac:dyDescent="0.25">
      <c r="F715" s="51" t="str">
        <f>IFERROR(VLOOKUP(D715,'Tabelas auxiliares'!$A$3:$B$61,2,FALSE),"")</f>
        <v/>
      </c>
      <c r="G715" s="51" t="str">
        <f>IFERROR(VLOOKUP($B715,'Tabelas auxiliares'!$A$65:$C$102,2,FALSE),"")</f>
        <v/>
      </c>
      <c r="H715" s="51" t="str">
        <f>IFERROR(VLOOKUP($B715,'Tabelas auxiliares'!$A$65:$C$102,3,FALSE),"")</f>
        <v/>
      </c>
      <c r="X715" s="51" t="str">
        <f t="shared" si="20"/>
        <v/>
      </c>
      <c r="Y715" s="51" t="str">
        <f>IF(T715="","",IF(AND(T715&lt;&gt;'Tabelas auxiliares'!$B$236,T715&lt;&gt;'Tabelas auxiliares'!$B$237,T715&lt;&gt;'Tabelas auxiliares'!$C$236,T715&lt;&gt;'Tabelas auxiliares'!$C$237,T715&lt;&gt;'Tabelas auxiliares'!$D$236),"FOLHA DE PESSOAL",IF(X715='Tabelas auxiliares'!$A$237,"CUSTEIO",IF(X715='Tabelas auxiliares'!$A$236,"INVESTIMENTO","ERRO - VERIFICAR"))))</f>
        <v/>
      </c>
      <c r="Z715" s="64" t="str">
        <f t="shared" si="21"/>
        <v/>
      </c>
      <c r="AA715" s="44"/>
      <c r="AC715" s="44"/>
    </row>
    <row r="716" spans="6:29" x14ac:dyDescent="0.25">
      <c r="F716" s="51" t="str">
        <f>IFERROR(VLOOKUP(D716,'Tabelas auxiliares'!$A$3:$B$61,2,FALSE),"")</f>
        <v/>
      </c>
      <c r="G716" s="51" t="str">
        <f>IFERROR(VLOOKUP($B716,'Tabelas auxiliares'!$A$65:$C$102,2,FALSE),"")</f>
        <v/>
      </c>
      <c r="H716" s="51" t="str">
        <f>IFERROR(VLOOKUP($B716,'Tabelas auxiliares'!$A$65:$C$102,3,FALSE),"")</f>
        <v/>
      </c>
      <c r="X716" s="51" t="str">
        <f t="shared" si="20"/>
        <v/>
      </c>
      <c r="Y716" s="51" t="str">
        <f>IF(T716="","",IF(AND(T716&lt;&gt;'Tabelas auxiliares'!$B$236,T716&lt;&gt;'Tabelas auxiliares'!$B$237,T716&lt;&gt;'Tabelas auxiliares'!$C$236,T716&lt;&gt;'Tabelas auxiliares'!$C$237,T716&lt;&gt;'Tabelas auxiliares'!$D$236),"FOLHA DE PESSOAL",IF(X716='Tabelas auxiliares'!$A$237,"CUSTEIO",IF(X716='Tabelas auxiliares'!$A$236,"INVESTIMENTO","ERRO - VERIFICAR"))))</f>
        <v/>
      </c>
      <c r="Z716" s="64" t="str">
        <f t="shared" si="21"/>
        <v/>
      </c>
      <c r="AC716" s="44"/>
    </row>
    <row r="717" spans="6:29" x14ac:dyDescent="0.25">
      <c r="F717" s="51" t="str">
        <f>IFERROR(VLOOKUP(D717,'Tabelas auxiliares'!$A$3:$B$61,2,FALSE),"")</f>
        <v/>
      </c>
      <c r="G717" s="51" t="str">
        <f>IFERROR(VLOOKUP($B717,'Tabelas auxiliares'!$A$65:$C$102,2,FALSE),"")</f>
        <v/>
      </c>
      <c r="H717" s="51" t="str">
        <f>IFERROR(VLOOKUP($B717,'Tabelas auxiliares'!$A$65:$C$102,3,FALSE),"")</f>
        <v/>
      </c>
      <c r="X717" s="51" t="str">
        <f t="shared" si="20"/>
        <v/>
      </c>
      <c r="Y717" s="51" t="str">
        <f>IF(T717="","",IF(AND(T717&lt;&gt;'Tabelas auxiliares'!$B$236,T717&lt;&gt;'Tabelas auxiliares'!$B$237,T717&lt;&gt;'Tabelas auxiliares'!$C$236,T717&lt;&gt;'Tabelas auxiliares'!$C$237,T717&lt;&gt;'Tabelas auxiliares'!$D$236),"FOLHA DE PESSOAL",IF(X717='Tabelas auxiliares'!$A$237,"CUSTEIO",IF(X717='Tabelas auxiliares'!$A$236,"INVESTIMENTO","ERRO - VERIFICAR"))))</f>
        <v/>
      </c>
      <c r="Z717" s="64" t="str">
        <f t="shared" si="21"/>
        <v/>
      </c>
      <c r="AA717" s="44"/>
      <c r="AC717" s="44"/>
    </row>
    <row r="718" spans="6:29" x14ac:dyDescent="0.25">
      <c r="F718" s="51" t="str">
        <f>IFERROR(VLOOKUP(D718,'Tabelas auxiliares'!$A$3:$B$61,2,FALSE),"")</f>
        <v/>
      </c>
      <c r="G718" s="51" t="str">
        <f>IFERROR(VLOOKUP($B718,'Tabelas auxiliares'!$A$65:$C$102,2,FALSE),"")</f>
        <v/>
      </c>
      <c r="H718" s="51" t="str">
        <f>IFERROR(VLOOKUP($B718,'Tabelas auxiliares'!$A$65:$C$102,3,FALSE),"")</f>
        <v/>
      </c>
      <c r="X718" s="51" t="str">
        <f t="shared" si="20"/>
        <v/>
      </c>
      <c r="Y718" s="51" t="str">
        <f>IF(T718="","",IF(AND(T718&lt;&gt;'Tabelas auxiliares'!$B$236,T718&lt;&gt;'Tabelas auxiliares'!$B$237,T718&lt;&gt;'Tabelas auxiliares'!$C$236,T718&lt;&gt;'Tabelas auxiliares'!$C$237,T718&lt;&gt;'Tabelas auxiliares'!$D$236),"FOLHA DE PESSOAL",IF(X718='Tabelas auxiliares'!$A$237,"CUSTEIO",IF(X718='Tabelas auxiliares'!$A$236,"INVESTIMENTO","ERRO - VERIFICAR"))))</f>
        <v/>
      </c>
      <c r="Z718" s="64" t="str">
        <f t="shared" si="21"/>
        <v/>
      </c>
      <c r="AA718" s="44"/>
      <c r="AC718" s="44"/>
    </row>
    <row r="719" spans="6:29" x14ac:dyDescent="0.25">
      <c r="F719" s="51" t="str">
        <f>IFERROR(VLOOKUP(D719,'Tabelas auxiliares'!$A$3:$B$61,2,FALSE),"")</f>
        <v/>
      </c>
      <c r="G719" s="51" t="str">
        <f>IFERROR(VLOOKUP($B719,'Tabelas auxiliares'!$A$65:$C$102,2,FALSE),"")</f>
        <v/>
      </c>
      <c r="H719" s="51" t="str">
        <f>IFERROR(VLOOKUP($B719,'Tabelas auxiliares'!$A$65:$C$102,3,FALSE),"")</f>
        <v/>
      </c>
      <c r="X719" s="51" t="str">
        <f t="shared" si="20"/>
        <v/>
      </c>
      <c r="Y719" s="51" t="str">
        <f>IF(T719="","",IF(AND(T719&lt;&gt;'Tabelas auxiliares'!$B$236,T719&lt;&gt;'Tabelas auxiliares'!$B$237,T719&lt;&gt;'Tabelas auxiliares'!$C$236,T719&lt;&gt;'Tabelas auxiliares'!$C$237,T719&lt;&gt;'Tabelas auxiliares'!$D$236),"FOLHA DE PESSOAL",IF(X719='Tabelas auxiliares'!$A$237,"CUSTEIO",IF(X719='Tabelas auxiliares'!$A$236,"INVESTIMENTO","ERRO - VERIFICAR"))))</f>
        <v/>
      </c>
      <c r="Z719" s="64" t="str">
        <f t="shared" si="21"/>
        <v/>
      </c>
      <c r="AA719" s="44"/>
      <c r="AB719" s="44"/>
      <c r="AC719" s="44"/>
    </row>
    <row r="720" spans="6:29" x14ac:dyDescent="0.25">
      <c r="F720" s="51" t="str">
        <f>IFERROR(VLOOKUP(D720,'Tabelas auxiliares'!$A$3:$B$61,2,FALSE),"")</f>
        <v/>
      </c>
      <c r="G720" s="51" t="str">
        <f>IFERROR(VLOOKUP($B720,'Tabelas auxiliares'!$A$65:$C$102,2,FALSE),"")</f>
        <v/>
      </c>
      <c r="H720" s="51" t="str">
        <f>IFERROR(VLOOKUP($B720,'Tabelas auxiliares'!$A$65:$C$102,3,FALSE),"")</f>
        <v/>
      </c>
      <c r="X720" s="51" t="str">
        <f t="shared" si="20"/>
        <v/>
      </c>
      <c r="Y720" s="51" t="str">
        <f>IF(T720="","",IF(AND(T720&lt;&gt;'Tabelas auxiliares'!$B$236,T720&lt;&gt;'Tabelas auxiliares'!$B$237,T720&lt;&gt;'Tabelas auxiliares'!$C$236,T720&lt;&gt;'Tabelas auxiliares'!$C$237,T720&lt;&gt;'Tabelas auxiliares'!$D$236),"FOLHA DE PESSOAL",IF(X720='Tabelas auxiliares'!$A$237,"CUSTEIO",IF(X720='Tabelas auxiliares'!$A$236,"INVESTIMENTO","ERRO - VERIFICAR"))))</f>
        <v/>
      </c>
      <c r="Z720" s="64" t="str">
        <f t="shared" si="21"/>
        <v/>
      </c>
      <c r="AC720" s="44"/>
    </row>
    <row r="721" spans="6:29" x14ac:dyDescent="0.25">
      <c r="F721" s="51" t="str">
        <f>IFERROR(VLOOKUP(D721,'Tabelas auxiliares'!$A$3:$B$61,2,FALSE),"")</f>
        <v/>
      </c>
      <c r="G721" s="51" t="str">
        <f>IFERROR(VLOOKUP($B721,'Tabelas auxiliares'!$A$65:$C$102,2,FALSE),"")</f>
        <v/>
      </c>
      <c r="H721" s="51" t="str">
        <f>IFERROR(VLOOKUP($B721,'Tabelas auxiliares'!$A$65:$C$102,3,FALSE),"")</f>
        <v/>
      </c>
      <c r="X721" s="51" t="str">
        <f t="shared" si="20"/>
        <v/>
      </c>
      <c r="Y721" s="51" t="str">
        <f>IF(T721="","",IF(AND(T721&lt;&gt;'Tabelas auxiliares'!$B$236,T721&lt;&gt;'Tabelas auxiliares'!$B$237,T721&lt;&gt;'Tabelas auxiliares'!$C$236,T721&lt;&gt;'Tabelas auxiliares'!$C$237,T721&lt;&gt;'Tabelas auxiliares'!$D$236),"FOLHA DE PESSOAL",IF(X721='Tabelas auxiliares'!$A$237,"CUSTEIO",IF(X721='Tabelas auxiliares'!$A$236,"INVESTIMENTO","ERRO - VERIFICAR"))))</f>
        <v/>
      </c>
      <c r="Z721" s="64" t="str">
        <f t="shared" si="21"/>
        <v/>
      </c>
      <c r="AC721" s="44"/>
    </row>
    <row r="722" spans="6:29" x14ac:dyDescent="0.25">
      <c r="F722" s="51" t="str">
        <f>IFERROR(VLOOKUP(D722,'Tabelas auxiliares'!$A$3:$B$61,2,FALSE),"")</f>
        <v/>
      </c>
      <c r="G722" s="51" t="str">
        <f>IFERROR(VLOOKUP($B722,'Tabelas auxiliares'!$A$65:$C$102,2,FALSE),"")</f>
        <v/>
      </c>
      <c r="H722" s="51" t="str">
        <f>IFERROR(VLOOKUP($B722,'Tabelas auxiliares'!$A$65:$C$102,3,FALSE),"")</f>
        <v/>
      </c>
      <c r="X722" s="51" t="str">
        <f t="shared" si="20"/>
        <v/>
      </c>
      <c r="Y722" s="51" t="str">
        <f>IF(T722="","",IF(AND(T722&lt;&gt;'Tabelas auxiliares'!$B$236,T722&lt;&gt;'Tabelas auxiliares'!$B$237,T722&lt;&gt;'Tabelas auxiliares'!$C$236,T722&lt;&gt;'Tabelas auxiliares'!$C$237,T722&lt;&gt;'Tabelas auxiliares'!$D$236),"FOLHA DE PESSOAL",IF(X722='Tabelas auxiliares'!$A$237,"CUSTEIO",IF(X722='Tabelas auxiliares'!$A$236,"INVESTIMENTO","ERRO - VERIFICAR"))))</f>
        <v/>
      </c>
      <c r="Z722" s="64" t="str">
        <f t="shared" si="21"/>
        <v/>
      </c>
      <c r="AC722" s="44"/>
    </row>
    <row r="723" spans="6:29" x14ac:dyDescent="0.25">
      <c r="F723" s="51" t="str">
        <f>IFERROR(VLOOKUP(D723,'Tabelas auxiliares'!$A$3:$B$61,2,FALSE),"")</f>
        <v/>
      </c>
      <c r="G723" s="51" t="str">
        <f>IFERROR(VLOOKUP($B723,'Tabelas auxiliares'!$A$65:$C$102,2,FALSE),"")</f>
        <v/>
      </c>
      <c r="H723" s="51" t="str">
        <f>IFERROR(VLOOKUP($B723,'Tabelas auxiliares'!$A$65:$C$102,3,FALSE),"")</f>
        <v/>
      </c>
      <c r="X723" s="51" t="str">
        <f t="shared" si="20"/>
        <v/>
      </c>
      <c r="Y723" s="51" t="str">
        <f>IF(T723="","",IF(AND(T723&lt;&gt;'Tabelas auxiliares'!$B$236,T723&lt;&gt;'Tabelas auxiliares'!$B$237,T723&lt;&gt;'Tabelas auxiliares'!$C$236,T723&lt;&gt;'Tabelas auxiliares'!$C$237,T723&lt;&gt;'Tabelas auxiliares'!$D$236),"FOLHA DE PESSOAL",IF(X723='Tabelas auxiliares'!$A$237,"CUSTEIO",IF(X723='Tabelas auxiliares'!$A$236,"INVESTIMENTO","ERRO - VERIFICAR"))))</f>
        <v/>
      </c>
      <c r="Z723" s="64" t="str">
        <f t="shared" si="21"/>
        <v/>
      </c>
      <c r="AC723" s="44"/>
    </row>
    <row r="724" spans="6:29" x14ac:dyDescent="0.25">
      <c r="F724" s="51" t="str">
        <f>IFERROR(VLOOKUP(D724,'Tabelas auxiliares'!$A$3:$B$61,2,FALSE),"")</f>
        <v/>
      </c>
      <c r="G724" s="51" t="str">
        <f>IFERROR(VLOOKUP($B724,'Tabelas auxiliares'!$A$65:$C$102,2,FALSE),"")</f>
        <v/>
      </c>
      <c r="H724" s="51" t="str">
        <f>IFERROR(VLOOKUP($B724,'Tabelas auxiliares'!$A$65:$C$102,3,FALSE),"")</f>
        <v/>
      </c>
      <c r="X724" s="51" t="str">
        <f t="shared" si="20"/>
        <v/>
      </c>
      <c r="Y724" s="51" t="str">
        <f>IF(T724="","",IF(AND(T724&lt;&gt;'Tabelas auxiliares'!$B$236,T724&lt;&gt;'Tabelas auxiliares'!$B$237,T724&lt;&gt;'Tabelas auxiliares'!$C$236,T724&lt;&gt;'Tabelas auxiliares'!$C$237,T724&lt;&gt;'Tabelas auxiliares'!$D$236),"FOLHA DE PESSOAL",IF(X724='Tabelas auxiliares'!$A$237,"CUSTEIO",IF(X724='Tabelas auxiliares'!$A$236,"INVESTIMENTO","ERRO - VERIFICAR"))))</f>
        <v/>
      </c>
      <c r="Z724" s="64" t="str">
        <f t="shared" si="21"/>
        <v/>
      </c>
      <c r="AA724" s="44"/>
      <c r="AC724" s="44"/>
    </row>
    <row r="725" spans="6:29" x14ac:dyDescent="0.25">
      <c r="F725" s="51" t="str">
        <f>IFERROR(VLOOKUP(D725,'Tabelas auxiliares'!$A$3:$B$61,2,FALSE),"")</f>
        <v/>
      </c>
      <c r="G725" s="51" t="str">
        <f>IFERROR(VLOOKUP($B725,'Tabelas auxiliares'!$A$65:$C$102,2,FALSE),"")</f>
        <v/>
      </c>
      <c r="H725" s="51" t="str">
        <f>IFERROR(VLOOKUP($B725,'Tabelas auxiliares'!$A$65:$C$102,3,FALSE),"")</f>
        <v/>
      </c>
      <c r="X725" s="51" t="str">
        <f t="shared" si="20"/>
        <v/>
      </c>
      <c r="Y725" s="51" t="str">
        <f>IF(T725="","",IF(AND(T725&lt;&gt;'Tabelas auxiliares'!$B$236,T725&lt;&gt;'Tabelas auxiliares'!$B$237,T725&lt;&gt;'Tabelas auxiliares'!$C$236,T725&lt;&gt;'Tabelas auxiliares'!$C$237,T725&lt;&gt;'Tabelas auxiliares'!$D$236),"FOLHA DE PESSOAL",IF(X725='Tabelas auxiliares'!$A$237,"CUSTEIO",IF(X725='Tabelas auxiliares'!$A$236,"INVESTIMENTO","ERRO - VERIFICAR"))))</f>
        <v/>
      </c>
      <c r="Z725" s="64" t="str">
        <f t="shared" si="21"/>
        <v/>
      </c>
      <c r="AA725" s="44"/>
      <c r="AC725" s="44"/>
    </row>
    <row r="726" spans="6:29" x14ac:dyDescent="0.25">
      <c r="F726" s="51" t="str">
        <f>IFERROR(VLOOKUP(D726,'Tabelas auxiliares'!$A$3:$B$61,2,FALSE),"")</f>
        <v/>
      </c>
      <c r="G726" s="51" t="str">
        <f>IFERROR(VLOOKUP($B726,'Tabelas auxiliares'!$A$65:$C$102,2,FALSE),"")</f>
        <v/>
      </c>
      <c r="H726" s="51" t="str">
        <f>IFERROR(VLOOKUP($B726,'Tabelas auxiliares'!$A$65:$C$102,3,FALSE),"")</f>
        <v/>
      </c>
      <c r="X726" s="51" t="str">
        <f t="shared" si="20"/>
        <v/>
      </c>
      <c r="Y726" s="51" t="str">
        <f>IF(T726="","",IF(AND(T726&lt;&gt;'Tabelas auxiliares'!$B$236,T726&lt;&gt;'Tabelas auxiliares'!$B$237,T726&lt;&gt;'Tabelas auxiliares'!$C$236,T726&lt;&gt;'Tabelas auxiliares'!$C$237,T726&lt;&gt;'Tabelas auxiliares'!$D$236),"FOLHA DE PESSOAL",IF(X726='Tabelas auxiliares'!$A$237,"CUSTEIO",IF(X726='Tabelas auxiliares'!$A$236,"INVESTIMENTO","ERRO - VERIFICAR"))))</f>
        <v/>
      </c>
      <c r="Z726" s="64" t="str">
        <f t="shared" si="21"/>
        <v/>
      </c>
      <c r="AA726" s="44"/>
      <c r="AC726" s="44"/>
    </row>
    <row r="727" spans="6:29" x14ac:dyDescent="0.25">
      <c r="F727" s="51" t="str">
        <f>IFERROR(VLOOKUP(D727,'Tabelas auxiliares'!$A$3:$B$61,2,FALSE),"")</f>
        <v/>
      </c>
      <c r="G727" s="51" t="str">
        <f>IFERROR(VLOOKUP($B727,'Tabelas auxiliares'!$A$65:$C$102,2,FALSE),"")</f>
        <v/>
      </c>
      <c r="H727" s="51" t="str">
        <f>IFERROR(VLOOKUP($B727,'Tabelas auxiliares'!$A$65:$C$102,3,FALSE),"")</f>
        <v/>
      </c>
      <c r="X727" s="51" t="str">
        <f t="shared" si="20"/>
        <v/>
      </c>
      <c r="Y727" s="51" t="str">
        <f>IF(T727="","",IF(AND(T727&lt;&gt;'Tabelas auxiliares'!$B$236,T727&lt;&gt;'Tabelas auxiliares'!$B$237,T727&lt;&gt;'Tabelas auxiliares'!$C$236,T727&lt;&gt;'Tabelas auxiliares'!$C$237,T727&lt;&gt;'Tabelas auxiliares'!$D$236),"FOLHA DE PESSOAL",IF(X727='Tabelas auxiliares'!$A$237,"CUSTEIO",IF(X727='Tabelas auxiliares'!$A$236,"INVESTIMENTO","ERRO - VERIFICAR"))))</f>
        <v/>
      </c>
      <c r="Z727" s="64" t="str">
        <f t="shared" si="21"/>
        <v/>
      </c>
      <c r="AC727" s="44"/>
    </row>
    <row r="728" spans="6:29" x14ac:dyDescent="0.25">
      <c r="F728" s="51" t="str">
        <f>IFERROR(VLOOKUP(D728,'Tabelas auxiliares'!$A$3:$B$61,2,FALSE),"")</f>
        <v/>
      </c>
      <c r="G728" s="51" t="str">
        <f>IFERROR(VLOOKUP($B728,'Tabelas auxiliares'!$A$65:$C$102,2,FALSE),"")</f>
        <v/>
      </c>
      <c r="H728" s="51" t="str">
        <f>IFERROR(VLOOKUP($B728,'Tabelas auxiliares'!$A$65:$C$102,3,FALSE),"")</f>
        <v/>
      </c>
      <c r="X728" s="51" t="str">
        <f t="shared" si="20"/>
        <v/>
      </c>
      <c r="Y728" s="51" t="str">
        <f>IF(T728="","",IF(AND(T728&lt;&gt;'Tabelas auxiliares'!$B$236,T728&lt;&gt;'Tabelas auxiliares'!$B$237,T728&lt;&gt;'Tabelas auxiliares'!$C$236,T728&lt;&gt;'Tabelas auxiliares'!$C$237,T728&lt;&gt;'Tabelas auxiliares'!$D$236),"FOLHA DE PESSOAL",IF(X728='Tabelas auxiliares'!$A$237,"CUSTEIO",IF(X728='Tabelas auxiliares'!$A$236,"INVESTIMENTO","ERRO - VERIFICAR"))))</f>
        <v/>
      </c>
      <c r="Z728" s="64" t="str">
        <f t="shared" si="21"/>
        <v/>
      </c>
      <c r="AC728" s="44"/>
    </row>
    <row r="729" spans="6:29" x14ac:dyDescent="0.25">
      <c r="F729" s="51" t="str">
        <f>IFERROR(VLOOKUP(D729,'Tabelas auxiliares'!$A$3:$B$61,2,FALSE),"")</f>
        <v/>
      </c>
      <c r="G729" s="51" t="str">
        <f>IFERROR(VLOOKUP($B729,'Tabelas auxiliares'!$A$65:$C$102,2,FALSE),"")</f>
        <v/>
      </c>
      <c r="H729" s="51" t="str">
        <f>IFERROR(VLOOKUP($B729,'Tabelas auxiliares'!$A$65:$C$102,3,FALSE),"")</f>
        <v/>
      </c>
      <c r="X729" s="51" t="str">
        <f t="shared" si="20"/>
        <v/>
      </c>
      <c r="Y729" s="51" t="str">
        <f>IF(T729="","",IF(AND(T729&lt;&gt;'Tabelas auxiliares'!$B$236,T729&lt;&gt;'Tabelas auxiliares'!$B$237,T729&lt;&gt;'Tabelas auxiliares'!$C$236,T729&lt;&gt;'Tabelas auxiliares'!$C$237,T729&lt;&gt;'Tabelas auxiliares'!$D$236),"FOLHA DE PESSOAL",IF(X729='Tabelas auxiliares'!$A$237,"CUSTEIO",IF(X729='Tabelas auxiliares'!$A$236,"INVESTIMENTO","ERRO - VERIFICAR"))))</f>
        <v/>
      </c>
      <c r="Z729" s="64" t="str">
        <f t="shared" si="21"/>
        <v/>
      </c>
      <c r="AA729" s="44"/>
      <c r="AC729" s="44"/>
    </row>
    <row r="730" spans="6:29" x14ac:dyDescent="0.25">
      <c r="F730" s="51" t="str">
        <f>IFERROR(VLOOKUP(D730,'Tabelas auxiliares'!$A$3:$B$61,2,FALSE),"")</f>
        <v/>
      </c>
      <c r="G730" s="51" t="str">
        <f>IFERROR(VLOOKUP($B730,'Tabelas auxiliares'!$A$65:$C$102,2,FALSE),"")</f>
        <v/>
      </c>
      <c r="H730" s="51" t="str">
        <f>IFERROR(VLOOKUP($B730,'Tabelas auxiliares'!$A$65:$C$102,3,FALSE),"")</f>
        <v/>
      </c>
      <c r="X730" s="51" t="str">
        <f t="shared" si="20"/>
        <v/>
      </c>
      <c r="Y730" s="51" t="str">
        <f>IF(T730="","",IF(AND(T730&lt;&gt;'Tabelas auxiliares'!$B$236,T730&lt;&gt;'Tabelas auxiliares'!$B$237,T730&lt;&gt;'Tabelas auxiliares'!$C$236,T730&lt;&gt;'Tabelas auxiliares'!$C$237,T730&lt;&gt;'Tabelas auxiliares'!$D$236),"FOLHA DE PESSOAL",IF(X730='Tabelas auxiliares'!$A$237,"CUSTEIO",IF(X730='Tabelas auxiliares'!$A$236,"INVESTIMENTO","ERRO - VERIFICAR"))))</f>
        <v/>
      </c>
      <c r="Z730" s="64" t="str">
        <f t="shared" si="21"/>
        <v/>
      </c>
      <c r="AA730" s="44"/>
      <c r="AC730" s="44"/>
    </row>
    <row r="731" spans="6:29" x14ac:dyDescent="0.25">
      <c r="F731" s="51" t="str">
        <f>IFERROR(VLOOKUP(D731,'Tabelas auxiliares'!$A$3:$B$61,2,FALSE),"")</f>
        <v/>
      </c>
      <c r="G731" s="51" t="str">
        <f>IFERROR(VLOOKUP($B731,'Tabelas auxiliares'!$A$65:$C$102,2,FALSE),"")</f>
        <v/>
      </c>
      <c r="H731" s="51" t="str">
        <f>IFERROR(VLOOKUP($B731,'Tabelas auxiliares'!$A$65:$C$102,3,FALSE),"")</f>
        <v/>
      </c>
      <c r="X731" s="51" t="str">
        <f t="shared" si="20"/>
        <v/>
      </c>
      <c r="Y731" s="51" t="str">
        <f>IF(T731="","",IF(AND(T731&lt;&gt;'Tabelas auxiliares'!$B$236,T731&lt;&gt;'Tabelas auxiliares'!$B$237,T731&lt;&gt;'Tabelas auxiliares'!$C$236,T731&lt;&gt;'Tabelas auxiliares'!$C$237,T731&lt;&gt;'Tabelas auxiliares'!$D$236),"FOLHA DE PESSOAL",IF(X731='Tabelas auxiliares'!$A$237,"CUSTEIO",IF(X731='Tabelas auxiliares'!$A$236,"INVESTIMENTO","ERRO - VERIFICAR"))))</f>
        <v/>
      </c>
      <c r="Z731" s="64" t="str">
        <f t="shared" si="21"/>
        <v/>
      </c>
      <c r="AA731" s="44"/>
      <c r="AC731" s="44"/>
    </row>
    <row r="732" spans="6:29" x14ac:dyDescent="0.25">
      <c r="F732" s="51" t="str">
        <f>IFERROR(VLOOKUP(D732,'Tabelas auxiliares'!$A$3:$B$61,2,FALSE),"")</f>
        <v/>
      </c>
      <c r="G732" s="51" t="str">
        <f>IFERROR(VLOOKUP($B732,'Tabelas auxiliares'!$A$65:$C$102,2,FALSE),"")</f>
        <v/>
      </c>
      <c r="H732" s="51" t="str">
        <f>IFERROR(VLOOKUP($B732,'Tabelas auxiliares'!$A$65:$C$102,3,FALSE),"")</f>
        <v/>
      </c>
      <c r="X732" s="51" t="str">
        <f t="shared" si="20"/>
        <v/>
      </c>
      <c r="Y732" s="51" t="str">
        <f>IF(T732="","",IF(AND(T732&lt;&gt;'Tabelas auxiliares'!$B$236,T732&lt;&gt;'Tabelas auxiliares'!$B$237,T732&lt;&gt;'Tabelas auxiliares'!$C$236,T732&lt;&gt;'Tabelas auxiliares'!$C$237,T732&lt;&gt;'Tabelas auxiliares'!$D$236),"FOLHA DE PESSOAL",IF(X732='Tabelas auxiliares'!$A$237,"CUSTEIO",IF(X732='Tabelas auxiliares'!$A$236,"INVESTIMENTO","ERRO - VERIFICAR"))))</f>
        <v/>
      </c>
      <c r="Z732" s="64" t="str">
        <f t="shared" si="21"/>
        <v/>
      </c>
      <c r="AA732" s="44"/>
      <c r="AC732" s="44"/>
    </row>
    <row r="733" spans="6:29" x14ac:dyDescent="0.25">
      <c r="F733" s="51" t="str">
        <f>IFERROR(VLOOKUP(D733,'Tabelas auxiliares'!$A$3:$B$61,2,FALSE),"")</f>
        <v/>
      </c>
      <c r="G733" s="51" t="str">
        <f>IFERROR(VLOOKUP($B733,'Tabelas auxiliares'!$A$65:$C$102,2,FALSE),"")</f>
        <v/>
      </c>
      <c r="H733" s="51" t="str">
        <f>IFERROR(VLOOKUP($B733,'Tabelas auxiliares'!$A$65:$C$102,3,FALSE),"")</f>
        <v/>
      </c>
      <c r="X733" s="51" t="str">
        <f t="shared" si="20"/>
        <v/>
      </c>
      <c r="Y733" s="51" t="str">
        <f>IF(T733="","",IF(AND(T733&lt;&gt;'Tabelas auxiliares'!$B$236,T733&lt;&gt;'Tabelas auxiliares'!$B$237,T733&lt;&gt;'Tabelas auxiliares'!$C$236,T733&lt;&gt;'Tabelas auxiliares'!$C$237,T733&lt;&gt;'Tabelas auxiliares'!$D$236),"FOLHA DE PESSOAL",IF(X733='Tabelas auxiliares'!$A$237,"CUSTEIO",IF(X733='Tabelas auxiliares'!$A$236,"INVESTIMENTO","ERRO - VERIFICAR"))))</f>
        <v/>
      </c>
      <c r="Z733" s="64" t="str">
        <f t="shared" si="21"/>
        <v/>
      </c>
      <c r="AC733" s="44"/>
    </row>
    <row r="734" spans="6:29" x14ac:dyDescent="0.25">
      <c r="F734" s="51" t="str">
        <f>IFERROR(VLOOKUP(D734,'Tabelas auxiliares'!$A$3:$B$61,2,FALSE),"")</f>
        <v/>
      </c>
      <c r="G734" s="51" t="str">
        <f>IFERROR(VLOOKUP($B734,'Tabelas auxiliares'!$A$65:$C$102,2,FALSE),"")</f>
        <v/>
      </c>
      <c r="H734" s="51" t="str">
        <f>IFERROR(VLOOKUP($B734,'Tabelas auxiliares'!$A$65:$C$102,3,FALSE),"")</f>
        <v/>
      </c>
      <c r="X734" s="51" t="str">
        <f t="shared" si="20"/>
        <v/>
      </c>
      <c r="Y734" s="51" t="str">
        <f>IF(T734="","",IF(AND(T734&lt;&gt;'Tabelas auxiliares'!$B$236,T734&lt;&gt;'Tabelas auxiliares'!$B$237,T734&lt;&gt;'Tabelas auxiliares'!$C$236,T734&lt;&gt;'Tabelas auxiliares'!$C$237,T734&lt;&gt;'Tabelas auxiliares'!$D$236),"FOLHA DE PESSOAL",IF(X734='Tabelas auxiliares'!$A$237,"CUSTEIO",IF(X734='Tabelas auxiliares'!$A$236,"INVESTIMENTO","ERRO - VERIFICAR"))))</f>
        <v/>
      </c>
      <c r="Z734" s="64" t="str">
        <f t="shared" si="21"/>
        <v/>
      </c>
      <c r="AC734" s="44"/>
    </row>
    <row r="735" spans="6:29" x14ac:dyDescent="0.25">
      <c r="F735" s="51" t="str">
        <f>IFERROR(VLOOKUP(D735,'Tabelas auxiliares'!$A$3:$B$61,2,FALSE),"")</f>
        <v/>
      </c>
      <c r="G735" s="51" t="str">
        <f>IFERROR(VLOOKUP($B735,'Tabelas auxiliares'!$A$65:$C$102,2,FALSE),"")</f>
        <v/>
      </c>
      <c r="H735" s="51" t="str">
        <f>IFERROR(VLOOKUP($B735,'Tabelas auxiliares'!$A$65:$C$102,3,FALSE),"")</f>
        <v/>
      </c>
      <c r="X735" s="51" t="str">
        <f t="shared" si="20"/>
        <v/>
      </c>
      <c r="Y735" s="51" t="str">
        <f>IF(T735="","",IF(AND(T735&lt;&gt;'Tabelas auxiliares'!$B$236,T735&lt;&gt;'Tabelas auxiliares'!$B$237,T735&lt;&gt;'Tabelas auxiliares'!$C$236,T735&lt;&gt;'Tabelas auxiliares'!$C$237,T735&lt;&gt;'Tabelas auxiliares'!$D$236),"FOLHA DE PESSOAL",IF(X735='Tabelas auxiliares'!$A$237,"CUSTEIO",IF(X735='Tabelas auxiliares'!$A$236,"INVESTIMENTO","ERRO - VERIFICAR"))))</f>
        <v/>
      </c>
      <c r="Z735" s="64" t="str">
        <f t="shared" si="21"/>
        <v/>
      </c>
      <c r="AC735" s="44"/>
    </row>
    <row r="736" spans="6:29" x14ac:dyDescent="0.25">
      <c r="F736" s="51" t="str">
        <f>IFERROR(VLOOKUP(D736,'Tabelas auxiliares'!$A$3:$B$61,2,FALSE),"")</f>
        <v/>
      </c>
      <c r="G736" s="51" t="str">
        <f>IFERROR(VLOOKUP($B736,'Tabelas auxiliares'!$A$65:$C$102,2,FALSE),"")</f>
        <v/>
      </c>
      <c r="H736" s="51" t="str">
        <f>IFERROR(VLOOKUP($B736,'Tabelas auxiliares'!$A$65:$C$102,3,FALSE),"")</f>
        <v/>
      </c>
      <c r="X736" s="51" t="str">
        <f t="shared" si="20"/>
        <v/>
      </c>
      <c r="Y736" s="51" t="str">
        <f>IF(T736="","",IF(AND(T736&lt;&gt;'Tabelas auxiliares'!$B$236,T736&lt;&gt;'Tabelas auxiliares'!$B$237,T736&lt;&gt;'Tabelas auxiliares'!$C$236,T736&lt;&gt;'Tabelas auxiliares'!$C$237,T736&lt;&gt;'Tabelas auxiliares'!$D$236),"FOLHA DE PESSOAL",IF(X736='Tabelas auxiliares'!$A$237,"CUSTEIO",IF(X736='Tabelas auxiliares'!$A$236,"INVESTIMENTO","ERRO - VERIFICAR"))))</f>
        <v/>
      </c>
      <c r="Z736" s="64" t="str">
        <f t="shared" si="21"/>
        <v/>
      </c>
      <c r="AA736" s="44"/>
    </row>
    <row r="737" spans="6:29" x14ac:dyDescent="0.25">
      <c r="F737" s="51" t="str">
        <f>IFERROR(VLOOKUP(D737,'Tabelas auxiliares'!$A$3:$B$61,2,FALSE),"")</f>
        <v/>
      </c>
      <c r="G737" s="51" t="str">
        <f>IFERROR(VLOOKUP($B737,'Tabelas auxiliares'!$A$65:$C$102,2,FALSE),"")</f>
        <v/>
      </c>
      <c r="H737" s="51" t="str">
        <f>IFERROR(VLOOKUP($B737,'Tabelas auxiliares'!$A$65:$C$102,3,FALSE),"")</f>
        <v/>
      </c>
      <c r="X737" s="51" t="str">
        <f t="shared" si="20"/>
        <v/>
      </c>
      <c r="Y737" s="51" t="str">
        <f>IF(T737="","",IF(AND(T737&lt;&gt;'Tabelas auxiliares'!$B$236,T737&lt;&gt;'Tabelas auxiliares'!$B$237,T737&lt;&gt;'Tabelas auxiliares'!$C$236,T737&lt;&gt;'Tabelas auxiliares'!$C$237,T737&lt;&gt;'Tabelas auxiliares'!$D$236),"FOLHA DE PESSOAL",IF(X737='Tabelas auxiliares'!$A$237,"CUSTEIO",IF(X737='Tabelas auxiliares'!$A$236,"INVESTIMENTO","ERRO - VERIFICAR"))))</f>
        <v/>
      </c>
      <c r="Z737" s="64" t="str">
        <f t="shared" si="21"/>
        <v/>
      </c>
      <c r="AC737" s="44"/>
    </row>
    <row r="738" spans="6:29" x14ac:dyDescent="0.25">
      <c r="F738" s="51" t="str">
        <f>IFERROR(VLOOKUP(D738,'Tabelas auxiliares'!$A$3:$B$61,2,FALSE),"")</f>
        <v/>
      </c>
      <c r="G738" s="51" t="str">
        <f>IFERROR(VLOOKUP($B738,'Tabelas auxiliares'!$A$65:$C$102,2,FALSE),"")</f>
        <v/>
      </c>
      <c r="H738" s="51" t="str">
        <f>IFERROR(VLOOKUP($B738,'Tabelas auxiliares'!$A$65:$C$102,3,FALSE),"")</f>
        <v/>
      </c>
      <c r="X738" s="51" t="str">
        <f t="shared" si="20"/>
        <v/>
      </c>
      <c r="Y738" s="51" t="str">
        <f>IF(T738="","",IF(AND(T738&lt;&gt;'Tabelas auxiliares'!$B$236,T738&lt;&gt;'Tabelas auxiliares'!$B$237,T738&lt;&gt;'Tabelas auxiliares'!$C$236,T738&lt;&gt;'Tabelas auxiliares'!$C$237,T738&lt;&gt;'Tabelas auxiliares'!$D$236),"FOLHA DE PESSOAL",IF(X738='Tabelas auxiliares'!$A$237,"CUSTEIO",IF(X738='Tabelas auxiliares'!$A$236,"INVESTIMENTO","ERRO - VERIFICAR"))))</f>
        <v/>
      </c>
      <c r="Z738" s="64" t="str">
        <f t="shared" si="21"/>
        <v/>
      </c>
      <c r="AC738" s="44"/>
    </row>
    <row r="739" spans="6:29" x14ac:dyDescent="0.25">
      <c r="F739" s="51" t="str">
        <f>IFERROR(VLOOKUP(D739,'Tabelas auxiliares'!$A$3:$B$61,2,FALSE),"")</f>
        <v/>
      </c>
      <c r="G739" s="51" t="str">
        <f>IFERROR(VLOOKUP($B739,'Tabelas auxiliares'!$A$65:$C$102,2,FALSE),"")</f>
        <v/>
      </c>
      <c r="H739" s="51" t="str">
        <f>IFERROR(VLOOKUP($B739,'Tabelas auxiliares'!$A$65:$C$102,3,FALSE),"")</f>
        <v/>
      </c>
      <c r="X739" s="51" t="str">
        <f t="shared" si="20"/>
        <v/>
      </c>
      <c r="Y739" s="51" t="str">
        <f>IF(T739="","",IF(AND(T739&lt;&gt;'Tabelas auxiliares'!$B$236,T739&lt;&gt;'Tabelas auxiliares'!$B$237,T739&lt;&gt;'Tabelas auxiliares'!$C$236,T739&lt;&gt;'Tabelas auxiliares'!$C$237,T739&lt;&gt;'Tabelas auxiliares'!$D$236),"FOLHA DE PESSOAL",IF(X739='Tabelas auxiliares'!$A$237,"CUSTEIO",IF(X739='Tabelas auxiliares'!$A$236,"INVESTIMENTO","ERRO - VERIFICAR"))))</f>
        <v/>
      </c>
      <c r="Z739" s="64" t="str">
        <f t="shared" si="21"/>
        <v/>
      </c>
      <c r="AC739" s="44"/>
    </row>
    <row r="740" spans="6:29" x14ac:dyDescent="0.25">
      <c r="F740" s="51" t="str">
        <f>IFERROR(VLOOKUP(D740,'Tabelas auxiliares'!$A$3:$B$61,2,FALSE),"")</f>
        <v/>
      </c>
      <c r="G740" s="51" t="str">
        <f>IFERROR(VLOOKUP($B740,'Tabelas auxiliares'!$A$65:$C$102,2,FALSE),"")</f>
        <v/>
      </c>
      <c r="H740" s="51" t="str">
        <f>IFERROR(VLOOKUP($B740,'Tabelas auxiliares'!$A$65:$C$102,3,FALSE),"")</f>
        <v/>
      </c>
      <c r="X740" s="51" t="str">
        <f t="shared" si="20"/>
        <v/>
      </c>
      <c r="Y740" s="51" t="str">
        <f>IF(T740="","",IF(AND(T740&lt;&gt;'Tabelas auxiliares'!$B$236,T740&lt;&gt;'Tabelas auxiliares'!$B$237,T740&lt;&gt;'Tabelas auxiliares'!$C$236,T740&lt;&gt;'Tabelas auxiliares'!$C$237,T740&lt;&gt;'Tabelas auxiliares'!$D$236),"FOLHA DE PESSOAL",IF(X740='Tabelas auxiliares'!$A$237,"CUSTEIO",IF(X740='Tabelas auxiliares'!$A$236,"INVESTIMENTO","ERRO - VERIFICAR"))))</f>
        <v/>
      </c>
      <c r="Z740" s="64" t="str">
        <f t="shared" si="21"/>
        <v/>
      </c>
      <c r="AA740" s="44"/>
      <c r="AC740" s="44"/>
    </row>
    <row r="741" spans="6:29" x14ac:dyDescent="0.25">
      <c r="F741" s="51" t="str">
        <f>IFERROR(VLOOKUP(D741,'Tabelas auxiliares'!$A$3:$B$61,2,FALSE),"")</f>
        <v/>
      </c>
      <c r="G741" s="51" t="str">
        <f>IFERROR(VLOOKUP($B741,'Tabelas auxiliares'!$A$65:$C$102,2,FALSE),"")</f>
        <v/>
      </c>
      <c r="H741" s="51" t="str">
        <f>IFERROR(VLOOKUP($B741,'Tabelas auxiliares'!$A$65:$C$102,3,FALSE),"")</f>
        <v/>
      </c>
      <c r="X741" s="51" t="str">
        <f t="shared" si="20"/>
        <v/>
      </c>
      <c r="Y741" s="51" t="str">
        <f>IF(T741="","",IF(AND(T741&lt;&gt;'Tabelas auxiliares'!$B$236,T741&lt;&gt;'Tabelas auxiliares'!$B$237,T741&lt;&gt;'Tabelas auxiliares'!$C$236,T741&lt;&gt;'Tabelas auxiliares'!$C$237,T741&lt;&gt;'Tabelas auxiliares'!$D$236),"FOLHA DE PESSOAL",IF(X741='Tabelas auxiliares'!$A$237,"CUSTEIO",IF(X741='Tabelas auxiliares'!$A$236,"INVESTIMENTO","ERRO - VERIFICAR"))))</f>
        <v/>
      </c>
      <c r="Z741" s="64" t="str">
        <f t="shared" si="21"/>
        <v/>
      </c>
      <c r="AA741" s="44"/>
      <c r="AC741" s="44"/>
    </row>
    <row r="742" spans="6:29" x14ac:dyDescent="0.25">
      <c r="F742" s="51" t="str">
        <f>IFERROR(VLOOKUP(D742,'Tabelas auxiliares'!$A$3:$B$61,2,FALSE),"")</f>
        <v/>
      </c>
      <c r="G742" s="51" t="str">
        <f>IFERROR(VLOOKUP($B742,'Tabelas auxiliares'!$A$65:$C$102,2,FALSE),"")</f>
        <v/>
      </c>
      <c r="H742" s="51" t="str">
        <f>IFERROR(VLOOKUP($B742,'Tabelas auxiliares'!$A$65:$C$102,3,FALSE),"")</f>
        <v/>
      </c>
      <c r="X742" s="51" t="str">
        <f t="shared" si="20"/>
        <v/>
      </c>
      <c r="Y742" s="51" t="str">
        <f>IF(T742="","",IF(AND(T742&lt;&gt;'Tabelas auxiliares'!$B$236,T742&lt;&gt;'Tabelas auxiliares'!$B$237,T742&lt;&gt;'Tabelas auxiliares'!$C$236,T742&lt;&gt;'Tabelas auxiliares'!$C$237,T742&lt;&gt;'Tabelas auxiliares'!$D$236),"FOLHA DE PESSOAL",IF(X742='Tabelas auxiliares'!$A$237,"CUSTEIO",IF(X742='Tabelas auxiliares'!$A$236,"INVESTIMENTO","ERRO - VERIFICAR"))))</f>
        <v/>
      </c>
      <c r="Z742" s="64" t="str">
        <f t="shared" si="21"/>
        <v/>
      </c>
      <c r="AA742" s="44"/>
      <c r="AC742" s="44"/>
    </row>
    <row r="743" spans="6:29" x14ac:dyDescent="0.25">
      <c r="F743" s="51" t="str">
        <f>IFERROR(VLOOKUP(D743,'Tabelas auxiliares'!$A$3:$B$61,2,FALSE),"")</f>
        <v/>
      </c>
      <c r="G743" s="51" t="str">
        <f>IFERROR(VLOOKUP($B743,'Tabelas auxiliares'!$A$65:$C$102,2,FALSE),"")</f>
        <v/>
      </c>
      <c r="H743" s="51" t="str">
        <f>IFERROR(VLOOKUP($B743,'Tabelas auxiliares'!$A$65:$C$102,3,FALSE),"")</f>
        <v/>
      </c>
      <c r="X743" s="51" t="str">
        <f t="shared" si="20"/>
        <v/>
      </c>
      <c r="Y743" s="51" t="str">
        <f>IF(T743="","",IF(AND(T743&lt;&gt;'Tabelas auxiliares'!$B$236,T743&lt;&gt;'Tabelas auxiliares'!$B$237,T743&lt;&gt;'Tabelas auxiliares'!$C$236,T743&lt;&gt;'Tabelas auxiliares'!$C$237,T743&lt;&gt;'Tabelas auxiliares'!$D$236),"FOLHA DE PESSOAL",IF(X743='Tabelas auxiliares'!$A$237,"CUSTEIO",IF(X743='Tabelas auxiliares'!$A$236,"INVESTIMENTO","ERRO - VERIFICAR"))))</f>
        <v/>
      </c>
      <c r="Z743" s="64" t="str">
        <f t="shared" si="21"/>
        <v/>
      </c>
      <c r="AC743" s="44"/>
    </row>
    <row r="744" spans="6:29" x14ac:dyDescent="0.25">
      <c r="F744" s="51" t="str">
        <f>IFERROR(VLOOKUP(D744,'Tabelas auxiliares'!$A$3:$B$61,2,FALSE),"")</f>
        <v/>
      </c>
      <c r="G744" s="51" t="str">
        <f>IFERROR(VLOOKUP($B744,'Tabelas auxiliares'!$A$65:$C$102,2,FALSE),"")</f>
        <v/>
      </c>
      <c r="H744" s="51" t="str">
        <f>IFERROR(VLOOKUP($B744,'Tabelas auxiliares'!$A$65:$C$102,3,FALSE),"")</f>
        <v/>
      </c>
      <c r="X744" s="51" t="str">
        <f t="shared" si="20"/>
        <v/>
      </c>
      <c r="Y744" s="51" t="str">
        <f>IF(T744="","",IF(AND(T744&lt;&gt;'Tabelas auxiliares'!$B$236,T744&lt;&gt;'Tabelas auxiliares'!$B$237,T744&lt;&gt;'Tabelas auxiliares'!$C$236,T744&lt;&gt;'Tabelas auxiliares'!$C$237,T744&lt;&gt;'Tabelas auxiliares'!$D$236),"FOLHA DE PESSOAL",IF(X744='Tabelas auxiliares'!$A$237,"CUSTEIO",IF(X744='Tabelas auxiliares'!$A$236,"INVESTIMENTO","ERRO - VERIFICAR"))))</f>
        <v/>
      </c>
      <c r="Z744" s="64" t="str">
        <f t="shared" si="21"/>
        <v/>
      </c>
      <c r="AC744" s="44"/>
    </row>
    <row r="745" spans="6:29" x14ac:dyDescent="0.25">
      <c r="F745" s="51" t="str">
        <f>IFERROR(VLOOKUP(D745,'Tabelas auxiliares'!$A$3:$B$61,2,FALSE),"")</f>
        <v/>
      </c>
      <c r="G745" s="51" t="str">
        <f>IFERROR(VLOOKUP($B745,'Tabelas auxiliares'!$A$65:$C$102,2,FALSE),"")</f>
        <v/>
      </c>
      <c r="H745" s="51" t="str">
        <f>IFERROR(VLOOKUP($B745,'Tabelas auxiliares'!$A$65:$C$102,3,FALSE),"")</f>
        <v/>
      </c>
      <c r="X745" s="51" t="str">
        <f t="shared" si="20"/>
        <v/>
      </c>
      <c r="Y745" s="51" t="str">
        <f>IF(T745="","",IF(AND(T745&lt;&gt;'Tabelas auxiliares'!$B$236,T745&lt;&gt;'Tabelas auxiliares'!$B$237,T745&lt;&gt;'Tabelas auxiliares'!$C$236,T745&lt;&gt;'Tabelas auxiliares'!$C$237,T745&lt;&gt;'Tabelas auxiliares'!$D$236),"FOLHA DE PESSOAL",IF(X745='Tabelas auxiliares'!$A$237,"CUSTEIO",IF(X745='Tabelas auxiliares'!$A$236,"INVESTIMENTO","ERRO - VERIFICAR"))))</f>
        <v/>
      </c>
      <c r="Z745" s="64" t="str">
        <f t="shared" si="21"/>
        <v/>
      </c>
      <c r="AC745" s="44"/>
    </row>
    <row r="746" spans="6:29" x14ac:dyDescent="0.25">
      <c r="F746" s="51" t="str">
        <f>IFERROR(VLOOKUP(D746,'Tabelas auxiliares'!$A$3:$B$61,2,FALSE),"")</f>
        <v/>
      </c>
      <c r="G746" s="51" t="str">
        <f>IFERROR(VLOOKUP($B746,'Tabelas auxiliares'!$A$65:$C$102,2,FALSE),"")</f>
        <v/>
      </c>
      <c r="H746" s="51" t="str">
        <f>IFERROR(VLOOKUP($B746,'Tabelas auxiliares'!$A$65:$C$102,3,FALSE),"")</f>
        <v/>
      </c>
      <c r="X746" s="51" t="str">
        <f t="shared" si="20"/>
        <v/>
      </c>
      <c r="Y746" s="51" t="str">
        <f>IF(T746="","",IF(AND(T746&lt;&gt;'Tabelas auxiliares'!$B$236,T746&lt;&gt;'Tabelas auxiliares'!$B$237,T746&lt;&gt;'Tabelas auxiliares'!$C$236,T746&lt;&gt;'Tabelas auxiliares'!$C$237,T746&lt;&gt;'Tabelas auxiliares'!$D$236),"FOLHA DE PESSOAL",IF(X746='Tabelas auxiliares'!$A$237,"CUSTEIO",IF(X746='Tabelas auxiliares'!$A$236,"INVESTIMENTO","ERRO - VERIFICAR"))))</f>
        <v/>
      </c>
      <c r="Z746" s="64" t="str">
        <f t="shared" si="21"/>
        <v/>
      </c>
      <c r="AA746" s="44"/>
      <c r="AC746" s="44"/>
    </row>
    <row r="747" spans="6:29" x14ac:dyDescent="0.25">
      <c r="F747" s="51" t="str">
        <f>IFERROR(VLOOKUP(D747,'Tabelas auxiliares'!$A$3:$B$61,2,FALSE),"")</f>
        <v/>
      </c>
      <c r="G747" s="51" t="str">
        <f>IFERROR(VLOOKUP($B747,'Tabelas auxiliares'!$A$65:$C$102,2,FALSE),"")</f>
        <v/>
      </c>
      <c r="H747" s="51" t="str">
        <f>IFERROR(VLOOKUP($B747,'Tabelas auxiliares'!$A$65:$C$102,3,FALSE),"")</f>
        <v/>
      </c>
      <c r="X747" s="51" t="str">
        <f t="shared" si="20"/>
        <v/>
      </c>
      <c r="Y747" s="51" t="str">
        <f>IF(T747="","",IF(AND(T747&lt;&gt;'Tabelas auxiliares'!$B$236,T747&lt;&gt;'Tabelas auxiliares'!$B$237,T747&lt;&gt;'Tabelas auxiliares'!$C$236,T747&lt;&gt;'Tabelas auxiliares'!$C$237,T747&lt;&gt;'Tabelas auxiliares'!$D$236),"FOLHA DE PESSOAL",IF(X747='Tabelas auxiliares'!$A$237,"CUSTEIO",IF(X747='Tabelas auxiliares'!$A$236,"INVESTIMENTO","ERRO - VERIFICAR"))))</f>
        <v/>
      </c>
      <c r="Z747" s="64" t="str">
        <f t="shared" si="21"/>
        <v/>
      </c>
      <c r="AA747" s="44"/>
      <c r="AC747" s="44"/>
    </row>
    <row r="748" spans="6:29" x14ac:dyDescent="0.25">
      <c r="F748" s="51" t="str">
        <f>IFERROR(VLOOKUP(D748,'Tabelas auxiliares'!$A$3:$B$61,2,FALSE),"")</f>
        <v/>
      </c>
      <c r="G748" s="51" t="str">
        <f>IFERROR(VLOOKUP($B748,'Tabelas auxiliares'!$A$65:$C$102,2,FALSE),"")</f>
        <v/>
      </c>
      <c r="H748" s="51" t="str">
        <f>IFERROR(VLOOKUP($B748,'Tabelas auxiliares'!$A$65:$C$102,3,FALSE),"")</f>
        <v/>
      </c>
      <c r="X748" s="51" t="str">
        <f t="shared" ref="X748:X811" si="22">LEFT(V748,1)</f>
        <v/>
      </c>
      <c r="Y748" s="51" t="str">
        <f>IF(T748="","",IF(AND(T748&lt;&gt;'Tabelas auxiliares'!$B$236,T748&lt;&gt;'Tabelas auxiliares'!$B$237,T748&lt;&gt;'Tabelas auxiliares'!$C$236,T748&lt;&gt;'Tabelas auxiliares'!$C$237,T748&lt;&gt;'Tabelas auxiliares'!$D$236),"FOLHA DE PESSOAL",IF(X748='Tabelas auxiliares'!$A$237,"CUSTEIO",IF(X748='Tabelas auxiliares'!$A$236,"INVESTIMENTO","ERRO - VERIFICAR"))))</f>
        <v/>
      </c>
      <c r="Z748" s="64" t="str">
        <f t="shared" si="21"/>
        <v/>
      </c>
      <c r="AA748" s="44"/>
      <c r="AC748" s="44"/>
    </row>
    <row r="749" spans="6:29" x14ac:dyDescent="0.25">
      <c r="F749" s="51" t="str">
        <f>IFERROR(VLOOKUP(D749,'Tabelas auxiliares'!$A$3:$B$61,2,FALSE),"")</f>
        <v/>
      </c>
      <c r="G749" s="51" t="str">
        <f>IFERROR(VLOOKUP($B749,'Tabelas auxiliares'!$A$65:$C$102,2,FALSE),"")</f>
        <v/>
      </c>
      <c r="H749" s="51" t="str">
        <f>IFERROR(VLOOKUP($B749,'Tabelas auxiliares'!$A$65:$C$102,3,FALSE),"")</f>
        <v/>
      </c>
      <c r="X749" s="51" t="str">
        <f t="shared" si="22"/>
        <v/>
      </c>
      <c r="Y749" s="51" t="str">
        <f>IF(T749="","",IF(AND(T749&lt;&gt;'Tabelas auxiliares'!$B$236,T749&lt;&gt;'Tabelas auxiliares'!$B$237,T749&lt;&gt;'Tabelas auxiliares'!$C$236,T749&lt;&gt;'Tabelas auxiliares'!$C$237,T749&lt;&gt;'Tabelas auxiliares'!$D$236),"FOLHA DE PESSOAL",IF(X749='Tabelas auxiliares'!$A$237,"CUSTEIO",IF(X749='Tabelas auxiliares'!$A$236,"INVESTIMENTO","ERRO - VERIFICAR"))))</f>
        <v/>
      </c>
      <c r="Z749" s="64" t="str">
        <f t="shared" ref="Z749:Z812" si="23">IF(AA749+AB749+AC749&lt;&gt;0,AA749+AB749+AC749,"")</f>
        <v/>
      </c>
      <c r="AC749" s="44"/>
    </row>
    <row r="750" spans="6:29" x14ac:dyDescent="0.25">
      <c r="F750" s="51" t="str">
        <f>IFERROR(VLOOKUP(D750,'Tabelas auxiliares'!$A$3:$B$61,2,FALSE),"")</f>
        <v/>
      </c>
      <c r="G750" s="51" t="str">
        <f>IFERROR(VLOOKUP($B750,'Tabelas auxiliares'!$A$65:$C$102,2,FALSE),"")</f>
        <v/>
      </c>
      <c r="H750" s="51" t="str">
        <f>IFERROR(VLOOKUP($B750,'Tabelas auxiliares'!$A$65:$C$102,3,FALSE),"")</f>
        <v/>
      </c>
      <c r="X750" s="51" t="str">
        <f t="shared" si="22"/>
        <v/>
      </c>
      <c r="Y750" s="51" t="str">
        <f>IF(T750="","",IF(AND(T750&lt;&gt;'Tabelas auxiliares'!$B$236,T750&lt;&gt;'Tabelas auxiliares'!$B$237,T750&lt;&gt;'Tabelas auxiliares'!$C$236,T750&lt;&gt;'Tabelas auxiliares'!$C$237,T750&lt;&gt;'Tabelas auxiliares'!$D$236),"FOLHA DE PESSOAL",IF(X750='Tabelas auxiliares'!$A$237,"CUSTEIO",IF(X750='Tabelas auxiliares'!$A$236,"INVESTIMENTO","ERRO - VERIFICAR"))))</f>
        <v/>
      </c>
      <c r="Z750" s="64" t="str">
        <f t="shared" si="23"/>
        <v/>
      </c>
      <c r="AC750" s="44"/>
    </row>
    <row r="751" spans="6:29" x14ac:dyDescent="0.25">
      <c r="F751" s="51" t="str">
        <f>IFERROR(VLOOKUP(D751,'Tabelas auxiliares'!$A$3:$B$61,2,FALSE),"")</f>
        <v/>
      </c>
      <c r="G751" s="51" t="str">
        <f>IFERROR(VLOOKUP($B751,'Tabelas auxiliares'!$A$65:$C$102,2,FALSE),"")</f>
        <v/>
      </c>
      <c r="H751" s="51" t="str">
        <f>IFERROR(VLOOKUP($B751,'Tabelas auxiliares'!$A$65:$C$102,3,FALSE),"")</f>
        <v/>
      </c>
      <c r="X751" s="51" t="str">
        <f t="shared" si="22"/>
        <v/>
      </c>
      <c r="Y751" s="51" t="str">
        <f>IF(T751="","",IF(AND(T751&lt;&gt;'Tabelas auxiliares'!$B$236,T751&lt;&gt;'Tabelas auxiliares'!$B$237,T751&lt;&gt;'Tabelas auxiliares'!$C$236,T751&lt;&gt;'Tabelas auxiliares'!$C$237,T751&lt;&gt;'Tabelas auxiliares'!$D$236),"FOLHA DE PESSOAL",IF(X751='Tabelas auxiliares'!$A$237,"CUSTEIO",IF(X751='Tabelas auxiliares'!$A$236,"INVESTIMENTO","ERRO - VERIFICAR"))))</f>
        <v/>
      </c>
      <c r="Z751" s="64" t="str">
        <f t="shared" si="23"/>
        <v/>
      </c>
      <c r="AA751" s="44"/>
      <c r="AC751" s="44"/>
    </row>
    <row r="752" spans="6:29" x14ac:dyDescent="0.25">
      <c r="F752" s="51" t="str">
        <f>IFERROR(VLOOKUP(D752,'Tabelas auxiliares'!$A$3:$B$61,2,FALSE),"")</f>
        <v/>
      </c>
      <c r="G752" s="51" t="str">
        <f>IFERROR(VLOOKUP($B752,'Tabelas auxiliares'!$A$65:$C$102,2,FALSE),"")</f>
        <v/>
      </c>
      <c r="H752" s="51" t="str">
        <f>IFERROR(VLOOKUP($B752,'Tabelas auxiliares'!$A$65:$C$102,3,FALSE),"")</f>
        <v/>
      </c>
      <c r="X752" s="51" t="str">
        <f t="shared" si="22"/>
        <v/>
      </c>
      <c r="Y752" s="51" t="str">
        <f>IF(T752="","",IF(AND(T752&lt;&gt;'Tabelas auxiliares'!$B$236,T752&lt;&gt;'Tabelas auxiliares'!$B$237,T752&lt;&gt;'Tabelas auxiliares'!$C$236,T752&lt;&gt;'Tabelas auxiliares'!$C$237,T752&lt;&gt;'Tabelas auxiliares'!$D$236),"FOLHA DE PESSOAL",IF(X752='Tabelas auxiliares'!$A$237,"CUSTEIO",IF(X752='Tabelas auxiliares'!$A$236,"INVESTIMENTO","ERRO - VERIFICAR"))))</f>
        <v/>
      </c>
      <c r="Z752" s="64" t="str">
        <f t="shared" si="23"/>
        <v/>
      </c>
      <c r="AA752" s="44"/>
      <c r="AC752" s="44"/>
    </row>
    <row r="753" spans="6:29" x14ac:dyDescent="0.25">
      <c r="F753" s="51" t="str">
        <f>IFERROR(VLOOKUP(D753,'Tabelas auxiliares'!$A$3:$B$61,2,FALSE),"")</f>
        <v/>
      </c>
      <c r="G753" s="51" t="str">
        <f>IFERROR(VLOOKUP($B753,'Tabelas auxiliares'!$A$65:$C$102,2,FALSE),"")</f>
        <v/>
      </c>
      <c r="H753" s="51" t="str">
        <f>IFERROR(VLOOKUP($B753,'Tabelas auxiliares'!$A$65:$C$102,3,FALSE),"")</f>
        <v/>
      </c>
      <c r="X753" s="51" t="str">
        <f t="shared" si="22"/>
        <v/>
      </c>
      <c r="Y753" s="51" t="str">
        <f>IF(T753="","",IF(AND(T753&lt;&gt;'Tabelas auxiliares'!$B$236,T753&lt;&gt;'Tabelas auxiliares'!$B$237,T753&lt;&gt;'Tabelas auxiliares'!$C$236,T753&lt;&gt;'Tabelas auxiliares'!$C$237,T753&lt;&gt;'Tabelas auxiliares'!$D$236),"FOLHA DE PESSOAL",IF(X753='Tabelas auxiliares'!$A$237,"CUSTEIO",IF(X753='Tabelas auxiliares'!$A$236,"INVESTIMENTO","ERRO - VERIFICAR"))))</f>
        <v/>
      </c>
      <c r="Z753" s="64" t="str">
        <f t="shared" si="23"/>
        <v/>
      </c>
      <c r="AA753" s="44"/>
      <c r="AC753" s="44"/>
    </row>
    <row r="754" spans="6:29" x14ac:dyDescent="0.25">
      <c r="F754" s="51" t="str">
        <f>IFERROR(VLOOKUP(D754,'Tabelas auxiliares'!$A$3:$B$61,2,FALSE),"")</f>
        <v/>
      </c>
      <c r="G754" s="51" t="str">
        <f>IFERROR(VLOOKUP($B754,'Tabelas auxiliares'!$A$65:$C$102,2,FALSE),"")</f>
        <v/>
      </c>
      <c r="H754" s="51" t="str">
        <f>IFERROR(VLOOKUP($B754,'Tabelas auxiliares'!$A$65:$C$102,3,FALSE),"")</f>
        <v/>
      </c>
      <c r="X754" s="51" t="str">
        <f t="shared" si="22"/>
        <v/>
      </c>
      <c r="Y754" s="51" t="str">
        <f>IF(T754="","",IF(AND(T754&lt;&gt;'Tabelas auxiliares'!$B$236,T754&lt;&gt;'Tabelas auxiliares'!$B$237,T754&lt;&gt;'Tabelas auxiliares'!$C$236,T754&lt;&gt;'Tabelas auxiliares'!$C$237,T754&lt;&gt;'Tabelas auxiliares'!$D$236),"FOLHA DE PESSOAL",IF(X754='Tabelas auxiliares'!$A$237,"CUSTEIO",IF(X754='Tabelas auxiliares'!$A$236,"INVESTIMENTO","ERRO - VERIFICAR"))))</f>
        <v/>
      </c>
      <c r="Z754" s="64" t="str">
        <f t="shared" si="23"/>
        <v/>
      </c>
      <c r="AC754" s="44"/>
    </row>
    <row r="755" spans="6:29" x14ac:dyDescent="0.25">
      <c r="F755" s="51" t="str">
        <f>IFERROR(VLOOKUP(D755,'Tabelas auxiliares'!$A$3:$B$61,2,FALSE),"")</f>
        <v/>
      </c>
      <c r="G755" s="51" t="str">
        <f>IFERROR(VLOOKUP($B755,'Tabelas auxiliares'!$A$65:$C$102,2,FALSE),"")</f>
        <v/>
      </c>
      <c r="H755" s="51" t="str">
        <f>IFERROR(VLOOKUP($B755,'Tabelas auxiliares'!$A$65:$C$102,3,FALSE),"")</f>
        <v/>
      </c>
      <c r="X755" s="51" t="str">
        <f t="shared" si="22"/>
        <v/>
      </c>
      <c r="Y755" s="51" t="str">
        <f>IF(T755="","",IF(AND(T755&lt;&gt;'Tabelas auxiliares'!$B$236,T755&lt;&gt;'Tabelas auxiliares'!$B$237,T755&lt;&gt;'Tabelas auxiliares'!$C$236,T755&lt;&gt;'Tabelas auxiliares'!$C$237,T755&lt;&gt;'Tabelas auxiliares'!$D$236),"FOLHA DE PESSOAL",IF(X755='Tabelas auxiliares'!$A$237,"CUSTEIO",IF(X755='Tabelas auxiliares'!$A$236,"INVESTIMENTO","ERRO - VERIFICAR"))))</f>
        <v/>
      </c>
      <c r="Z755" s="64" t="str">
        <f t="shared" si="23"/>
        <v/>
      </c>
      <c r="AA755" s="44"/>
      <c r="AC755" s="44"/>
    </row>
    <row r="756" spans="6:29" x14ac:dyDescent="0.25">
      <c r="F756" s="51" t="str">
        <f>IFERROR(VLOOKUP(D756,'Tabelas auxiliares'!$A$3:$B$61,2,FALSE),"")</f>
        <v/>
      </c>
      <c r="G756" s="51" t="str">
        <f>IFERROR(VLOOKUP($B756,'Tabelas auxiliares'!$A$65:$C$102,2,FALSE),"")</f>
        <v/>
      </c>
      <c r="H756" s="51" t="str">
        <f>IFERROR(VLOOKUP($B756,'Tabelas auxiliares'!$A$65:$C$102,3,FALSE),"")</f>
        <v/>
      </c>
      <c r="X756" s="51" t="str">
        <f t="shared" si="22"/>
        <v/>
      </c>
      <c r="Y756" s="51" t="str">
        <f>IF(T756="","",IF(AND(T756&lt;&gt;'Tabelas auxiliares'!$B$236,T756&lt;&gt;'Tabelas auxiliares'!$B$237,T756&lt;&gt;'Tabelas auxiliares'!$C$236,T756&lt;&gt;'Tabelas auxiliares'!$C$237,T756&lt;&gt;'Tabelas auxiliares'!$D$236),"FOLHA DE PESSOAL",IF(X756='Tabelas auxiliares'!$A$237,"CUSTEIO",IF(X756='Tabelas auxiliares'!$A$236,"INVESTIMENTO","ERRO - VERIFICAR"))))</f>
        <v/>
      </c>
      <c r="Z756" s="64" t="str">
        <f t="shared" si="23"/>
        <v/>
      </c>
      <c r="AA756" s="44"/>
      <c r="AC756" s="44"/>
    </row>
    <row r="757" spans="6:29" x14ac:dyDescent="0.25">
      <c r="F757" s="51" t="str">
        <f>IFERROR(VLOOKUP(D757,'Tabelas auxiliares'!$A$3:$B$61,2,FALSE),"")</f>
        <v/>
      </c>
      <c r="G757" s="51" t="str">
        <f>IFERROR(VLOOKUP($B757,'Tabelas auxiliares'!$A$65:$C$102,2,FALSE),"")</f>
        <v/>
      </c>
      <c r="H757" s="51" t="str">
        <f>IFERROR(VLOOKUP($B757,'Tabelas auxiliares'!$A$65:$C$102,3,FALSE),"")</f>
        <v/>
      </c>
      <c r="X757" s="51" t="str">
        <f t="shared" si="22"/>
        <v/>
      </c>
      <c r="Y757" s="51" t="str">
        <f>IF(T757="","",IF(AND(T757&lt;&gt;'Tabelas auxiliares'!$B$236,T757&lt;&gt;'Tabelas auxiliares'!$B$237,T757&lt;&gt;'Tabelas auxiliares'!$C$236,T757&lt;&gt;'Tabelas auxiliares'!$C$237,T757&lt;&gt;'Tabelas auxiliares'!$D$236),"FOLHA DE PESSOAL",IF(X757='Tabelas auxiliares'!$A$237,"CUSTEIO",IF(X757='Tabelas auxiliares'!$A$236,"INVESTIMENTO","ERRO - VERIFICAR"))))</f>
        <v/>
      </c>
      <c r="Z757" s="64" t="str">
        <f t="shared" si="23"/>
        <v/>
      </c>
      <c r="AA757" s="44"/>
      <c r="AC757" s="44"/>
    </row>
    <row r="758" spans="6:29" x14ac:dyDescent="0.25">
      <c r="F758" s="51" t="str">
        <f>IFERROR(VLOOKUP(D758,'Tabelas auxiliares'!$A$3:$B$61,2,FALSE),"")</f>
        <v/>
      </c>
      <c r="G758" s="51" t="str">
        <f>IFERROR(VLOOKUP($B758,'Tabelas auxiliares'!$A$65:$C$102,2,FALSE),"")</f>
        <v/>
      </c>
      <c r="H758" s="51" t="str">
        <f>IFERROR(VLOOKUP($B758,'Tabelas auxiliares'!$A$65:$C$102,3,FALSE),"")</f>
        <v/>
      </c>
      <c r="X758" s="51" t="str">
        <f t="shared" si="22"/>
        <v/>
      </c>
      <c r="Y758" s="51" t="str">
        <f>IF(T758="","",IF(AND(T758&lt;&gt;'Tabelas auxiliares'!$B$236,T758&lt;&gt;'Tabelas auxiliares'!$B$237,T758&lt;&gt;'Tabelas auxiliares'!$C$236,T758&lt;&gt;'Tabelas auxiliares'!$C$237,T758&lt;&gt;'Tabelas auxiliares'!$D$236),"FOLHA DE PESSOAL",IF(X758='Tabelas auxiliares'!$A$237,"CUSTEIO",IF(X758='Tabelas auxiliares'!$A$236,"INVESTIMENTO","ERRO - VERIFICAR"))))</f>
        <v/>
      </c>
      <c r="Z758" s="64" t="str">
        <f t="shared" si="23"/>
        <v/>
      </c>
      <c r="AA758" s="44"/>
      <c r="AC758" s="44"/>
    </row>
    <row r="759" spans="6:29" x14ac:dyDescent="0.25">
      <c r="F759" s="51" t="str">
        <f>IFERROR(VLOOKUP(D759,'Tabelas auxiliares'!$A$3:$B$61,2,FALSE),"")</f>
        <v/>
      </c>
      <c r="G759" s="51" t="str">
        <f>IFERROR(VLOOKUP($B759,'Tabelas auxiliares'!$A$65:$C$102,2,FALSE),"")</f>
        <v/>
      </c>
      <c r="H759" s="51" t="str">
        <f>IFERROR(VLOOKUP($B759,'Tabelas auxiliares'!$A$65:$C$102,3,FALSE),"")</f>
        <v/>
      </c>
      <c r="X759" s="51" t="str">
        <f t="shared" si="22"/>
        <v/>
      </c>
      <c r="Y759" s="51" t="str">
        <f>IF(T759="","",IF(AND(T759&lt;&gt;'Tabelas auxiliares'!$B$236,T759&lt;&gt;'Tabelas auxiliares'!$B$237,T759&lt;&gt;'Tabelas auxiliares'!$C$236,T759&lt;&gt;'Tabelas auxiliares'!$C$237,T759&lt;&gt;'Tabelas auxiliares'!$D$236),"FOLHA DE PESSOAL",IF(X759='Tabelas auxiliares'!$A$237,"CUSTEIO",IF(X759='Tabelas auxiliares'!$A$236,"INVESTIMENTO","ERRO - VERIFICAR"))))</f>
        <v/>
      </c>
      <c r="Z759" s="64" t="str">
        <f t="shared" si="23"/>
        <v/>
      </c>
      <c r="AA759" s="44"/>
      <c r="AC759" s="44"/>
    </row>
    <row r="760" spans="6:29" x14ac:dyDescent="0.25">
      <c r="F760" s="51" t="str">
        <f>IFERROR(VLOOKUP(D760,'Tabelas auxiliares'!$A$3:$B$61,2,FALSE),"")</f>
        <v/>
      </c>
      <c r="G760" s="51" t="str">
        <f>IFERROR(VLOOKUP($B760,'Tabelas auxiliares'!$A$65:$C$102,2,FALSE),"")</f>
        <v/>
      </c>
      <c r="H760" s="51" t="str">
        <f>IFERROR(VLOOKUP($B760,'Tabelas auxiliares'!$A$65:$C$102,3,FALSE),"")</f>
        <v/>
      </c>
      <c r="X760" s="51" t="str">
        <f t="shared" si="22"/>
        <v/>
      </c>
      <c r="Y760" s="51" t="str">
        <f>IF(T760="","",IF(AND(T760&lt;&gt;'Tabelas auxiliares'!$B$236,T760&lt;&gt;'Tabelas auxiliares'!$B$237,T760&lt;&gt;'Tabelas auxiliares'!$C$236,T760&lt;&gt;'Tabelas auxiliares'!$C$237,T760&lt;&gt;'Tabelas auxiliares'!$D$236),"FOLHA DE PESSOAL",IF(X760='Tabelas auxiliares'!$A$237,"CUSTEIO",IF(X760='Tabelas auxiliares'!$A$236,"INVESTIMENTO","ERRO - VERIFICAR"))))</f>
        <v/>
      </c>
      <c r="Z760" s="64" t="str">
        <f t="shared" si="23"/>
        <v/>
      </c>
      <c r="AA760" s="44"/>
      <c r="AC760" s="44"/>
    </row>
    <row r="761" spans="6:29" x14ac:dyDescent="0.25">
      <c r="F761" s="51" t="str">
        <f>IFERROR(VLOOKUP(D761,'Tabelas auxiliares'!$A$3:$B$61,2,FALSE),"")</f>
        <v/>
      </c>
      <c r="G761" s="51" t="str">
        <f>IFERROR(VLOOKUP($B761,'Tabelas auxiliares'!$A$65:$C$102,2,FALSE),"")</f>
        <v/>
      </c>
      <c r="H761" s="51" t="str">
        <f>IFERROR(VLOOKUP($B761,'Tabelas auxiliares'!$A$65:$C$102,3,FALSE),"")</f>
        <v/>
      </c>
      <c r="X761" s="51" t="str">
        <f t="shared" si="22"/>
        <v/>
      </c>
      <c r="Y761" s="51" t="str">
        <f>IF(T761="","",IF(AND(T761&lt;&gt;'Tabelas auxiliares'!$B$236,T761&lt;&gt;'Tabelas auxiliares'!$B$237,T761&lt;&gt;'Tabelas auxiliares'!$C$236,T761&lt;&gt;'Tabelas auxiliares'!$C$237,T761&lt;&gt;'Tabelas auxiliares'!$D$236),"FOLHA DE PESSOAL",IF(X761='Tabelas auxiliares'!$A$237,"CUSTEIO",IF(X761='Tabelas auxiliares'!$A$236,"INVESTIMENTO","ERRO - VERIFICAR"))))</f>
        <v/>
      </c>
      <c r="Z761" s="64" t="str">
        <f t="shared" si="23"/>
        <v/>
      </c>
      <c r="AA761" s="44"/>
      <c r="AC761" s="44"/>
    </row>
    <row r="762" spans="6:29" x14ac:dyDescent="0.25">
      <c r="F762" s="51" t="str">
        <f>IFERROR(VLOOKUP(D762,'Tabelas auxiliares'!$A$3:$B$61,2,FALSE),"")</f>
        <v/>
      </c>
      <c r="G762" s="51" t="str">
        <f>IFERROR(VLOOKUP($B762,'Tabelas auxiliares'!$A$65:$C$102,2,FALSE),"")</f>
        <v/>
      </c>
      <c r="H762" s="51" t="str">
        <f>IFERROR(VLOOKUP($B762,'Tabelas auxiliares'!$A$65:$C$102,3,FALSE),"")</f>
        <v/>
      </c>
      <c r="X762" s="51" t="str">
        <f t="shared" si="22"/>
        <v/>
      </c>
      <c r="Y762" s="51" t="str">
        <f>IF(T762="","",IF(AND(T762&lt;&gt;'Tabelas auxiliares'!$B$236,T762&lt;&gt;'Tabelas auxiliares'!$B$237,T762&lt;&gt;'Tabelas auxiliares'!$C$236,T762&lt;&gt;'Tabelas auxiliares'!$C$237,T762&lt;&gt;'Tabelas auxiliares'!$D$236),"FOLHA DE PESSOAL",IF(X762='Tabelas auxiliares'!$A$237,"CUSTEIO",IF(X762='Tabelas auxiliares'!$A$236,"INVESTIMENTO","ERRO - VERIFICAR"))))</f>
        <v/>
      </c>
      <c r="Z762" s="64" t="str">
        <f t="shared" si="23"/>
        <v/>
      </c>
      <c r="AA762" s="44"/>
      <c r="AC762" s="44"/>
    </row>
    <row r="763" spans="6:29" x14ac:dyDescent="0.25">
      <c r="F763" s="51" t="str">
        <f>IFERROR(VLOOKUP(D763,'Tabelas auxiliares'!$A$3:$B$61,2,FALSE),"")</f>
        <v/>
      </c>
      <c r="G763" s="51" t="str">
        <f>IFERROR(VLOOKUP($B763,'Tabelas auxiliares'!$A$65:$C$102,2,FALSE),"")</f>
        <v/>
      </c>
      <c r="H763" s="51" t="str">
        <f>IFERROR(VLOOKUP($B763,'Tabelas auxiliares'!$A$65:$C$102,3,FALSE),"")</f>
        <v/>
      </c>
      <c r="X763" s="51" t="str">
        <f t="shared" si="22"/>
        <v/>
      </c>
      <c r="Y763" s="51" t="str">
        <f>IF(T763="","",IF(AND(T763&lt;&gt;'Tabelas auxiliares'!$B$236,T763&lt;&gt;'Tabelas auxiliares'!$B$237,T763&lt;&gt;'Tabelas auxiliares'!$C$236,T763&lt;&gt;'Tabelas auxiliares'!$C$237,T763&lt;&gt;'Tabelas auxiliares'!$D$236),"FOLHA DE PESSOAL",IF(X763='Tabelas auxiliares'!$A$237,"CUSTEIO",IF(X763='Tabelas auxiliares'!$A$236,"INVESTIMENTO","ERRO - VERIFICAR"))))</f>
        <v/>
      </c>
      <c r="Z763" s="64" t="str">
        <f t="shared" si="23"/>
        <v/>
      </c>
      <c r="AC763" s="44"/>
    </row>
    <row r="764" spans="6:29" x14ac:dyDescent="0.25">
      <c r="F764" s="51" t="str">
        <f>IFERROR(VLOOKUP(D764,'Tabelas auxiliares'!$A$3:$B$61,2,FALSE),"")</f>
        <v/>
      </c>
      <c r="G764" s="51" t="str">
        <f>IFERROR(VLOOKUP($B764,'Tabelas auxiliares'!$A$65:$C$102,2,FALSE),"")</f>
        <v/>
      </c>
      <c r="H764" s="51" t="str">
        <f>IFERROR(VLOOKUP($B764,'Tabelas auxiliares'!$A$65:$C$102,3,FALSE),"")</f>
        <v/>
      </c>
      <c r="X764" s="51" t="str">
        <f t="shared" si="22"/>
        <v/>
      </c>
      <c r="Y764" s="51" t="str">
        <f>IF(T764="","",IF(AND(T764&lt;&gt;'Tabelas auxiliares'!$B$236,T764&lt;&gt;'Tabelas auxiliares'!$B$237,T764&lt;&gt;'Tabelas auxiliares'!$C$236,T764&lt;&gt;'Tabelas auxiliares'!$C$237,T764&lt;&gt;'Tabelas auxiliares'!$D$236),"FOLHA DE PESSOAL",IF(X764='Tabelas auxiliares'!$A$237,"CUSTEIO",IF(X764='Tabelas auxiliares'!$A$236,"INVESTIMENTO","ERRO - VERIFICAR"))))</f>
        <v/>
      </c>
      <c r="Z764" s="64" t="str">
        <f t="shared" si="23"/>
        <v/>
      </c>
      <c r="AA764" s="44"/>
      <c r="AC764" s="44"/>
    </row>
    <row r="765" spans="6:29" x14ac:dyDescent="0.25">
      <c r="F765" s="51" t="str">
        <f>IFERROR(VLOOKUP(D765,'Tabelas auxiliares'!$A$3:$B$61,2,FALSE),"")</f>
        <v/>
      </c>
      <c r="G765" s="51" t="str">
        <f>IFERROR(VLOOKUP($B765,'Tabelas auxiliares'!$A$65:$C$102,2,FALSE),"")</f>
        <v/>
      </c>
      <c r="H765" s="51" t="str">
        <f>IFERROR(VLOOKUP($B765,'Tabelas auxiliares'!$A$65:$C$102,3,FALSE),"")</f>
        <v/>
      </c>
      <c r="X765" s="51" t="str">
        <f t="shared" si="22"/>
        <v/>
      </c>
      <c r="Y765" s="51" t="str">
        <f>IF(T765="","",IF(AND(T765&lt;&gt;'Tabelas auxiliares'!$B$236,T765&lt;&gt;'Tabelas auxiliares'!$B$237,T765&lt;&gt;'Tabelas auxiliares'!$C$236,T765&lt;&gt;'Tabelas auxiliares'!$C$237,T765&lt;&gt;'Tabelas auxiliares'!$D$236),"FOLHA DE PESSOAL",IF(X765='Tabelas auxiliares'!$A$237,"CUSTEIO",IF(X765='Tabelas auxiliares'!$A$236,"INVESTIMENTO","ERRO - VERIFICAR"))))</f>
        <v/>
      </c>
      <c r="Z765" s="64" t="str">
        <f t="shared" si="23"/>
        <v/>
      </c>
      <c r="AA765" s="44"/>
      <c r="AC765" s="44"/>
    </row>
    <row r="766" spans="6:29" x14ac:dyDescent="0.25">
      <c r="F766" s="51" t="str">
        <f>IFERROR(VLOOKUP(D766,'Tabelas auxiliares'!$A$3:$B$61,2,FALSE),"")</f>
        <v/>
      </c>
      <c r="G766" s="51" t="str">
        <f>IFERROR(VLOOKUP($B766,'Tabelas auxiliares'!$A$65:$C$102,2,FALSE),"")</f>
        <v/>
      </c>
      <c r="H766" s="51" t="str">
        <f>IFERROR(VLOOKUP($B766,'Tabelas auxiliares'!$A$65:$C$102,3,FALSE),"")</f>
        <v/>
      </c>
      <c r="X766" s="51" t="str">
        <f t="shared" si="22"/>
        <v/>
      </c>
      <c r="Y766" s="51" t="str">
        <f>IF(T766="","",IF(AND(T766&lt;&gt;'Tabelas auxiliares'!$B$236,T766&lt;&gt;'Tabelas auxiliares'!$B$237,T766&lt;&gt;'Tabelas auxiliares'!$C$236,T766&lt;&gt;'Tabelas auxiliares'!$C$237,T766&lt;&gt;'Tabelas auxiliares'!$D$236),"FOLHA DE PESSOAL",IF(X766='Tabelas auxiliares'!$A$237,"CUSTEIO",IF(X766='Tabelas auxiliares'!$A$236,"INVESTIMENTO","ERRO - VERIFICAR"))))</f>
        <v/>
      </c>
      <c r="Z766" s="64" t="str">
        <f t="shared" si="23"/>
        <v/>
      </c>
      <c r="AA766" s="44"/>
      <c r="AC766" s="44"/>
    </row>
    <row r="767" spans="6:29" x14ac:dyDescent="0.25">
      <c r="F767" s="51" t="str">
        <f>IFERROR(VLOOKUP(D767,'Tabelas auxiliares'!$A$3:$B$61,2,FALSE),"")</f>
        <v/>
      </c>
      <c r="G767" s="51" t="str">
        <f>IFERROR(VLOOKUP($B767,'Tabelas auxiliares'!$A$65:$C$102,2,FALSE),"")</f>
        <v/>
      </c>
      <c r="H767" s="51" t="str">
        <f>IFERROR(VLOOKUP($B767,'Tabelas auxiliares'!$A$65:$C$102,3,FALSE),"")</f>
        <v/>
      </c>
      <c r="X767" s="51" t="str">
        <f t="shared" si="22"/>
        <v/>
      </c>
      <c r="Y767" s="51" t="str">
        <f>IF(T767="","",IF(AND(T767&lt;&gt;'Tabelas auxiliares'!$B$236,T767&lt;&gt;'Tabelas auxiliares'!$B$237,T767&lt;&gt;'Tabelas auxiliares'!$C$236,T767&lt;&gt;'Tabelas auxiliares'!$C$237,T767&lt;&gt;'Tabelas auxiliares'!$D$236),"FOLHA DE PESSOAL",IF(X767='Tabelas auxiliares'!$A$237,"CUSTEIO",IF(X767='Tabelas auxiliares'!$A$236,"INVESTIMENTO","ERRO - VERIFICAR"))))</f>
        <v/>
      </c>
      <c r="Z767" s="64" t="str">
        <f t="shared" si="23"/>
        <v/>
      </c>
      <c r="AA767" s="44"/>
      <c r="AC767" s="44"/>
    </row>
    <row r="768" spans="6:29" x14ac:dyDescent="0.25">
      <c r="F768" s="51" t="str">
        <f>IFERROR(VLOOKUP(D768,'Tabelas auxiliares'!$A$3:$B$61,2,FALSE),"")</f>
        <v/>
      </c>
      <c r="G768" s="51" t="str">
        <f>IFERROR(VLOOKUP($B768,'Tabelas auxiliares'!$A$65:$C$102,2,FALSE),"")</f>
        <v/>
      </c>
      <c r="H768" s="51" t="str">
        <f>IFERROR(VLOOKUP($B768,'Tabelas auxiliares'!$A$65:$C$102,3,FALSE),"")</f>
        <v/>
      </c>
      <c r="X768" s="51" t="str">
        <f t="shared" si="22"/>
        <v/>
      </c>
      <c r="Y768" s="51" t="str">
        <f>IF(T768="","",IF(AND(T768&lt;&gt;'Tabelas auxiliares'!$B$236,T768&lt;&gt;'Tabelas auxiliares'!$B$237,T768&lt;&gt;'Tabelas auxiliares'!$C$236,T768&lt;&gt;'Tabelas auxiliares'!$C$237,T768&lt;&gt;'Tabelas auxiliares'!$D$236),"FOLHA DE PESSOAL",IF(X768='Tabelas auxiliares'!$A$237,"CUSTEIO",IF(X768='Tabelas auxiliares'!$A$236,"INVESTIMENTO","ERRO - VERIFICAR"))))</f>
        <v/>
      </c>
      <c r="Z768" s="64" t="str">
        <f t="shared" si="23"/>
        <v/>
      </c>
      <c r="AC768" s="44"/>
    </row>
    <row r="769" spans="6:29" x14ac:dyDescent="0.25">
      <c r="F769" s="51" t="str">
        <f>IFERROR(VLOOKUP(D769,'Tabelas auxiliares'!$A$3:$B$61,2,FALSE),"")</f>
        <v/>
      </c>
      <c r="G769" s="51" t="str">
        <f>IFERROR(VLOOKUP($B769,'Tabelas auxiliares'!$A$65:$C$102,2,FALSE),"")</f>
        <v/>
      </c>
      <c r="H769" s="51" t="str">
        <f>IFERROR(VLOOKUP($B769,'Tabelas auxiliares'!$A$65:$C$102,3,FALSE),"")</f>
        <v/>
      </c>
      <c r="X769" s="51" t="str">
        <f t="shared" si="22"/>
        <v/>
      </c>
      <c r="Y769" s="51" t="str">
        <f>IF(T769="","",IF(AND(T769&lt;&gt;'Tabelas auxiliares'!$B$236,T769&lt;&gt;'Tabelas auxiliares'!$B$237,T769&lt;&gt;'Tabelas auxiliares'!$C$236,T769&lt;&gt;'Tabelas auxiliares'!$C$237,T769&lt;&gt;'Tabelas auxiliares'!$D$236),"FOLHA DE PESSOAL",IF(X769='Tabelas auxiliares'!$A$237,"CUSTEIO",IF(X769='Tabelas auxiliares'!$A$236,"INVESTIMENTO","ERRO - VERIFICAR"))))</f>
        <v/>
      </c>
      <c r="Z769" s="64" t="str">
        <f t="shared" si="23"/>
        <v/>
      </c>
      <c r="AA769" s="44"/>
      <c r="AC769" s="44"/>
    </row>
    <row r="770" spans="6:29" x14ac:dyDescent="0.25">
      <c r="F770" s="51" t="str">
        <f>IFERROR(VLOOKUP(D770,'Tabelas auxiliares'!$A$3:$B$61,2,FALSE),"")</f>
        <v/>
      </c>
      <c r="G770" s="51" t="str">
        <f>IFERROR(VLOOKUP($B770,'Tabelas auxiliares'!$A$65:$C$102,2,FALSE),"")</f>
        <v/>
      </c>
      <c r="H770" s="51" t="str">
        <f>IFERROR(VLOOKUP($B770,'Tabelas auxiliares'!$A$65:$C$102,3,FALSE),"")</f>
        <v/>
      </c>
      <c r="X770" s="51" t="str">
        <f t="shared" si="22"/>
        <v/>
      </c>
      <c r="Y770" s="51" t="str">
        <f>IF(T770="","",IF(AND(T770&lt;&gt;'Tabelas auxiliares'!$B$236,T770&lt;&gt;'Tabelas auxiliares'!$B$237,T770&lt;&gt;'Tabelas auxiliares'!$C$236,T770&lt;&gt;'Tabelas auxiliares'!$C$237,T770&lt;&gt;'Tabelas auxiliares'!$D$236),"FOLHA DE PESSOAL",IF(X770='Tabelas auxiliares'!$A$237,"CUSTEIO",IF(X770='Tabelas auxiliares'!$A$236,"INVESTIMENTO","ERRO - VERIFICAR"))))</f>
        <v/>
      </c>
      <c r="Z770" s="64" t="str">
        <f t="shared" si="23"/>
        <v/>
      </c>
      <c r="AA770" s="44"/>
      <c r="AC770" s="44"/>
    </row>
    <row r="771" spans="6:29" x14ac:dyDescent="0.25">
      <c r="F771" s="51" t="str">
        <f>IFERROR(VLOOKUP(D771,'Tabelas auxiliares'!$A$3:$B$61,2,FALSE),"")</f>
        <v/>
      </c>
      <c r="G771" s="51" t="str">
        <f>IFERROR(VLOOKUP($B771,'Tabelas auxiliares'!$A$65:$C$102,2,FALSE),"")</f>
        <v/>
      </c>
      <c r="H771" s="51" t="str">
        <f>IFERROR(VLOOKUP($B771,'Tabelas auxiliares'!$A$65:$C$102,3,FALSE),"")</f>
        <v/>
      </c>
      <c r="X771" s="51" t="str">
        <f t="shared" si="22"/>
        <v/>
      </c>
      <c r="Y771" s="51" t="str">
        <f>IF(T771="","",IF(AND(T771&lt;&gt;'Tabelas auxiliares'!$B$236,T771&lt;&gt;'Tabelas auxiliares'!$B$237,T771&lt;&gt;'Tabelas auxiliares'!$C$236,T771&lt;&gt;'Tabelas auxiliares'!$C$237,T771&lt;&gt;'Tabelas auxiliares'!$D$236),"FOLHA DE PESSOAL",IF(X771='Tabelas auxiliares'!$A$237,"CUSTEIO",IF(X771='Tabelas auxiliares'!$A$236,"INVESTIMENTO","ERRO - VERIFICAR"))))</f>
        <v/>
      </c>
      <c r="Z771" s="64" t="str">
        <f t="shared" si="23"/>
        <v/>
      </c>
      <c r="AA771" s="44"/>
      <c r="AC771" s="44"/>
    </row>
    <row r="772" spans="6:29" x14ac:dyDescent="0.25">
      <c r="F772" s="51" t="str">
        <f>IFERROR(VLOOKUP(D772,'Tabelas auxiliares'!$A$3:$B$61,2,FALSE),"")</f>
        <v/>
      </c>
      <c r="G772" s="51" t="str">
        <f>IFERROR(VLOOKUP($B772,'Tabelas auxiliares'!$A$65:$C$102,2,FALSE),"")</f>
        <v/>
      </c>
      <c r="H772" s="51" t="str">
        <f>IFERROR(VLOOKUP($B772,'Tabelas auxiliares'!$A$65:$C$102,3,FALSE),"")</f>
        <v/>
      </c>
      <c r="X772" s="51" t="str">
        <f t="shared" si="22"/>
        <v/>
      </c>
      <c r="Y772" s="51" t="str">
        <f>IF(T772="","",IF(AND(T772&lt;&gt;'Tabelas auxiliares'!$B$236,T772&lt;&gt;'Tabelas auxiliares'!$B$237,T772&lt;&gt;'Tabelas auxiliares'!$C$236,T772&lt;&gt;'Tabelas auxiliares'!$C$237,T772&lt;&gt;'Tabelas auxiliares'!$D$236),"FOLHA DE PESSOAL",IF(X772='Tabelas auxiliares'!$A$237,"CUSTEIO",IF(X772='Tabelas auxiliares'!$A$236,"INVESTIMENTO","ERRO - VERIFICAR"))))</f>
        <v/>
      </c>
      <c r="Z772" s="64" t="str">
        <f t="shared" si="23"/>
        <v/>
      </c>
      <c r="AC772" s="44"/>
    </row>
    <row r="773" spans="6:29" x14ac:dyDescent="0.25">
      <c r="F773" s="51" t="str">
        <f>IFERROR(VLOOKUP(D773,'Tabelas auxiliares'!$A$3:$B$61,2,FALSE),"")</f>
        <v/>
      </c>
      <c r="G773" s="51" t="str">
        <f>IFERROR(VLOOKUP($B773,'Tabelas auxiliares'!$A$65:$C$102,2,FALSE),"")</f>
        <v/>
      </c>
      <c r="H773" s="51" t="str">
        <f>IFERROR(VLOOKUP($B773,'Tabelas auxiliares'!$A$65:$C$102,3,FALSE),"")</f>
        <v/>
      </c>
      <c r="X773" s="51" t="str">
        <f t="shared" si="22"/>
        <v/>
      </c>
      <c r="Y773" s="51" t="str">
        <f>IF(T773="","",IF(AND(T773&lt;&gt;'Tabelas auxiliares'!$B$236,T773&lt;&gt;'Tabelas auxiliares'!$B$237,T773&lt;&gt;'Tabelas auxiliares'!$C$236,T773&lt;&gt;'Tabelas auxiliares'!$C$237,T773&lt;&gt;'Tabelas auxiliares'!$D$236),"FOLHA DE PESSOAL",IF(X773='Tabelas auxiliares'!$A$237,"CUSTEIO",IF(X773='Tabelas auxiliares'!$A$236,"INVESTIMENTO","ERRO - VERIFICAR"))))</f>
        <v/>
      </c>
      <c r="Z773" s="64" t="str">
        <f t="shared" si="23"/>
        <v/>
      </c>
      <c r="AA773" s="44"/>
      <c r="AC773" s="44"/>
    </row>
    <row r="774" spans="6:29" x14ac:dyDescent="0.25">
      <c r="F774" s="51" t="str">
        <f>IFERROR(VLOOKUP(D774,'Tabelas auxiliares'!$A$3:$B$61,2,FALSE),"")</f>
        <v/>
      </c>
      <c r="G774" s="51" t="str">
        <f>IFERROR(VLOOKUP($B774,'Tabelas auxiliares'!$A$65:$C$102,2,FALSE),"")</f>
        <v/>
      </c>
      <c r="H774" s="51" t="str">
        <f>IFERROR(VLOOKUP($B774,'Tabelas auxiliares'!$A$65:$C$102,3,FALSE),"")</f>
        <v/>
      </c>
      <c r="X774" s="51" t="str">
        <f t="shared" si="22"/>
        <v/>
      </c>
      <c r="Y774" s="51" t="str">
        <f>IF(T774="","",IF(AND(T774&lt;&gt;'Tabelas auxiliares'!$B$236,T774&lt;&gt;'Tabelas auxiliares'!$B$237,T774&lt;&gt;'Tabelas auxiliares'!$C$236,T774&lt;&gt;'Tabelas auxiliares'!$C$237,T774&lt;&gt;'Tabelas auxiliares'!$D$236),"FOLHA DE PESSOAL",IF(X774='Tabelas auxiliares'!$A$237,"CUSTEIO",IF(X774='Tabelas auxiliares'!$A$236,"INVESTIMENTO","ERRO - VERIFICAR"))))</f>
        <v/>
      </c>
      <c r="Z774" s="64" t="str">
        <f t="shared" si="23"/>
        <v/>
      </c>
      <c r="AA774" s="44"/>
      <c r="AC774" s="44"/>
    </row>
    <row r="775" spans="6:29" x14ac:dyDescent="0.25">
      <c r="F775" s="51" t="str">
        <f>IFERROR(VLOOKUP(D775,'Tabelas auxiliares'!$A$3:$B$61,2,FALSE),"")</f>
        <v/>
      </c>
      <c r="G775" s="51" t="str">
        <f>IFERROR(VLOOKUP($B775,'Tabelas auxiliares'!$A$65:$C$102,2,FALSE),"")</f>
        <v/>
      </c>
      <c r="H775" s="51" t="str">
        <f>IFERROR(VLOOKUP($B775,'Tabelas auxiliares'!$A$65:$C$102,3,FALSE),"")</f>
        <v/>
      </c>
      <c r="X775" s="51" t="str">
        <f t="shared" si="22"/>
        <v/>
      </c>
      <c r="Y775" s="51" t="str">
        <f>IF(T775="","",IF(AND(T775&lt;&gt;'Tabelas auxiliares'!$B$236,T775&lt;&gt;'Tabelas auxiliares'!$B$237,T775&lt;&gt;'Tabelas auxiliares'!$C$236,T775&lt;&gt;'Tabelas auxiliares'!$C$237,T775&lt;&gt;'Tabelas auxiliares'!$D$236),"FOLHA DE PESSOAL",IF(X775='Tabelas auxiliares'!$A$237,"CUSTEIO",IF(X775='Tabelas auxiliares'!$A$236,"INVESTIMENTO","ERRO - VERIFICAR"))))</f>
        <v/>
      </c>
      <c r="Z775" s="64" t="str">
        <f t="shared" si="23"/>
        <v/>
      </c>
      <c r="AA775" s="44"/>
      <c r="AC775" s="44"/>
    </row>
    <row r="776" spans="6:29" x14ac:dyDescent="0.25">
      <c r="F776" s="51" t="str">
        <f>IFERROR(VLOOKUP(D776,'Tabelas auxiliares'!$A$3:$B$61,2,FALSE),"")</f>
        <v/>
      </c>
      <c r="G776" s="51" t="str">
        <f>IFERROR(VLOOKUP($B776,'Tabelas auxiliares'!$A$65:$C$102,2,FALSE),"")</f>
        <v/>
      </c>
      <c r="H776" s="51" t="str">
        <f>IFERROR(VLOOKUP($B776,'Tabelas auxiliares'!$A$65:$C$102,3,FALSE),"")</f>
        <v/>
      </c>
      <c r="X776" s="51" t="str">
        <f t="shared" si="22"/>
        <v/>
      </c>
      <c r="Y776" s="51" t="str">
        <f>IF(T776="","",IF(AND(T776&lt;&gt;'Tabelas auxiliares'!$B$236,T776&lt;&gt;'Tabelas auxiliares'!$B$237,T776&lt;&gt;'Tabelas auxiliares'!$C$236,T776&lt;&gt;'Tabelas auxiliares'!$C$237,T776&lt;&gt;'Tabelas auxiliares'!$D$236),"FOLHA DE PESSOAL",IF(X776='Tabelas auxiliares'!$A$237,"CUSTEIO",IF(X776='Tabelas auxiliares'!$A$236,"INVESTIMENTO","ERRO - VERIFICAR"))))</f>
        <v/>
      </c>
      <c r="Z776" s="64" t="str">
        <f t="shared" si="23"/>
        <v/>
      </c>
      <c r="AC776" s="44"/>
    </row>
    <row r="777" spans="6:29" x14ac:dyDescent="0.25">
      <c r="F777" s="51" t="str">
        <f>IFERROR(VLOOKUP(D777,'Tabelas auxiliares'!$A$3:$B$61,2,FALSE),"")</f>
        <v/>
      </c>
      <c r="G777" s="51" t="str">
        <f>IFERROR(VLOOKUP($B777,'Tabelas auxiliares'!$A$65:$C$102,2,FALSE),"")</f>
        <v/>
      </c>
      <c r="H777" s="51" t="str">
        <f>IFERROR(VLOOKUP($B777,'Tabelas auxiliares'!$A$65:$C$102,3,FALSE),"")</f>
        <v/>
      </c>
      <c r="X777" s="51" t="str">
        <f t="shared" si="22"/>
        <v/>
      </c>
      <c r="Y777" s="51" t="str">
        <f>IF(T777="","",IF(AND(T777&lt;&gt;'Tabelas auxiliares'!$B$236,T777&lt;&gt;'Tabelas auxiliares'!$B$237,T777&lt;&gt;'Tabelas auxiliares'!$C$236,T777&lt;&gt;'Tabelas auxiliares'!$C$237,T777&lt;&gt;'Tabelas auxiliares'!$D$236),"FOLHA DE PESSOAL",IF(X777='Tabelas auxiliares'!$A$237,"CUSTEIO",IF(X777='Tabelas auxiliares'!$A$236,"INVESTIMENTO","ERRO - VERIFICAR"))))</f>
        <v/>
      </c>
      <c r="Z777" s="64" t="str">
        <f t="shared" si="23"/>
        <v/>
      </c>
      <c r="AC777" s="44"/>
    </row>
    <row r="778" spans="6:29" x14ac:dyDescent="0.25">
      <c r="F778" s="51" t="str">
        <f>IFERROR(VLOOKUP(D778,'Tabelas auxiliares'!$A$3:$B$61,2,FALSE),"")</f>
        <v/>
      </c>
      <c r="G778" s="51" t="str">
        <f>IFERROR(VLOOKUP($B778,'Tabelas auxiliares'!$A$65:$C$102,2,FALSE),"")</f>
        <v/>
      </c>
      <c r="H778" s="51" t="str">
        <f>IFERROR(VLOOKUP($B778,'Tabelas auxiliares'!$A$65:$C$102,3,FALSE),"")</f>
        <v/>
      </c>
      <c r="X778" s="51" t="str">
        <f t="shared" si="22"/>
        <v/>
      </c>
      <c r="Y778" s="51" t="str">
        <f>IF(T778="","",IF(AND(T778&lt;&gt;'Tabelas auxiliares'!$B$236,T778&lt;&gt;'Tabelas auxiliares'!$B$237,T778&lt;&gt;'Tabelas auxiliares'!$C$236,T778&lt;&gt;'Tabelas auxiliares'!$C$237,T778&lt;&gt;'Tabelas auxiliares'!$D$236),"FOLHA DE PESSOAL",IF(X778='Tabelas auxiliares'!$A$237,"CUSTEIO",IF(X778='Tabelas auxiliares'!$A$236,"INVESTIMENTO","ERRO - VERIFICAR"))))</f>
        <v/>
      </c>
      <c r="Z778" s="64" t="str">
        <f t="shared" si="23"/>
        <v/>
      </c>
      <c r="AA778" s="44"/>
      <c r="AC778" s="44"/>
    </row>
    <row r="779" spans="6:29" x14ac:dyDescent="0.25">
      <c r="F779" s="51" t="str">
        <f>IFERROR(VLOOKUP(D779,'Tabelas auxiliares'!$A$3:$B$61,2,FALSE),"")</f>
        <v/>
      </c>
      <c r="G779" s="51" t="str">
        <f>IFERROR(VLOOKUP($B779,'Tabelas auxiliares'!$A$65:$C$102,2,FALSE),"")</f>
        <v/>
      </c>
      <c r="H779" s="51" t="str">
        <f>IFERROR(VLOOKUP($B779,'Tabelas auxiliares'!$A$65:$C$102,3,FALSE),"")</f>
        <v/>
      </c>
      <c r="X779" s="51" t="str">
        <f t="shared" si="22"/>
        <v/>
      </c>
      <c r="Y779" s="51" t="str">
        <f>IF(T779="","",IF(AND(T779&lt;&gt;'Tabelas auxiliares'!$B$236,T779&lt;&gt;'Tabelas auxiliares'!$B$237,T779&lt;&gt;'Tabelas auxiliares'!$C$236,T779&lt;&gt;'Tabelas auxiliares'!$C$237,T779&lt;&gt;'Tabelas auxiliares'!$D$236),"FOLHA DE PESSOAL",IF(X779='Tabelas auxiliares'!$A$237,"CUSTEIO",IF(X779='Tabelas auxiliares'!$A$236,"INVESTIMENTO","ERRO - VERIFICAR"))))</f>
        <v/>
      </c>
      <c r="Z779" s="64" t="str">
        <f t="shared" si="23"/>
        <v/>
      </c>
      <c r="AC779" s="44"/>
    </row>
    <row r="780" spans="6:29" x14ac:dyDescent="0.25">
      <c r="F780" s="51" t="str">
        <f>IFERROR(VLOOKUP(D780,'Tabelas auxiliares'!$A$3:$B$61,2,FALSE),"")</f>
        <v/>
      </c>
      <c r="G780" s="51" t="str">
        <f>IFERROR(VLOOKUP($B780,'Tabelas auxiliares'!$A$65:$C$102,2,FALSE),"")</f>
        <v/>
      </c>
      <c r="H780" s="51" t="str">
        <f>IFERROR(VLOOKUP($B780,'Tabelas auxiliares'!$A$65:$C$102,3,FALSE),"")</f>
        <v/>
      </c>
      <c r="X780" s="51" t="str">
        <f t="shared" si="22"/>
        <v/>
      </c>
      <c r="Y780" s="51" t="str">
        <f>IF(T780="","",IF(AND(T780&lt;&gt;'Tabelas auxiliares'!$B$236,T780&lt;&gt;'Tabelas auxiliares'!$B$237,T780&lt;&gt;'Tabelas auxiliares'!$C$236,T780&lt;&gt;'Tabelas auxiliares'!$C$237,T780&lt;&gt;'Tabelas auxiliares'!$D$236),"FOLHA DE PESSOAL",IF(X780='Tabelas auxiliares'!$A$237,"CUSTEIO",IF(X780='Tabelas auxiliares'!$A$236,"INVESTIMENTO","ERRO - VERIFICAR"))))</f>
        <v/>
      </c>
      <c r="Z780" s="64" t="str">
        <f t="shared" si="23"/>
        <v/>
      </c>
      <c r="AC780" s="44"/>
    </row>
    <row r="781" spans="6:29" x14ac:dyDescent="0.25">
      <c r="F781" s="51" t="str">
        <f>IFERROR(VLOOKUP(D781,'Tabelas auxiliares'!$A$3:$B$61,2,FALSE),"")</f>
        <v/>
      </c>
      <c r="G781" s="51" t="str">
        <f>IFERROR(VLOOKUP($B781,'Tabelas auxiliares'!$A$65:$C$102,2,FALSE),"")</f>
        <v/>
      </c>
      <c r="H781" s="51" t="str">
        <f>IFERROR(VLOOKUP($B781,'Tabelas auxiliares'!$A$65:$C$102,3,FALSE),"")</f>
        <v/>
      </c>
      <c r="X781" s="51" t="str">
        <f t="shared" si="22"/>
        <v/>
      </c>
      <c r="Y781" s="51" t="str">
        <f>IF(T781="","",IF(AND(T781&lt;&gt;'Tabelas auxiliares'!$B$236,T781&lt;&gt;'Tabelas auxiliares'!$B$237,T781&lt;&gt;'Tabelas auxiliares'!$C$236,T781&lt;&gt;'Tabelas auxiliares'!$C$237,T781&lt;&gt;'Tabelas auxiliares'!$D$236),"FOLHA DE PESSOAL",IF(X781='Tabelas auxiliares'!$A$237,"CUSTEIO",IF(X781='Tabelas auxiliares'!$A$236,"INVESTIMENTO","ERRO - VERIFICAR"))))</f>
        <v/>
      </c>
      <c r="Z781" s="64" t="str">
        <f t="shared" si="23"/>
        <v/>
      </c>
      <c r="AC781" s="44"/>
    </row>
    <row r="782" spans="6:29" x14ac:dyDescent="0.25">
      <c r="F782" s="51" t="str">
        <f>IFERROR(VLOOKUP(D782,'Tabelas auxiliares'!$A$3:$B$61,2,FALSE),"")</f>
        <v/>
      </c>
      <c r="G782" s="51" t="str">
        <f>IFERROR(VLOOKUP($B782,'Tabelas auxiliares'!$A$65:$C$102,2,FALSE),"")</f>
        <v/>
      </c>
      <c r="H782" s="51" t="str">
        <f>IFERROR(VLOOKUP($B782,'Tabelas auxiliares'!$A$65:$C$102,3,FALSE),"")</f>
        <v/>
      </c>
      <c r="X782" s="51" t="str">
        <f t="shared" si="22"/>
        <v/>
      </c>
      <c r="Y782" s="51" t="str">
        <f>IF(T782="","",IF(AND(T782&lt;&gt;'Tabelas auxiliares'!$B$236,T782&lt;&gt;'Tabelas auxiliares'!$B$237,T782&lt;&gt;'Tabelas auxiliares'!$C$236,T782&lt;&gt;'Tabelas auxiliares'!$C$237,T782&lt;&gt;'Tabelas auxiliares'!$D$236),"FOLHA DE PESSOAL",IF(X782='Tabelas auxiliares'!$A$237,"CUSTEIO",IF(X782='Tabelas auxiliares'!$A$236,"INVESTIMENTO","ERRO - VERIFICAR"))))</f>
        <v/>
      </c>
      <c r="Z782" s="64" t="str">
        <f t="shared" si="23"/>
        <v/>
      </c>
      <c r="AC782" s="44"/>
    </row>
    <row r="783" spans="6:29" x14ac:dyDescent="0.25">
      <c r="F783" s="51" t="str">
        <f>IFERROR(VLOOKUP(D783,'Tabelas auxiliares'!$A$3:$B$61,2,FALSE),"")</f>
        <v/>
      </c>
      <c r="G783" s="51" t="str">
        <f>IFERROR(VLOOKUP($B783,'Tabelas auxiliares'!$A$65:$C$102,2,FALSE),"")</f>
        <v/>
      </c>
      <c r="H783" s="51" t="str">
        <f>IFERROR(VLOOKUP($B783,'Tabelas auxiliares'!$A$65:$C$102,3,FALSE),"")</f>
        <v/>
      </c>
      <c r="X783" s="51" t="str">
        <f t="shared" si="22"/>
        <v/>
      </c>
      <c r="Y783" s="51" t="str">
        <f>IF(T783="","",IF(AND(T783&lt;&gt;'Tabelas auxiliares'!$B$236,T783&lt;&gt;'Tabelas auxiliares'!$B$237,T783&lt;&gt;'Tabelas auxiliares'!$C$236,T783&lt;&gt;'Tabelas auxiliares'!$C$237,T783&lt;&gt;'Tabelas auxiliares'!$D$236),"FOLHA DE PESSOAL",IF(X783='Tabelas auxiliares'!$A$237,"CUSTEIO",IF(X783='Tabelas auxiliares'!$A$236,"INVESTIMENTO","ERRO - VERIFICAR"))))</f>
        <v/>
      </c>
      <c r="Z783" s="64" t="str">
        <f t="shared" si="23"/>
        <v/>
      </c>
      <c r="AC783" s="44"/>
    </row>
    <row r="784" spans="6:29" x14ac:dyDescent="0.25">
      <c r="F784" s="51" t="str">
        <f>IFERROR(VLOOKUP(D784,'Tabelas auxiliares'!$A$3:$B$61,2,FALSE),"")</f>
        <v/>
      </c>
      <c r="G784" s="51" t="str">
        <f>IFERROR(VLOOKUP($B784,'Tabelas auxiliares'!$A$65:$C$102,2,FALSE),"")</f>
        <v/>
      </c>
      <c r="H784" s="51" t="str">
        <f>IFERROR(VLOOKUP($B784,'Tabelas auxiliares'!$A$65:$C$102,3,FALSE),"")</f>
        <v/>
      </c>
      <c r="X784" s="51" t="str">
        <f t="shared" si="22"/>
        <v/>
      </c>
      <c r="Y784" s="51" t="str">
        <f>IF(T784="","",IF(AND(T784&lt;&gt;'Tabelas auxiliares'!$B$236,T784&lt;&gt;'Tabelas auxiliares'!$B$237,T784&lt;&gt;'Tabelas auxiliares'!$C$236,T784&lt;&gt;'Tabelas auxiliares'!$C$237,T784&lt;&gt;'Tabelas auxiliares'!$D$236),"FOLHA DE PESSOAL",IF(X784='Tabelas auxiliares'!$A$237,"CUSTEIO",IF(X784='Tabelas auxiliares'!$A$236,"INVESTIMENTO","ERRO - VERIFICAR"))))</f>
        <v/>
      </c>
      <c r="Z784" s="64" t="str">
        <f t="shared" si="23"/>
        <v/>
      </c>
      <c r="AC784" s="44"/>
    </row>
    <row r="785" spans="6:29" x14ac:dyDescent="0.25">
      <c r="F785" s="51" t="str">
        <f>IFERROR(VLOOKUP(D785,'Tabelas auxiliares'!$A$3:$B$61,2,FALSE),"")</f>
        <v/>
      </c>
      <c r="G785" s="51" t="str">
        <f>IFERROR(VLOOKUP($B785,'Tabelas auxiliares'!$A$65:$C$102,2,FALSE),"")</f>
        <v/>
      </c>
      <c r="H785" s="51" t="str">
        <f>IFERROR(VLOOKUP($B785,'Tabelas auxiliares'!$A$65:$C$102,3,FALSE),"")</f>
        <v/>
      </c>
      <c r="X785" s="51" t="str">
        <f t="shared" si="22"/>
        <v/>
      </c>
      <c r="Y785" s="51" t="str">
        <f>IF(T785="","",IF(AND(T785&lt;&gt;'Tabelas auxiliares'!$B$236,T785&lt;&gt;'Tabelas auxiliares'!$B$237,T785&lt;&gt;'Tabelas auxiliares'!$C$236,T785&lt;&gt;'Tabelas auxiliares'!$C$237,T785&lt;&gt;'Tabelas auxiliares'!$D$236),"FOLHA DE PESSOAL",IF(X785='Tabelas auxiliares'!$A$237,"CUSTEIO",IF(X785='Tabelas auxiliares'!$A$236,"INVESTIMENTO","ERRO - VERIFICAR"))))</f>
        <v/>
      </c>
      <c r="Z785" s="64" t="str">
        <f t="shared" si="23"/>
        <v/>
      </c>
      <c r="AC785" s="44"/>
    </row>
    <row r="786" spans="6:29" x14ac:dyDescent="0.25">
      <c r="F786" s="51" t="str">
        <f>IFERROR(VLOOKUP(D786,'Tabelas auxiliares'!$A$3:$B$61,2,FALSE),"")</f>
        <v/>
      </c>
      <c r="G786" s="51" t="str">
        <f>IFERROR(VLOOKUP($B786,'Tabelas auxiliares'!$A$65:$C$102,2,FALSE),"")</f>
        <v/>
      </c>
      <c r="H786" s="51" t="str">
        <f>IFERROR(VLOOKUP($B786,'Tabelas auxiliares'!$A$65:$C$102,3,FALSE),"")</f>
        <v/>
      </c>
      <c r="X786" s="51" t="str">
        <f t="shared" si="22"/>
        <v/>
      </c>
      <c r="Y786" s="51" t="str">
        <f>IF(T786="","",IF(AND(T786&lt;&gt;'Tabelas auxiliares'!$B$236,T786&lt;&gt;'Tabelas auxiliares'!$B$237,T786&lt;&gt;'Tabelas auxiliares'!$C$236,T786&lt;&gt;'Tabelas auxiliares'!$C$237,T786&lt;&gt;'Tabelas auxiliares'!$D$236),"FOLHA DE PESSOAL",IF(X786='Tabelas auxiliares'!$A$237,"CUSTEIO",IF(X786='Tabelas auxiliares'!$A$236,"INVESTIMENTO","ERRO - VERIFICAR"))))</f>
        <v/>
      </c>
      <c r="Z786" s="64" t="str">
        <f t="shared" si="23"/>
        <v/>
      </c>
      <c r="AC786" s="44"/>
    </row>
    <row r="787" spans="6:29" x14ac:dyDescent="0.25">
      <c r="F787" s="51" t="str">
        <f>IFERROR(VLOOKUP(D787,'Tabelas auxiliares'!$A$3:$B$61,2,FALSE),"")</f>
        <v/>
      </c>
      <c r="G787" s="51" t="str">
        <f>IFERROR(VLOOKUP($B787,'Tabelas auxiliares'!$A$65:$C$102,2,FALSE),"")</f>
        <v/>
      </c>
      <c r="H787" s="51" t="str">
        <f>IFERROR(VLOOKUP($B787,'Tabelas auxiliares'!$A$65:$C$102,3,FALSE),"")</f>
        <v/>
      </c>
      <c r="X787" s="51" t="str">
        <f t="shared" si="22"/>
        <v/>
      </c>
      <c r="Y787" s="51" t="str">
        <f>IF(T787="","",IF(AND(T787&lt;&gt;'Tabelas auxiliares'!$B$236,T787&lt;&gt;'Tabelas auxiliares'!$B$237,T787&lt;&gt;'Tabelas auxiliares'!$C$236,T787&lt;&gt;'Tabelas auxiliares'!$C$237,T787&lt;&gt;'Tabelas auxiliares'!$D$236),"FOLHA DE PESSOAL",IF(X787='Tabelas auxiliares'!$A$237,"CUSTEIO",IF(X787='Tabelas auxiliares'!$A$236,"INVESTIMENTO","ERRO - VERIFICAR"))))</f>
        <v/>
      </c>
      <c r="Z787" s="64" t="str">
        <f t="shared" si="23"/>
        <v/>
      </c>
      <c r="AC787" s="44"/>
    </row>
    <row r="788" spans="6:29" x14ac:dyDescent="0.25">
      <c r="F788" s="51" t="str">
        <f>IFERROR(VLOOKUP(D788,'Tabelas auxiliares'!$A$3:$B$61,2,FALSE),"")</f>
        <v/>
      </c>
      <c r="G788" s="51" t="str">
        <f>IFERROR(VLOOKUP($B788,'Tabelas auxiliares'!$A$65:$C$102,2,FALSE),"")</f>
        <v/>
      </c>
      <c r="H788" s="51" t="str">
        <f>IFERROR(VLOOKUP($B788,'Tabelas auxiliares'!$A$65:$C$102,3,FALSE),"")</f>
        <v/>
      </c>
      <c r="X788" s="51" t="str">
        <f t="shared" si="22"/>
        <v/>
      </c>
      <c r="Y788" s="51" t="str">
        <f>IF(T788="","",IF(AND(T788&lt;&gt;'Tabelas auxiliares'!$B$236,T788&lt;&gt;'Tabelas auxiliares'!$B$237,T788&lt;&gt;'Tabelas auxiliares'!$C$236,T788&lt;&gt;'Tabelas auxiliares'!$C$237,T788&lt;&gt;'Tabelas auxiliares'!$D$236),"FOLHA DE PESSOAL",IF(X788='Tabelas auxiliares'!$A$237,"CUSTEIO",IF(X788='Tabelas auxiliares'!$A$236,"INVESTIMENTO","ERRO - VERIFICAR"))))</f>
        <v/>
      </c>
      <c r="Z788" s="64" t="str">
        <f t="shared" si="23"/>
        <v/>
      </c>
      <c r="AC788" s="44"/>
    </row>
    <row r="789" spans="6:29" x14ac:dyDescent="0.25">
      <c r="F789" s="51" t="str">
        <f>IFERROR(VLOOKUP(D789,'Tabelas auxiliares'!$A$3:$B$61,2,FALSE),"")</f>
        <v/>
      </c>
      <c r="G789" s="51" t="str">
        <f>IFERROR(VLOOKUP($B789,'Tabelas auxiliares'!$A$65:$C$102,2,FALSE),"")</f>
        <v/>
      </c>
      <c r="H789" s="51" t="str">
        <f>IFERROR(VLOOKUP($B789,'Tabelas auxiliares'!$A$65:$C$102,3,FALSE),"")</f>
        <v/>
      </c>
      <c r="X789" s="51" t="str">
        <f t="shared" si="22"/>
        <v/>
      </c>
      <c r="Y789" s="51" t="str">
        <f>IF(T789="","",IF(AND(T789&lt;&gt;'Tabelas auxiliares'!$B$236,T789&lt;&gt;'Tabelas auxiliares'!$B$237,T789&lt;&gt;'Tabelas auxiliares'!$C$236,T789&lt;&gt;'Tabelas auxiliares'!$C$237,T789&lt;&gt;'Tabelas auxiliares'!$D$236),"FOLHA DE PESSOAL",IF(X789='Tabelas auxiliares'!$A$237,"CUSTEIO",IF(X789='Tabelas auxiliares'!$A$236,"INVESTIMENTO","ERRO - VERIFICAR"))))</f>
        <v/>
      </c>
      <c r="Z789" s="64" t="str">
        <f t="shared" si="23"/>
        <v/>
      </c>
      <c r="AC789" s="44"/>
    </row>
    <row r="790" spans="6:29" x14ac:dyDescent="0.25">
      <c r="F790" s="51" t="str">
        <f>IFERROR(VLOOKUP(D790,'Tabelas auxiliares'!$A$3:$B$61,2,FALSE),"")</f>
        <v/>
      </c>
      <c r="G790" s="51" t="str">
        <f>IFERROR(VLOOKUP($B790,'Tabelas auxiliares'!$A$65:$C$102,2,FALSE),"")</f>
        <v/>
      </c>
      <c r="H790" s="51" t="str">
        <f>IFERROR(VLOOKUP($B790,'Tabelas auxiliares'!$A$65:$C$102,3,FALSE),"")</f>
        <v/>
      </c>
      <c r="X790" s="51" t="str">
        <f t="shared" si="22"/>
        <v/>
      </c>
      <c r="Y790" s="51" t="str">
        <f>IF(T790="","",IF(AND(T790&lt;&gt;'Tabelas auxiliares'!$B$236,T790&lt;&gt;'Tabelas auxiliares'!$B$237,T790&lt;&gt;'Tabelas auxiliares'!$C$236,T790&lt;&gt;'Tabelas auxiliares'!$C$237,T790&lt;&gt;'Tabelas auxiliares'!$D$236),"FOLHA DE PESSOAL",IF(X790='Tabelas auxiliares'!$A$237,"CUSTEIO",IF(X790='Tabelas auxiliares'!$A$236,"INVESTIMENTO","ERRO - VERIFICAR"))))</f>
        <v/>
      </c>
      <c r="Z790" s="64" t="str">
        <f t="shared" si="23"/>
        <v/>
      </c>
      <c r="AC790" s="44"/>
    </row>
    <row r="791" spans="6:29" x14ac:dyDescent="0.25">
      <c r="F791" s="51" t="str">
        <f>IFERROR(VLOOKUP(D791,'Tabelas auxiliares'!$A$3:$B$61,2,FALSE),"")</f>
        <v/>
      </c>
      <c r="G791" s="51" t="str">
        <f>IFERROR(VLOOKUP($B791,'Tabelas auxiliares'!$A$65:$C$102,2,FALSE),"")</f>
        <v/>
      </c>
      <c r="H791" s="51" t="str">
        <f>IFERROR(VLOOKUP($B791,'Tabelas auxiliares'!$A$65:$C$102,3,FALSE),"")</f>
        <v/>
      </c>
      <c r="X791" s="51" t="str">
        <f t="shared" si="22"/>
        <v/>
      </c>
      <c r="Y791" s="51" t="str">
        <f>IF(T791="","",IF(AND(T791&lt;&gt;'Tabelas auxiliares'!$B$236,T791&lt;&gt;'Tabelas auxiliares'!$B$237,T791&lt;&gt;'Tabelas auxiliares'!$C$236,T791&lt;&gt;'Tabelas auxiliares'!$C$237,T791&lt;&gt;'Tabelas auxiliares'!$D$236),"FOLHA DE PESSOAL",IF(X791='Tabelas auxiliares'!$A$237,"CUSTEIO",IF(X791='Tabelas auxiliares'!$A$236,"INVESTIMENTO","ERRO - VERIFICAR"))))</f>
        <v/>
      </c>
      <c r="Z791" s="64" t="str">
        <f t="shared" si="23"/>
        <v/>
      </c>
      <c r="AC791" s="44"/>
    </row>
    <row r="792" spans="6:29" x14ac:dyDescent="0.25">
      <c r="F792" s="51" t="str">
        <f>IFERROR(VLOOKUP(D792,'Tabelas auxiliares'!$A$3:$B$61,2,FALSE),"")</f>
        <v/>
      </c>
      <c r="G792" s="51" t="str">
        <f>IFERROR(VLOOKUP($B792,'Tabelas auxiliares'!$A$65:$C$102,2,FALSE),"")</f>
        <v/>
      </c>
      <c r="H792" s="51" t="str">
        <f>IFERROR(VLOOKUP($B792,'Tabelas auxiliares'!$A$65:$C$102,3,FALSE),"")</f>
        <v/>
      </c>
      <c r="X792" s="51" t="str">
        <f t="shared" si="22"/>
        <v/>
      </c>
      <c r="Y792" s="51" t="str">
        <f>IF(T792="","",IF(AND(T792&lt;&gt;'Tabelas auxiliares'!$B$236,T792&lt;&gt;'Tabelas auxiliares'!$B$237,T792&lt;&gt;'Tabelas auxiliares'!$C$236,T792&lt;&gt;'Tabelas auxiliares'!$C$237,T792&lt;&gt;'Tabelas auxiliares'!$D$236),"FOLHA DE PESSOAL",IF(X792='Tabelas auxiliares'!$A$237,"CUSTEIO",IF(X792='Tabelas auxiliares'!$A$236,"INVESTIMENTO","ERRO - VERIFICAR"))))</f>
        <v/>
      </c>
      <c r="Z792" s="64" t="str">
        <f t="shared" si="23"/>
        <v/>
      </c>
      <c r="AC792" s="44"/>
    </row>
    <row r="793" spans="6:29" x14ac:dyDescent="0.25">
      <c r="F793" s="51" t="str">
        <f>IFERROR(VLOOKUP(D793,'Tabelas auxiliares'!$A$3:$B$61,2,FALSE),"")</f>
        <v/>
      </c>
      <c r="G793" s="51" t="str">
        <f>IFERROR(VLOOKUP($B793,'Tabelas auxiliares'!$A$65:$C$102,2,FALSE),"")</f>
        <v/>
      </c>
      <c r="H793" s="51" t="str">
        <f>IFERROR(VLOOKUP($B793,'Tabelas auxiliares'!$A$65:$C$102,3,FALSE),"")</f>
        <v/>
      </c>
      <c r="X793" s="51" t="str">
        <f t="shared" si="22"/>
        <v/>
      </c>
      <c r="Y793" s="51" t="str">
        <f>IF(T793="","",IF(AND(T793&lt;&gt;'Tabelas auxiliares'!$B$236,T793&lt;&gt;'Tabelas auxiliares'!$B$237,T793&lt;&gt;'Tabelas auxiliares'!$C$236,T793&lt;&gt;'Tabelas auxiliares'!$C$237,T793&lt;&gt;'Tabelas auxiliares'!$D$236),"FOLHA DE PESSOAL",IF(X793='Tabelas auxiliares'!$A$237,"CUSTEIO",IF(X793='Tabelas auxiliares'!$A$236,"INVESTIMENTO","ERRO - VERIFICAR"))))</f>
        <v/>
      </c>
      <c r="Z793" s="64" t="str">
        <f t="shared" si="23"/>
        <v/>
      </c>
      <c r="AC793" s="44"/>
    </row>
    <row r="794" spans="6:29" x14ac:dyDescent="0.25">
      <c r="F794" s="51" t="str">
        <f>IFERROR(VLOOKUP(D794,'Tabelas auxiliares'!$A$3:$B$61,2,FALSE),"")</f>
        <v/>
      </c>
      <c r="G794" s="51" t="str">
        <f>IFERROR(VLOOKUP($B794,'Tabelas auxiliares'!$A$65:$C$102,2,FALSE),"")</f>
        <v/>
      </c>
      <c r="H794" s="51" t="str">
        <f>IFERROR(VLOOKUP($B794,'Tabelas auxiliares'!$A$65:$C$102,3,FALSE),"")</f>
        <v/>
      </c>
      <c r="X794" s="51" t="str">
        <f t="shared" si="22"/>
        <v/>
      </c>
      <c r="Y794" s="51" t="str">
        <f>IF(T794="","",IF(AND(T794&lt;&gt;'Tabelas auxiliares'!$B$236,T794&lt;&gt;'Tabelas auxiliares'!$B$237,T794&lt;&gt;'Tabelas auxiliares'!$C$236,T794&lt;&gt;'Tabelas auxiliares'!$C$237,T794&lt;&gt;'Tabelas auxiliares'!$D$236),"FOLHA DE PESSOAL",IF(X794='Tabelas auxiliares'!$A$237,"CUSTEIO",IF(X794='Tabelas auxiliares'!$A$236,"INVESTIMENTO","ERRO - VERIFICAR"))))</f>
        <v/>
      </c>
      <c r="Z794" s="64" t="str">
        <f t="shared" si="23"/>
        <v/>
      </c>
      <c r="AC794" s="44"/>
    </row>
    <row r="795" spans="6:29" x14ac:dyDescent="0.25">
      <c r="F795" s="51" t="str">
        <f>IFERROR(VLOOKUP(D795,'Tabelas auxiliares'!$A$3:$B$61,2,FALSE),"")</f>
        <v/>
      </c>
      <c r="G795" s="51" t="str">
        <f>IFERROR(VLOOKUP($B795,'Tabelas auxiliares'!$A$65:$C$102,2,FALSE),"")</f>
        <v/>
      </c>
      <c r="H795" s="51" t="str">
        <f>IFERROR(VLOOKUP($B795,'Tabelas auxiliares'!$A$65:$C$102,3,FALSE),"")</f>
        <v/>
      </c>
      <c r="X795" s="51" t="str">
        <f t="shared" si="22"/>
        <v/>
      </c>
      <c r="Y795" s="51" t="str">
        <f>IF(T795="","",IF(AND(T795&lt;&gt;'Tabelas auxiliares'!$B$236,T795&lt;&gt;'Tabelas auxiliares'!$B$237,T795&lt;&gt;'Tabelas auxiliares'!$C$236,T795&lt;&gt;'Tabelas auxiliares'!$C$237,T795&lt;&gt;'Tabelas auxiliares'!$D$236),"FOLHA DE PESSOAL",IF(X795='Tabelas auxiliares'!$A$237,"CUSTEIO",IF(X795='Tabelas auxiliares'!$A$236,"INVESTIMENTO","ERRO - VERIFICAR"))))</f>
        <v/>
      </c>
      <c r="Z795" s="64" t="str">
        <f t="shared" si="23"/>
        <v/>
      </c>
      <c r="AC795" s="44"/>
    </row>
    <row r="796" spans="6:29" x14ac:dyDescent="0.25">
      <c r="F796" s="51" t="str">
        <f>IFERROR(VLOOKUP(D796,'Tabelas auxiliares'!$A$3:$B$61,2,FALSE),"")</f>
        <v/>
      </c>
      <c r="G796" s="51" t="str">
        <f>IFERROR(VLOOKUP($B796,'Tabelas auxiliares'!$A$65:$C$102,2,FALSE),"")</f>
        <v/>
      </c>
      <c r="H796" s="51" t="str">
        <f>IFERROR(VLOOKUP($B796,'Tabelas auxiliares'!$A$65:$C$102,3,FALSE),"")</f>
        <v/>
      </c>
      <c r="X796" s="51" t="str">
        <f t="shared" si="22"/>
        <v/>
      </c>
      <c r="Y796" s="51" t="str">
        <f>IF(T796="","",IF(AND(T796&lt;&gt;'Tabelas auxiliares'!$B$236,T796&lt;&gt;'Tabelas auxiliares'!$B$237,T796&lt;&gt;'Tabelas auxiliares'!$C$236,T796&lt;&gt;'Tabelas auxiliares'!$C$237,T796&lt;&gt;'Tabelas auxiliares'!$D$236),"FOLHA DE PESSOAL",IF(X796='Tabelas auxiliares'!$A$237,"CUSTEIO",IF(X796='Tabelas auxiliares'!$A$236,"INVESTIMENTO","ERRO - VERIFICAR"))))</f>
        <v/>
      </c>
      <c r="Z796" s="64" t="str">
        <f t="shared" si="23"/>
        <v/>
      </c>
      <c r="AC796" s="44"/>
    </row>
    <row r="797" spans="6:29" x14ac:dyDescent="0.25">
      <c r="F797" s="51" t="str">
        <f>IFERROR(VLOOKUP(D797,'Tabelas auxiliares'!$A$3:$B$61,2,FALSE),"")</f>
        <v/>
      </c>
      <c r="G797" s="51" t="str">
        <f>IFERROR(VLOOKUP($B797,'Tabelas auxiliares'!$A$65:$C$102,2,FALSE),"")</f>
        <v/>
      </c>
      <c r="H797" s="51" t="str">
        <f>IFERROR(VLOOKUP($B797,'Tabelas auxiliares'!$A$65:$C$102,3,FALSE),"")</f>
        <v/>
      </c>
      <c r="X797" s="51" t="str">
        <f t="shared" si="22"/>
        <v/>
      </c>
      <c r="Y797" s="51" t="str">
        <f>IF(T797="","",IF(AND(T797&lt;&gt;'Tabelas auxiliares'!$B$236,T797&lt;&gt;'Tabelas auxiliares'!$B$237,T797&lt;&gt;'Tabelas auxiliares'!$C$236,T797&lt;&gt;'Tabelas auxiliares'!$C$237,T797&lt;&gt;'Tabelas auxiliares'!$D$236),"FOLHA DE PESSOAL",IF(X797='Tabelas auxiliares'!$A$237,"CUSTEIO",IF(X797='Tabelas auxiliares'!$A$236,"INVESTIMENTO","ERRO - VERIFICAR"))))</f>
        <v/>
      </c>
      <c r="Z797" s="64" t="str">
        <f t="shared" si="23"/>
        <v/>
      </c>
      <c r="AC797" s="44"/>
    </row>
    <row r="798" spans="6:29" x14ac:dyDescent="0.25">
      <c r="F798" s="51" t="str">
        <f>IFERROR(VLOOKUP(D798,'Tabelas auxiliares'!$A$3:$B$61,2,FALSE),"")</f>
        <v/>
      </c>
      <c r="G798" s="51" t="str">
        <f>IFERROR(VLOOKUP($B798,'Tabelas auxiliares'!$A$65:$C$102,2,FALSE),"")</f>
        <v/>
      </c>
      <c r="H798" s="51" t="str">
        <f>IFERROR(VLOOKUP($B798,'Tabelas auxiliares'!$A$65:$C$102,3,FALSE),"")</f>
        <v/>
      </c>
      <c r="X798" s="51" t="str">
        <f t="shared" si="22"/>
        <v/>
      </c>
      <c r="Y798" s="51" t="str">
        <f>IF(T798="","",IF(AND(T798&lt;&gt;'Tabelas auxiliares'!$B$236,T798&lt;&gt;'Tabelas auxiliares'!$B$237,T798&lt;&gt;'Tabelas auxiliares'!$C$236,T798&lt;&gt;'Tabelas auxiliares'!$C$237,T798&lt;&gt;'Tabelas auxiliares'!$D$236),"FOLHA DE PESSOAL",IF(X798='Tabelas auxiliares'!$A$237,"CUSTEIO",IF(X798='Tabelas auxiliares'!$A$236,"INVESTIMENTO","ERRO - VERIFICAR"))))</f>
        <v/>
      </c>
      <c r="Z798" s="64" t="str">
        <f t="shared" si="23"/>
        <v/>
      </c>
      <c r="AC798" s="44"/>
    </row>
    <row r="799" spans="6:29" x14ac:dyDescent="0.25">
      <c r="F799" s="51" t="str">
        <f>IFERROR(VLOOKUP(D799,'Tabelas auxiliares'!$A$3:$B$61,2,FALSE),"")</f>
        <v/>
      </c>
      <c r="G799" s="51" t="str">
        <f>IFERROR(VLOOKUP($B799,'Tabelas auxiliares'!$A$65:$C$102,2,FALSE),"")</f>
        <v/>
      </c>
      <c r="H799" s="51" t="str">
        <f>IFERROR(VLOOKUP($B799,'Tabelas auxiliares'!$A$65:$C$102,3,FALSE),"")</f>
        <v/>
      </c>
      <c r="X799" s="51" t="str">
        <f t="shared" si="22"/>
        <v/>
      </c>
      <c r="Y799" s="51" t="str">
        <f>IF(T799="","",IF(AND(T799&lt;&gt;'Tabelas auxiliares'!$B$236,T799&lt;&gt;'Tabelas auxiliares'!$B$237,T799&lt;&gt;'Tabelas auxiliares'!$C$236,T799&lt;&gt;'Tabelas auxiliares'!$C$237,T799&lt;&gt;'Tabelas auxiliares'!$D$236),"FOLHA DE PESSOAL",IF(X799='Tabelas auxiliares'!$A$237,"CUSTEIO",IF(X799='Tabelas auxiliares'!$A$236,"INVESTIMENTO","ERRO - VERIFICAR"))))</f>
        <v/>
      </c>
      <c r="Z799" s="64" t="str">
        <f t="shared" si="23"/>
        <v/>
      </c>
      <c r="AC799" s="44"/>
    </row>
    <row r="800" spans="6:29" x14ac:dyDescent="0.25">
      <c r="F800" s="51" t="str">
        <f>IFERROR(VLOOKUP(D800,'Tabelas auxiliares'!$A$3:$B$61,2,FALSE),"")</f>
        <v/>
      </c>
      <c r="G800" s="51" t="str">
        <f>IFERROR(VLOOKUP($B800,'Tabelas auxiliares'!$A$65:$C$102,2,FALSE),"")</f>
        <v/>
      </c>
      <c r="H800" s="51" t="str">
        <f>IFERROR(VLOOKUP($B800,'Tabelas auxiliares'!$A$65:$C$102,3,FALSE),"")</f>
        <v/>
      </c>
      <c r="X800" s="51" t="str">
        <f t="shared" si="22"/>
        <v/>
      </c>
      <c r="Y800" s="51" t="str">
        <f>IF(T800="","",IF(AND(T800&lt;&gt;'Tabelas auxiliares'!$B$236,T800&lt;&gt;'Tabelas auxiliares'!$B$237,T800&lt;&gt;'Tabelas auxiliares'!$C$236,T800&lt;&gt;'Tabelas auxiliares'!$C$237,T800&lt;&gt;'Tabelas auxiliares'!$D$236),"FOLHA DE PESSOAL",IF(X800='Tabelas auxiliares'!$A$237,"CUSTEIO",IF(X800='Tabelas auxiliares'!$A$236,"INVESTIMENTO","ERRO - VERIFICAR"))))</f>
        <v/>
      </c>
      <c r="Z800" s="64" t="str">
        <f t="shared" si="23"/>
        <v/>
      </c>
      <c r="AC800" s="44"/>
    </row>
    <row r="801" spans="6:29" x14ac:dyDescent="0.25">
      <c r="F801" s="51" t="str">
        <f>IFERROR(VLOOKUP(D801,'Tabelas auxiliares'!$A$3:$B$61,2,FALSE),"")</f>
        <v/>
      </c>
      <c r="G801" s="51" t="str">
        <f>IFERROR(VLOOKUP($B801,'Tabelas auxiliares'!$A$65:$C$102,2,FALSE),"")</f>
        <v/>
      </c>
      <c r="H801" s="51" t="str">
        <f>IFERROR(VLOOKUP($B801,'Tabelas auxiliares'!$A$65:$C$102,3,FALSE),"")</f>
        <v/>
      </c>
      <c r="X801" s="51" t="str">
        <f t="shared" si="22"/>
        <v/>
      </c>
      <c r="Y801" s="51" t="str">
        <f>IF(T801="","",IF(AND(T801&lt;&gt;'Tabelas auxiliares'!$B$236,T801&lt;&gt;'Tabelas auxiliares'!$B$237,T801&lt;&gt;'Tabelas auxiliares'!$C$236,T801&lt;&gt;'Tabelas auxiliares'!$C$237,T801&lt;&gt;'Tabelas auxiliares'!$D$236),"FOLHA DE PESSOAL",IF(X801='Tabelas auxiliares'!$A$237,"CUSTEIO",IF(X801='Tabelas auxiliares'!$A$236,"INVESTIMENTO","ERRO - VERIFICAR"))))</f>
        <v/>
      </c>
      <c r="Z801" s="64" t="str">
        <f t="shared" si="23"/>
        <v/>
      </c>
      <c r="AC801" s="44"/>
    </row>
    <row r="802" spans="6:29" x14ac:dyDescent="0.25">
      <c r="F802" s="51" t="str">
        <f>IFERROR(VLOOKUP(D802,'Tabelas auxiliares'!$A$3:$B$61,2,FALSE),"")</f>
        <v/>
      </c>
      <c r="G802" s="51" t="str">
        <f>IFERROR(VLOOKUP($B802,'Tabelas auxiliares'!$A$65:$C$102,2,FALSE),"")</f>
        <v/>
      </c>
      <c r="H802" s="51" t="str">
        <f>IFERROR(VLOOKUP($B802,'Tabelas auxiliares'!$A$65:$C$102,3,FALSE),"")</f>
        <v/>
      </c>
      <c r="X802" s="51" t="str">
        <f t="shared" si="22"/>
        <v/>
      </c>
      <c r="Y802" s="51" t="str">
        <f>IF(T802="","",IF(AND(T802&lt;&gt;'Tabelas auxiliares'!$B$236,T802&lt;&gt;'Tabelas auxiliares'!$B$237,T802&lt;&gt;'Tabelas auxiliares'!$C$236,T802&lt;&gt;'Tabelas auxiliares'!$C$237,T802&lt;&gt;'Tabelas auxiliares'!$D$236),"FOLHA DE PESSOAL",IF(X802='Tabelas auxiliares'!$A$237,"CUSTEIO",IF(X802='Tabelas auxiliares'!$A$236,"INVESTIMENTO","ERRO - VERIFICAR"))))</f>
        <v/>
      </c>
      <c r="Z802" s="64" t="str">
        <f t="shared" si="23"/>
        <v/>
      </c>
      <c r="AC802" s="44"/>
    </row>
    <row r="803" spans="6:29" x14ac:dyDescent="0.25">
      <c r="F803" s="51" t="str">
        <f>IFERROR(VLOOKUP(D803,'Tabelas auxiliares'!$A$3:$B$61,2,FALSE),"")</f>
        <v/>
      </c>
      <c r="G803" s="51" t="str">
        <f>IFERROR(VLOOKUP($B803,'Tabelas auxiliares'!$A$65:$C$102,2,FALSE),"")</f>
        <v/>
      </c>
      <c r="H803" s="51" t="str">
        <f>IFERROR(VLOOKUP($B803,'Tabelas auxiliares'!$A$65:$C$102,3,FALSE),"")</f>
        <v/>
      </c>
      <c r="X803" s="51" t="str">
        <f t="shared" si="22"/>
        <v/>
      </c>
      <c r="Y803" s="51" t="str">
        <f>IF(T803="","",IF(AND(T803&lt;&gt;'Tabelas auxiliares'!$B$236,T803&lt;&gt;'Tabelas auxiliares'!$B$237,T803&lt;&gt;'Tabelas auxiliares'!$C$236,T803&lt;&gt;'Tabelas auxiliares'!$C$237,T803&lt;&gt;'Tabelas auxiliares'!$D$236),"FOLHA DE PESSOAL",IF(X803='Tabelas auxiliares'!$A$237,"CUSTEIO",IF(X803='Tabelas auxiliares'!$A$236,"INVESTIMENTO","ERRO - VERIFICAR"))))</f>
        <v/>
      </c>
      <c r="Z803" s="64" t="str">
        <f t="shared" si="23"/>
        <v/>
      </c>
      <c r="AC803" s="44"/>
    </row>
    <row r="804" spans="6:29" x14ac:dyDescent="0.25">
      <c r="F804" s="51" t="str">
        <f>IFERROR(VLOOKUP(D804,'Tabelas auxiliares'!$A$3:$B$61,2,FALSE),"")</f>
        <v/>
      </c>
      <c r="G804" s="51" t="str">
        <f>IFERROR(VLOOKUP($B804,'Tabelas auxiliares'!$A$65:$C$102,2,FALSE),"")</f>
        <v/>
      </c>
      <c r="H804" s="51" t="str">
        <f>IFERROR(VLOOKUP($B804,'Tabelas auxiliares'!$A$65:$C$102,3,FALSE),"")</f>
        <v/>
      </c>
      <c r="X804" s="51" t="str">
        <f t="shared" si="22"/>
        <v/>
      </c>
      <c r="Y804" s="51" t="str">
        <f>IF(T804="","",IF(AND(T804&lt;&gt;'Tabelas auxiliares'!$B$236,T804&lt;&gt;'Tabelas auxiliares'!$B$237,T804&lt;&gt;'Tabelas auxiliares'!$C$236,T804&lt;&gt;'Tabelas auxiliares'!$C$237,T804&lt;&gt;'Tabelas auxiliares'!$D$236),"FOLHA DE PESSOAL",IF(X804='Tabelas auxiliares'!$A$237,"CUSTEIO",IF(X804='Tabelas auxiliares'!$A$236,"INVESTIMENTO","ERRO - VERIFICAR"))))</f>
        <v/>
      </c>
      <c r="Z804" s="64" t="str">
        <f t="shared" si="23"/>
        <v/>
      </c>
      <c r="AC804" s="44"/>
    </row>
    <row r="805" spans="6:29" x14ac:dyDescent="0.25">
      <c r="F805" s="51" t="str">
        <f>IFERROR(VLOOKUP(D805,'Tabelas auxiliares'!$A$3:$B$61,2,FALSE),"")</f>
        <v/>
      </c>
      <c r="G805" s="51" t="str">
        <f>IFERROR(VLOOKUP($B805,'Tabelas auxiliares'!$A$65:$C$102,2,FALSE),"")</f>
        <v/>
      </c>
      <c r="H805" s="51" t="str">
        <f>IFERROR(VLOOKUP($B805,'Tabelas auxiliares'!$A$65:$C$102,3,FALSE),"")</f>
        <v/>
      </c>
      <c r="X805" s="51" t="str">
        <f t="shared" si="22"/>
        <v/>
      </c>
      <c r="Y805" s="51" t="str">
        <f>IF(T805="","",IF(AND(T805&lt;&gt;'Tabelas auxiliares'!$B$236,T805&lt;&gt;'Tabelas auxiliares'!$B$237,T805&lt;&gt;'Tabelas auxiliares'!$C$236,T805&lt;&gt;'Tabelas auxiliares'!$C$237,T805&lt;&gt;'Tabelas auxiliares'!$D$236),"FOLHA DE PESSOAL",IF(X805='Tabelas auxiliares'!$A$237,"CUSTEIO",IF(X805='Tabelas auxiliares'!$A$236,"INVESTIMENTO","ERRO - VERIFICAR"))))</f>
        <v/>
      </c>
      <c r="Z805" s="64" t="str">
        <f t="shared" si="23"/>
        <v/>
      </c>
      <c r="AC805" s="44"/>
    </row>
    <row r="806" spans="6:29" x14ac:dyDescent="0.25">
      <c r="F806" s="51" t="str">
        <f>IFERROR(VLOOKUP(D806,'Tabelas auxiliares'!$A$3:$B$61,2,FALSE),"")</f>
        <v/>
      </c>
      <c r="G806" s="51" t="str">
        <f>IFERROR(VLOOKUP($B806,'Tabelas auxiliares'!$A$65:$C$102,2,FALSE),"")</f>
        <v/>
      </c>
      <c r="H806" s="51" t="str">
        <f>IFERROR(VLOOKUP($B806,'Tabelas auxiliares'!$A$65:$C$102,3,FALSE),"")</f>
        <v/>
      </c>
      <c r="X806" s="51" t="str">
        <f t="shared" si="22"/>
        <v/>
      </c>
      <c r="Y806" s="51" t="str">
        <f>IF(T806="","",IF(AND(T806&lt;&gt;'Tabelas auxiliares'!$B$236,T806&lt;&gt;'Tabelas auxiliares'!$B$237,T806&lt;&gt;'Tabelas auxiliares'!$C$236,T806&lt;&gt;'Tabelas auxiliares'!$C$237,T806&lt;&gt;'Tabelas auxiliares'!$D$236),"FOLHA DE PESSOAL",IF(X806='Tabelas auxiliares'!$A$237,"CUSTEIO",IF(X806='Tabelas auxiliares'!$A$236,"INVESTIMENTO","ERRO - VERIFICAR"))))</f>
        <v/>
      </c>
      <c r="Z806" s="64" t="str">
        <f t="shared" si="23"/>
        <v/>
      </c>
      <c r="AC806" s="44"/>
    </row>
    <row r="807" spans="6:29" x14ac:dyDescent="0.25">
      <c r="F807" s="51" t="str">
        <f>IFERROR(VLOOKUP(D807,'Tabelas auxiliares'!$A$3:$B$61,2,FALSE),"")</f>
        <v/>
      </c>
      <c r="G807" s="51" t="str">
        <f>IFERROR(VLOOKUP($B807,'Tabelas auxiliares'!$A$65:$C$102,2,FALSE),"")</f>
        <v/>
      </c>
      <c r="H807" s="51" t="str">
        <f>IFERROR(VLOOKUP($B807,'Tabelas auxiliares'!$A$65:$C$102,3,FALSE),"")</f>
        <v/>
      </c>
      <c r="X807" s="51" t="str">
        <f t="shared" si="22"/>
        <v/>
      </c>
      <c r="Y807" s="51" t="str">
        <f>IF(T807="","",IF(AND(T807&lt;&gt;'Tabelas auxiliares'!$B$236,T807&lt;&gt;'Tabelas auxiliares'!$B$237,T807&lt;&gt;'Tabelas auxiliares'!$C$236,T807&lt;&gt;'Tabelas auxiliares'!$C$237,T807&lt;&gt;'Tabelas auxiliares'!$D$236),"FOLHA DE PESSOAL",IF(X807='Tabelas auxiliares'!$A$237,"CUSTEIO",IF(X807='Tabelas auxiliares'!$A$236,"INVESTIMENTO","ERRO - VERIFICAR"))))</f>
        <v/>
      </c>
      <c r="Z807" s="64" t="str">
        <f t="shared" si="23"/>
        <v/>
      </c>
      <c r="AC807" s="44"/>
    </row>
    <row r="808" spans="6:29" x14ac:dyDescent="0.25">
      <c r="F808" s="51" t="str">
        <f>IFERROR(VLOOKUP(D808,'Tabelas auxiliares'!$A$3:$B$61,2,FALSE),"")</f>
        <v/>
      </c>
      <c r="G808" s="51" t="str">
        <f>IFERROR(VLOOKUP($B808,'Tabelas auxiliares'!$A$65:$C$102,2,FALSE),"")</f>
        <v/>
      </c>
      <c r="H808" s="51" t="str">
        <f>IFERROR(VLOOKUP($B808,'Tabelas auxiliares'!$A$65:$C$102,3,FALSE),"")</f>
        <v/>
      </c>
      <c r="X808" s="51" t="str">
        <f t="shared" si="22"/>
        <v/>
      </c>
      <c r="Y808" s="51" t="str">
        <f>IF(T808="","",IF(AND(T808&lt;&gt;'Tabelas auxiliares'!$B$236,T808&lt;&gt;'Tabelas auxiliares'!$B$237,T808&lt;&gt;'Tabelas auxiliares'!$C$236,T808&lt;&gt;'Tabelas auxiliares'!$C$237,T808&lt;&gt;'Tabelas auxiliares'!$D$236),"FOLHA DE PESSOAL",IF(X808='Tabelas auxiliares'!$A$237,"CUSTEIO",IF(X808='Tabelas auxiliares'!$A$236,"INVESTIMENTO","ERRO - VERIFICAR"))))</f>
        <v/>
      </c>
      <c r="Z808" s="64" t="str">
        <f t="shared" si="23"/>
        <v/>
      </c>
      <c r="AC808" s="44"/>
    </row>
    <row r="809" spans="6:29" x14ac:dyDescent="0.25">
      <c r="F809" s="51" t="str">
        <f>IFERROR(VLOOKUP(D809,'Tabelas auxiliares'!$A$3:$B$61,2,FALSE),"")</f>
        <v/>
      </c>
      <c r="G809" s="51" t="str">
        <f>IFERROR(VLOOKUP($B809,'Tabelas auxiliares'!$A$65:$C$102,2,FALSE),"")</f>
        <v/>
      </c>
      <c r="H809" s="51" t="str">
        <f>IFERROR(VLOOKUP($B809,'Tabelas auxiliares'!$A$65:$C$102,3,FALSE),"")</f>
        <v/>
      </c>
      <c r="X809" s="51" t="str">
        <f t="shared" si="22"/>
        <v/>
      </c>
      <c r="Y809" s="51" t="str">
        <f>IF(T809="","",IF(AND(T809&lt;&gt;'Tabelas auxiliares'!$B$236,T809&lt;&gt;'Tabelas auxiliares'!$B$237,T809&lt;&gt;'Tabelas auxiliares'!$C$236,T809&lt;&gt;'Tabelas auxiliares'!$C$237,T809&lt;&gt;'Tabelas auxiliares'!$D$236),"FOLHA DE PESSOAL",IF(X809='Tabelas auxiliares'!$A$237,"CUSTEIO",IF(X809='Tabelas auxiliares'!$A$236,"INVESTIMENTO","ERRO - VERIFICAR"))))</f>
        <v/>
      </c>
      <c r="Z809" s="64" t="str">
        <f t="shared" si="23"/>
        <v/>
      </c>
      <c r="AC809" s="44"/>
    </row>
    <row r="810" spans="6:29" x14ac:dyDescent="0.25">
      <c r="F810" s="51" t="str">
        <f>IFERROR(VLOOKUP(D810,'Tabelas auxiliares'!$A$3:$B$61,2,FALSE),"")</f>
        <v/>
      </c>
      <c r="G810" s="51" t="str">
        <f>IFERROR(VLOOKUP($B810,'Tabelas auxiliares'!$A$65:$C$102,2,FALSE),"")</f>
        <v/>
      </c>
      <c r="H810" s="51" t="str">
        <f>IFERROR(VLOOKUP($B810,'Tabelas auxiliares'!$A$65:$C$102,3,FALSE),"")</f>
        <v/>
      </c>
      <c r="X810" s="51" t="str">
        <f t="shared" si="22"/>
        <v/>
      </c>
      <c r="Y810" s="51" t="str">
        <f>IF(T810="","",IF(AND(T810&lt;&gt;'Tabelas auxiliares'!$B$236,T810&lt;&gt;'Tabelas auxiliares'!$B$237,T810&lt;&gt;'Tabelas auxiliares'!$C$236,T810&lt;&gt;'Tabelas auxiliares'!$C$237,T810&lt;&gt;'Tabelas auxiliares'!$D$236),"FOLHA DE PESSOAL",IF(X810='Tabelas auxiliares'!$A$237,"CUSTEIO",IF(X810='Tabelas auxiliares'!$A$236,"INVESTIMENTO","ERRO - VERIFICAR"))))</f>
        <v/>
      </c>
      <c r="Z810" s="64" t="str">
        <f t="shared" si="23"/>
        <v/>
      </c>
      <c r="AA810" s="44"/>
      <c r="AC810" s="44"/>
    </row>
    <row r="811" spans="6:29" x14ac:dyDescent="0.25">
      <c r="F811" s="51" t="str">
        <f>IFERROR(VLOOKUP(D811,'Tabelas auxiliares'!$A$3:$B$61,2,FALSE),"")</f>
        <v/>
      </c>
      <c r="G811" s="51" t="str">
        <f>IFERROR(VLOOKUP($B811,'Tabelas auxiliares'!$A$65:$C$102,2,FALSE),"")</f>
        <v/>
      </c>
      <c r="H811" s="51" t="str">
        <f>IFERROR(VLOOKUP($B811,'Tabelas auxiliares'!$A$65:$C$102,3,FALSE),"")</f>
        <v/>
      </c>
      <c r="X811" s="51" t="str">
        <f t="shared" si="22"/>
        <v/>
      </c>
      <c r="Y811" s="51" t="str">
        <f>IF(T811="","",IF(AND(T811&lt;&gt;'Tabelas auxiliares'!$B$236,T811&lt;&gt;'Tabelas auxiliares'!$B$237,T811&lt;&gt;'Tabelas auxiliares'!$C$236,T811&lt;&gt;'Tabelas auxiliares'!$C$237,T811&lt;&gt;'Tabelas auxiliares'!$D$236),"FOLHA DE PESSOAL",IF(X811='Tabelas auxiliares'!$A$237,"CUSTEIO",IF(X811='Tabelas auxiliares'!$A$236,"INVESTIMENTO","ERRO - VERIFICAR"))))</f>
        <v/>
      </c>
      <c r="Z811" s="64" t="str">
        <f t="shared" si="23"/>
        <v/>
      </c>
      <c r="AC811" s="44"/>
    </row>
    <row r="812" spans="6:29" x14ac:dyDescent="0.25">
      <c r="F812" s="51" t="str">
        <f>IFERROR(VLOOKUP(D812,'Tabelas auxiliares'!$A$3:$B$61,2,FALSE),"")</f>
        <v/>
      </c>
      <c r="G812" s="51" t="str">
        <f>IFERROR(VLOOKUP($B812,'Tabelas auxiliares'!$A$65:$C$102,2,FALSE),"")</f>
        <v/>
      </c>
      <c r="H812" s="51" t="str">
        <f>IFERROR(VLOOKUP($B812,'Tabelas auxiliares'!$A$65:$C$102,3,FALSE),"")</f>
        <v/>
      </c>
      <c r="X812" s="51" t="str">
        <f t="shared" ref="X812:X875" si="24">LEFT(V812,1)</f>
        <v/>
      </c>
      <c r="Y812" s="51" t="str">
        <f>IF(T812="","",IF(AND(T812&lt;&gt;'Tabelas auxiliares'!$B$236,T812&lt;&gt;'Tabelas auxiliares'!$B$237,T812&lt;&gt;'Tabelas auxiliares'!$C$236,T812&lt;&gt;'Tabelas auxiliares'!$C$237,T812&lt;&gt;'Tabelas auxiliares'!$D$236),"FOLHA DE PESSOAL",IF(X812='Tabelas auxiliares'!$A$237,"CUSTEIO",IF(X812='Tabelas auxiliares'!$A$236,"INVESTIMENTO","ERRO - VERIFICAR"))))</f>
        <v/>
      </c>
      <c r="Z812" s="64" t="str">
        <f t="shared" si="23"/>
        <v/>
      </c>
      <c r="AC812" s="44"/>
    </row>
    <row r="813" spans="6:29" x14ac:dyDescent="0.25">
      <c r="F813" s="51" t="str">
        <f>IFERROR(VLOOKUP(D813,'Tabelas auxiliares'!$A$3:$B$61,2,FALSE),"")</f>
        <v/>
      </c>
      <c r="G813" s="51" t="str">
        <f>IFERROR(VLOOKUP($B813,'Tabelas auxiliares'!$A$65:$C$102,2,FALSE),"")</f>
        <v/>
      </c>
      <c r="H813" s="51" t="str">
        <f>IFERROR(VLOOKUP($B813,'Tabelas auxiliares'!$A$65:$C$102,3,FALSE),"")</f>
        <v/>
      </c>
      <c r="X813" s="51" t="str">
        <f t="shared" si="24"/>
        <v/>
      </c>
      <c r="Y813" s="51" t="str">
        <f>IF(T813="","",IF(AND(T813&lt;&gt;'Tabelas auxiliares'!$B$236,T813&lt;&gt;'Tabelas auxiliares'!$B$237,T813&lt;&gt;'Tabelas auxiliares'!$C$236,T813&lt;&gt;'Tabelas auxiliares'!$C$237,T813&lt;&gt;'Tabelas auxiliares'!$D$236),"FOLHA DE PESSOAL",IF(X813='Tabelas auxiliares'!$A$237,"CUSTEIO",IF(X813='Tabelas auxiliares'!$A$236,"INVESTIMENTO","ERRO - VERIFICAR"))))</f>
        <v/>
      </c>
      <c r="Z813" s="64" t="str">
        <f t="shared" ref="Z813:Z876" si="25">IF(AA813+AB813+AC813&lt;&gt;0,AA813+AB813+AC813,"")</f>
        <v/>
      </c>
      <c r="AA813" s="44"/>
      <c r="AC813" s="44"/>
    </row>
    <row r="814" spans="6:29" x14ac:dyDescent="0.25">
      <c r="F814" s="51" t="str">
        <f>IFERROR(VLOOKUP(D814,'Tabelas auxiliares'!$A$3:$B$61,2,FALSE),"")</f>
        <v/>
      </c>
      <c r="G814" s="51" t="str">
        <f>IFERROR(VLOOKUP($B814,'Tabelas auxiliares'!$A$65:$C$102,2,FALSE),"")</f>
        <v/>
      </c>
      <c r="H814" s="51" t="str">
        <f>IFERROR(VLOOKUP($B814,'Tabelas auxiliares'!$A$65:$C$102,3,FALSE),"")</f>
        <v/>
      </c>
      <c r="X814" s="51" t="str">
        <f t="shared" si="24"/>
        <v/>
      </c>
      <c r="Y814" s="51" t="str">
        <f>IF(T814="","",IF(AND(T814&lt;&gt;'Tabelas auxiliares'!$B$236,T814&lt;&gt;'Tabelas auxiliares'!$B$237,T814&lt;&gt;'Tabelas auxiliares'!$C$236,T814&lt;&gt;'Tabelas auxiliares'!$C$237,T814&lt;&gt;'Tabelas auxiliares'!$D$236),"FOLHA DE PESSOAL",IF(X814='Tabelas auxiliares'!$A$237,"CUSTEIO",IF(X814='Tabelas auxiliares'!$A$236,"INVESTIMENTO","ERRO - VERIFICAR"))))</f>
        <v/>
      </c>
      <c r="Z814" s="64" t="str">
        <f t="shared" si="25"/>
        <v/>
      </c>
      <c r="AA814" s="44"/>
      <c r="AC814" s="44"/>
    </row>
    <row r="815" spans="6:29" x14ac:dyDescent="0.25">
      <c r="F815" s="51" t="str">
        <f>IFERROR(VLOOKUP(D815,'Tabelas auxiliares'!$A$3:$B$61,2,FALSE),"")</f>
        <v/>
      </c>
      <c r="G815" s="51" t="str">
        <f>IFERROR(VLOOKUP($B815,'Tabelas auxiliares'!$A$65:$C$102,2,FALSE),"")</f>
        <v/>
      </c>
      <c r="H815" s="51" t="str">
        <f>IFERROR(VLOOKUP($B815,'Tabelas auxiliares'!$A$65:$C$102,3,FALSE),"")</f>
        <v/>
      </c>
      <c r="X815" s="51" t="str">
        <f t="shared" si="24"/>
        <v/>
      </c>
      <c r="Y815" s="51" t="str">
        <f>IF(T815="","",IF(AND(T815&lt;&gt;'Tabelas auxiliares'!$B$236,T815&lt;&gt;'Tabelas auxiliares'!$B$237,T815&lt;&gt;'Tabelas auxiliares'!$C$236,T815&lt;&gt;'Tabelas auxiliares'!$C$237,T815&lt;&gt;'Tabelas auxiliares'!$D$236),"FOLHA DE PESSOAL",IF(X815='Tabelas auxiliares'!$A$237,"CUSTEIO",IF(X815='Tabelas auxiliares'!$A$236,"INVESTIMENTO","ERRO - VERIFICAR"))))</f>
        <v/>
      </c>
      <c r="Z815" s="64" t="str">
        <f t="shared" si="25"/>
        <v/>
      </c>
      <c r="AA815" s="44"/>
      <c r="AC815" s="44"/>
    </row>
    <row r="816" spans="6:29" x14ac:dyDescent="0.25">
      <c r="F816" s="51" t="str">
        <f>IFERROR(VLOOKUP(D816,'Tabelas auxiliares'!$A$3:$B$61,2,FALSE),"")</f>
        <v/>
      </c>
      <c r="G816" s="51" t="str">
        <f>IFERROR(VLOOKUP($B816,'Tabelas auxiliares'!$A$65:$C$102,2,FALSE),"")</f>
        <v/>
      </c>
      <c r="H816" s="51" t="str">
        <f>IFERROR(VLOOKUP($B816,'Tabelas auxiliares'!$A$65:$C$102,3,FALSE),"")</f>
        <v/>
      </c>
      <c r="X816" s="51" t="str">
        <f t="shared" si="24"/>
        <v/>
      </c>
      <c r="Y816" s="51" t="str">
        <f>IF(T816="","",IF(AND(T816&lt;&gt;'Tabelas auxiliares'!$B$236,T816&lt;&gt;'Tabelas auxiliares'!$B$237,T816&lt;&gt;'Tabelas auxiliares'!$C$236,T816&lt;&gt;'Tabelas auxiliares'!$C$237,T816&lt;&gt;'Tabelas auxiliares'!$D$236),"FOLHA DE PESSOAL",IF(X816='Tabelas auxiliares'!$A$237,"CUSTEIO",IF(X816='Tabelas auxiliares'!$A$236,"INVESTIMENTO","ERRO - VERIFICAR"))))</f>
        <v/>
      </c>
      <c r="Z816" s="64" t="str">
        <f t="shared" si="25"/>
        <v/>
      </c>
      <c r="AA816" s="44"/>
      <c r="AC816" s="44"/>
    </row>
    <row r="817" spans="6:29" x14ac:dyDescent="0.25">
      <c r="F817" s="51" t="str">
        <f>IFERROR(VLOOKUP(D817,'Tabelas auxiliares'!$A$3:$B$61,2,FALSE),"")</f>
        <v/>
      </c>
      <c r="G817" s="51" t="str">
        <f>IFERROR(VLOOKUP($B817,'Tabelas auxiliares'!$A$65:$C$102,2,FALSE),"")</f>
        <v/>
      </c>
      <c r="H817" s="51" t="str">
        <f>IFERROR(VLOOKUP($B817,'Tabelas auxiliares'!$A$65:$C$102,3,FALSE),"")</f>
        <v/>
      </c>
      <c r="X817" s="51" t="str">
        <f t="shared" si="24"/>
        <v/>
      </c>
      <c r="Y817" s="51" t="str">
        <f>IF(T817="","",IF(AND(T817&lt;&gt;'Tabelas auxiliares'!$B$236,T817&lt;&gt;'Tabelas auxiliares'!$B$237,T817&lt;&gt;'Tabelas auxiliares'!$C$236,T817&lt;&gt;'Tabelas auxiliares'!$C$237,T817&lt;&gt;'Tabelas auxiliares'!$D$236),"FOLHA DE PESSOAL",IF(X817='Tabelas auxiliares'!$A$237,"CUSTEIO",IF(X817='Tabelas auxiliares'!$A$236,"INVESTIMENTO","ERRO - VERIFICAR"))))</f>
        <v/>
      </c>
      <c r="Z817" s="64" t="str">
        <f t="shared" si="25"/>
        <v/>
      </c>
      <c r="AC817" s="44"/>
    </row>
    <row r="818" spans="6:29" x14ac:dyDescent="0.25">
      <c r="F818" s="51" t="str">
        <f>IFERROR(VLOOKUP(D818,'Tabelas auxiliares'!$A$3:$B$61,2,FALSE),"")</f>
        <v/>
      </c>
      <c r="G818" s="51" t="str">
        <f>IFERROR(VLOOKUP($B818,'Tabelas auxiliares'!$A$65:$C$102,2,FALSE),"")</f>
        <v/>
      </c>
      <c r="H818" s="51" t="str">
        <f>IFERROR(VLOOKUP($B818,'Tabelas auxiliares'!$A$65:$C$102,3,FALSE),"")</f>
        <v/>
      </c>
      <c r="X818" s="51" t="str">
        <f t="shared" si="24"/>
        <v/>
      </c>
      <c r="Y818" s="51" t="str">
        <f>IF(T818="","",IF(AND(T818&lt;&gt;'Tabelas auxiliares'!$B$236,T818&lt;&gt;'Tabelas auxiliares'!$B$237,T818&lt;&gt;'Tabelas auxiliares'!$C$236,T818&lt;&gt;'Tabelas auxiliares'!$C$237,T818&lt;&gt;'Tabelas auxiliares'!$D$236),"FOLHA DE PESSOAL",IF(X818='Tabelas auxiliares'!$A$237,"CUSTEIO",IF(X818='Tabelas auxiliares'!$A$236,"INVESTIMENTO","ERRO - VERIFICAR"))))</f>
        <v/>
      </c>
      <c r="Z818" s="64" t="str">
        <f t="shared" si="25"/>
        <v/>
      </c>
      <c r="AA818" s="44"/>
      <c r="AC818" s="44"/>
    </row>
    <row r="819" spans="6:29" x14ac:dyDescent="0.25">
      <c r="F819" s="51" t="str">
        <f>IFERROR(VLOOKUP(D819,'Tabelas auxiliares'!$A$3:$B$61,2,FALSE),"")</f>
        <v/>
      </c>
      <c r="G819" s="51" t="str">
        <f>IFERROR(VLOOKUP($B819,'Tabelas auxiliares'!$A$65:$C$102,2,FALSE),"")</f>
        <v/>
      </c>
      <c r="H819" s="51" t="str">
        <f>IFERROR(VLOOKUP($B819,'Tabelas auxiliares'!$A$65:$C$102,3,FALSE),"")</f>
        <v/>
      </c>
      <c r="X819" s="51" t="str">
        <f t="shared" si="24"/>
        <v/>
      </c>
      <c r="Y819" s="51" t="str">
        <f>IF(T819="","",IF(AND(T819&lt;&gt;'Tabelas auxiliares'!$B$236,T819&lt;&gt;'Tabelas auxiliares'!$B$237,T819&lt;&gt;'Tabelas auxiliares'!$C$236,T819&lt;&gt;'Tabelas auxiliares'!$C$237,T819&lt;&gt;'Tabelas auxiliares'!$D$236),"FOLHA DE PESSOAL",IF(X819='Tabelas auxiliares'!$A$237,"CUSTEIO",IF(X819='Tabelas auxiliares'!$A$236,"INVESTIMENTO","ERRO - VERIFICAR"))))</f>
        <v/>
      </c>
      <c r="Z819" s="64" t="str">
        <f t="shared" si="25"/>
        <v/>
      </c>
      <c r="AA819" s="44"/>
      <c r="AC819" s="44"/>
    </row>
    <row r="820" spans="6:29" x14ac:dyDescent="0.25">
      <c r="F820" s="51" t="str">
        <f>IFERROR(VLOOKUP(D820,'Tabelas auxiliares'!$A$3:$B$61,2,FALSE),"")</f>
        <v/>
      </c>
      <c r="G820" s="51" t="str">
        <f>IFERROR(VLOOKUP($B820,'Tabelas auxiliares'!$A$65:$C$102,2,FALSE),"")</f>
        <v/>
      </c>
      <c r="H820" s="51" t="str">
        <f>IFERROR(VLOOKUP($B820,'Tabelas auxiliares'!$A$65:$C$102,3,FALSE),"")</f>
        <v/>
      </c>
      <c r="X820" s="51" t="str">
        <f t="shared" si="24"/>
        <v/>
      </c>
      <c r="Y820" s="51" t="str">
        <f>IF(T820="","",IF(AND(T820&lt;&gt;'Tabelas auxiliares'!$B$236,T820&lt;&gt;'Tabelas auxiliares'!$B$237,T820&lt;&gt;'Tabelas auxiliares'!$C$236,T820&lt;&gt;'Tabelas auxiliares'!$C$237,T820&lt;&gt;'Tabelas auxiliares'!$D$236),"FOLHA DE PESSOAL",IF(X820='Tabelas auxiliares'!$A$237,"CUSTEIO",IF(X820='Tabelas auxiliares'!$A$236,"INVESTIMENTO","ERRO - VERIFICAR"))))</f>
        <v/>
      </c>
      <c r="Z820" s="64" t="str">
        <f t="shared" si="25"/>
        <v/>
      </c>
      <c r="AA820" s="44"/>
      <c r="AC820" s="44"/>
    </row>
    <row r="821" spans="6:29" x14ac:dyDescent="0.25">
      <c r="F821" s="51" t="str">
        <f>IFERROR(VLOOKUP(D821,'Tabelas auxiliares'!$A$3:$B$61,2,FALSE),"")</f>
        <v/>
      </c>
      <c r="G821" s="51" t="str">
        <f>IFERROR(VLOOKUP($B821,'Tabelas auxiliares'!$A$65:$C$102,2,FALSE),"")</f>
        <v/>
      </c>
      <c r="H821" s="51" t="str">
        <f>IFERROR(VLOOKUP($B821,'Tabelas auxiliares'!$A$65:$C$102,3,FALSE),"")</f>
        <v/>
      </c>
      <c r="X821" s="51" t="str">
        <f t="shared" si="24"/>
        <v/>
      </c>
      <c r="Y821" s="51" t="str">
        <f>IF(T821="","",IF(AND(T821&lt;&gt;'Tabelas auxiliares'!$B$236,T821&lt;&gt;'Tabelas auxiliares'!$B$237,T821&lt;&gt;'Tabelas auxiliares'!$C$236,T821&lt;&gt;'Tabelas auxiliares'!$C$237,T821&lt;&gt;'Tabelas auxiliares'!$D$236),"FOLHA DE PESSOAL",IF(X821='Tabelas auxiliares'!$A$237,"CUSTEIO",IF(X821='Tabelas auxiliares'!$A$236,"INVESTIMENTO","ERRO - VERIFICAR"))))</f>
        <v/>
      </c>
      <c r="Z821" s="64" t="str">
        <f t="shared" si="25"/>
        <v/>
      </c>
      <c r="AC821" s="44"/>
    </row>
    <row r="822" spans="6:29" x14ac:dyDescent="0.25">
      <c r="F822" s="51" t="str">
        <f>IFERROR(VLOOKUP(D822,'Tabelas auxiliares'!$A$3:$B$61,2,FALSE),"")</f>
        <v/>
      </c>
      <c r="G822" s="51" t="str">
        <f>IFERROR(VLOOKUP($B822,'Tabelas auxiliares'!$A$65:$C$102,2,FALSE),"")</f>
        <v/>
      </c>
      <c r="H822" s="51" t="str">
        <f>IFERROR(VLOOKUP($B822,'Tabelas auxiliares'!$A$65:$C$102,3,FALSE),"")</f>
        <v/>
      </c>
      <c r="X822" s="51" t="str">
        <f t="shared" si="24"/>
        <v/>
      </c>
      <c r="Y822" s="51" t="str">
        <f>IF(T822="","",IF(AND(T822&lt;&gt;'Tabelas auxiliares'!$B$236,T822&lt;&gt;'Tabelas auxiliares'!$B$237,T822&lt;&gt;'Tabelas auxiliares'!$C$236,T822&lt;&gt;'Tabelas auxiliares'!$C$237,T822&lt;&gt;'Tabelas auxiliares'!$D$236),"FOLHA DE PESSOAL",IF(X822='Tabelas auxiliares'!$A$237,"CUSTEIO",IF(X822='Tabelas auxiliares'!$A$236,"INVESTIMENTO","ERRO - VERIFICAR"))))</f>
        <v/>
      </c>
      <c r="Z822" s="64" t="str">
        <f t="shared" si="25"/>
        <v/>
      </c>
      <c r="AA822" s="44"/>
      <c r="AC822" s="44"/>
    </row>
    <row r="823" spans="6:29" x14ac:dyDescent="0.25">
      <c r="F823" s="51" t="str">
        <f>IFERROR(VLOOKUP(D823,'Tabelas auxiliares'!$A$3:$B$61,2,FALSE),"")</f>
        <v/>
      </c>
      <c r="G823" s="51" t="str">
        <f>IFERROR(VLOOKUP($B823,'Tabelas auxiliares'!$A$65:$C$102,2,FALSE),"")</f>
        <v/>
      </c>
      <c r="H823" s="51" t="str">
        <f>IFERROR(VLOOKUP($B823,'Tabelas auxiliares'!$A$65:$C$102,3,FALSE),"")</f>
        <v/>
      </c>
      <c r="X823" s="51" t="str">
        <f t="shared" si="24"/>
        <v/>
      </c>
      <c r="Y823" s="51" t="str">
        <f>IF(T823="","",IF(AND(T823&lt;&gt;'Tabelas auxiliares'!$B$236,T823&lt;&gt;'Tabelas auxiliares'!$B$237,T823&lt;&gt;'Tabelas auxiliares'!$C$236,T823&lt;&gt;'Tabelas auxiliares'!$C$237,T823&lt;&gt;'Tabelas auxiliares'!$D$236),"FOLHA DE PESSOAL",IF(X823='Tabelas auxiliares'!$A$237,"CUSTEIO",IF(X823='Tabelas auxiliares'!$A$236,"INVESTIMENTO","ERRO - VERIFICAR"))))</f>
        <v/>
      </c>
      <c r="Z823" s="64" t="str">
        <f t="shared" si="25"/>
        <v/>
      </c>
      <c r="AA823" s="44"/>
      <c r="AC823" s="44"/>
    </row>
    <row r="824" spans="6:29" x14ac:dyDescent="0.25">
      <c r="F824" s="51" t="str">
        <f>IFERROR(VLOOKUP(D824,'Tabelas auxiliares'!$A$3:$B$61,2,FALSE),"")</f>
        <v/>
      </c>
      <c r="G824" s="51" t="str">
        <f>IFERROR(VLOOKUP($B824,'Tabelas auxiliares'!$A$65:$C$102,2,FALSE),"")</f>
        <v/>
      </c>
      <c r="H824" s="51" t="str">
        <f>IFERROR(VLOOKUP($B824,'Tabelas auxiliares'!$A$65:$C$102,3,FALSE),"")</f>
        <v/>
      </c>
      <c r="X824" s="51" t="str">
        <f t="shared" si="24"/>
        <v/>
      </c>
      <c r="Y824" s="51" t="str">
        <f>IF(T824="","",IF(AND(T824&lt;&gt;'Tabelas auxiliares'!$B$236,T824&lt;&gt;'Tabelas auxiliares'!$B$237,T824&lt;&gt;'Tabelas auxiliares'!$C$236,T824&lt;&gt;'Tabelas auxiliares'!$C$237,T824&lt;&gt;'Tabelas auxiliares'!$D$236),"FOLHA DE PESSOAL",IF(X824='Tabelas auxiliares'!$A$237,"CUSTEIO",IF(X824='Tabelas auxiliares'!$A$236,"INVESTIMENTO","ERRO - VERIFICAR"))))</f>
        <v/>
      </c>
      <c r="Z824" s="64" t="str">
        <f t="shared" si="25"/>
        <v/>
      </c>
      <c r="AA824" s="44"/>
      <c r="AC824" s="44"/>
    </row>
    <row r="825" spans="6:29" x14ac:dyDescent="0.25">
      <c r="F825" s="51" t="str">
        <f>IFERROR(VLOOKUP(D825,'Tabelas auxiliares'!$A$3:$B$61,2,FALSE),"")</f>
        <v/>
      </c>
      <c r="G825" s="51" t="str">
        <f>IFERROR(VLOOKUP($B825,'Tabelas auxiliares'!$A$65:$C$102,2,FALSE),"")</f>
        <v/>
      </c>
      <c r="H825" s="51" t="str">
        <f>IFERROR(VLOOKUP($B825,'Tabelas auxiliares'!$A$65:$C$102,3,FALSE),"")</f>
        <v/>
      </c>
      <c r="X825" s="51" t="str">
        <f t="shared" si="24"/>
        <v/>
      </c>
      <c r="Y825" s="51" t="str">
        <f>IF(T825="","",IF(AND(T825&lt;&gt;'Tabelas auxiliares'!$B$236,T825&lt;&gt;'Tabelas auxiliares'!$B$237,T825&lt;&gt;'Tabelas auxiliares'!$C$236,T825&lt;&gt;'Tabelas auxiliares'!$C$237,T825&lt;&gt;'Tabelas auxiliares'!$D$236),"FOLHA DE PESSOAL",IF(X825='Tabelas auxiliares'!$A$237,"CUSTEIO",IF(X825='Tabelas auxiliares'!$A$236,"INVESTIMENTO","ERRO - VERIFICAR"))))</f>
        <v/>
      </c>
      <c r="Z825" s="64" t="str">
        <f t="shared" si="25"/>
        <v/>
      </c>
      <c r="AC825" s="44"/>
    </row>
    <row r="826" spans="6:29" x14ac:dyDescent="0.25">
      <c r="F826" s="51" t="str">
        <f>IFERROR(VLOOKUP(D826,'Tabelas auxiliares'!$A$3:$B$61,2,FALSE),"")</f>
        <v/>
      </c>
      <c r="G826" s="51" t="str">
        <f>IFERROR(VLOOKUP($B826,'Tabelas auxiliares'!$A$65:$C$102,2,FALSE),"")</f>
        <v/>
      </c>
      <c r="H826" s="51" t="str">
        <f>IFERROR(VLOOKUP($B826,'Tabelas auxiliares'!$A$65:$C$102,3,FALSE),"")</f>
        <v/>
      </c>
      <c r="X826" s="51" t="str">
        <f t="shared" si="24"/>
        <v/>
      </c>
      <c r="Y826" s="51" t="str">
        <f>IF(T826="","",IF(AND(T826&lt;&gt;'Tabelas auxiliares'!$B$236,T826&lt;&gt;'Tabelas auxiliares'!$B$237,T826&lt;&gt;'Tabelas auxiliares'!$C$236,T826&lt;&gt;'Tabelas auxiliares'!$C$237,T826&lt;&gt;'Tabelas auxiliares'!$D$236),"FOLHA DE PESSOAL",IF(X826='Tabelas auxiliares'!$A$237,"CUSTEIO",IF(X826='Tabelas auxiliares'!$A$236,"INVESTIMENTO","ERRO - VERIFICAR"))))</f>
        <v/>
      </c>
      <c r="Z826" s="64" t="str">
        <f t="shared" si="25"/>
        <v/>
      </c>
      <c r="AA826" s="44"/>
      <c r="AC826" s="44"/>
    </row>
    <row r="827" spans="6:29" x14ac:dyDescent="0.25">
      <c r="F827" s="51" t="str">
        <f>IFERROR(VLOOKUP(D827,'Tabelas auxiliares'!$A$3:$B$61,2,FALSE),"")</f>
        <v/>
      </c>
      <c r="G827" s="51" t="str">
        <f>IFERROR(VLOOKUP($B827,'Tabelas auxiliares'!$A$65:$C$102,2,FALSE),"")</f>
        <v/>
      </c>
      <c r="H827" s="51" t="str">
        <f>IFERROR(VLOOKUP($B827,'Tabelas auxiliares'!$A$65:$C$102,3,FALSE),"")</f>
        <v/>
      </c>
      <c r="X827" s="51" t="str">
        <f t="shared" si="24"/>
        <v/>
      </c>
      <c r="Y827" s="51" t="str">
        <f>IF(T827="","",IF(AND(T827&lt;&gt;'Tabelas auxiliares'!$B$236,T827&lt;&gt;'Tabelas auxiliares'!$B$237,T827&lt;&gt;'Tabelas auxiliares'!$C$236,T827&lt;&gt;'Tabelas auxiliares'!$C$237,T827&lt;&gt;'Tabelas auxiliares'!$D$236),"FOLHA DE PESSOAL",IF(X827='Tabelas auxiliares'!$A$237,"CUSTEIO",IF(X827='Tabelas auxiliares'!$A$236,"INVESTIMENTO","ERRO - VERIFICAR"))))</f>
        <v/>
      </c>
      <c r="Z827" s="64" t="str">
        <f t="shared" si="25"/>
        <v/>
      </c>
      <c r="AC827" s="44"/>
    </row>
    <row r="828" spans="6:29" x14ac:dyDescent="0.25">
      <c r="F828" s="51" t="str">
        <f>IFERROR(VLOOKUP(D828,'Tabelas auxiliares'!$A$3:$B$61,2,FALSE),"")</f>
        <v/>
      </c>
      <c r="G828" s="51" t="str">
        <f>IFERROR(VLOOKUP($B828,'Tabelas auxiliares'!$A$65:$C$102,2,FALSE),"")</f>
        <v/>
      </c>
      <c r="H828" s="51" t="str">
        <f>IFERROR(VLOOKUP($B828,'Tabelas auxiliares'!$A$65:$C$102,3,FALSE),"")</f>
        <v/>
      </c>
      <c r="X828" s="51" t="str">
        <f t="shared" si="24"/>
        <v/>
      </c>
      <c r="Y828" s="51" t="str">
        <f>IF(T828="","",IF(AND(T828&lt;&gt;'Tabelas auxiliares'!$B$236,T828&lt;&gt;'Tabelas auxiliares'!$B$237,T828&lt;&gt;'Tabelas auxiliares'!$C$236,T828&lt;&gt;'Tabelas auxiliares'!$C$237,T828&lt;&gt;'Tabelas auxiliares'!$D$236),"FOLHA DE PESSOAL",IF(X828='Tabelas auxiliares'!$A$237,"CUSTEIO",IF(X828='Tabelas auxiliares'!$A$236,"INVESTIMENTO","ERRO - VERIFICAR"))))</f>
        <v/>
      </c>
      <c r="Z828" s="64" t="str">
        <f t="shared" si="25"/>
        <v/>
      </c>
      <c r="AC828" s="44"/>
    </row>
    <row r="829" spans="6:29" x14ac:dyDescent="0.25">
      <c r="F829" s="51" t="str">
        <f>IFERROR(VLOOKUP(D829,'Tabelas auxiliares'!$A$3:$B$61,2,FALSE),"")</f>
        <v/>
      </c>
      <c r="G829" s="51" t="str">
        <f>IFERROR(VLOOKUP($B829,'Tabelas auxiliares'!$A$65:$C$102,2,FALSE),"")</f>
        <v/>
      </c>
      <c r="H829" s="51" t="str">
        <f>IFERROR(VLOOKUP($B829,'Tabelas auxiliares'!$A$65:$C$102,3,FALSE),"")</f>
        <v/>
      </c>
      <c r="X829" s="51" t="str">
        <f t="shared" si="24"/>
        <v/>
      </c>
      <c r="Y829" s="51" t="str">
        <f>IF(T829="","",IF(AND(T829&lt;&gt;'Tabelas auxiliares'!$B$236,T829&lt;&gt;'Tabelas auxiliares'!$B$237,T829&lt;&gt;'Tabelas auxiliares'!$C$236,T829&lt;&gt;'Tabelas auxiliares'!$C$237,T829&lt;&gt;'Tabelas auxiliares'!$D$236),"FOLHA DE PESSOAL",IF(X829='Tabelas auxiliares'!$A$237,"CUSTEIO",IF(X829='Tabelas auxiliares'!$A$236,"INVESTIMENTO","ERRO - VERIFICAR"))))</f>
        <v/>
      </c>
      <c r="Z829" s="64" t="str">
        <f t="shared" si="25"/>
        <v/>
      </c>
      <c r="AA829" s="44"/>
      <c r="AC829" s="44"/>
    </row>
    <row r="830" spans="6:29" x14ac:dyDescent="0.25">
      <c r="F830" s="51" t="str">
        <f>IFERROR(VLOOKUP(D830,'Tabelas auxiliares'!$A$3:$B$61,2,FALSE),"")</f>
        <v/>
      </c>
      <c r="G830" s="51" t="str">
        <f>IFERROR(VLOOKUP($B830,'Tabelas auxiliares'!$A$65:$C$102,2,FALSE),"")</f>
        <v/>
      </c>
      <c r="H830" s="51" t="str">
        <f>IFERROR(VLOOKUP($B830,'Tabelas auxiliares'!$A$65:$C$102,3,FALSE),"")</f>
        <v/>
      </c>
      <c r="X830" s="51" t="str">
        <f t="shared" si="24"/>
        <v/>
      </c>
      <c r="Y830" s="51" t="str">
        <f>IF(T830="","",IF(AND(T830&lt;&gt;'Tabelas auxiliares'!$B$236,T830&lt;&gt;'Tabelas auxiliares'!$B$237,T830&lt;&gt;'Tabelas auxiliares'!$C$236,T830&lt;&gt;'Tabelas auxiliares'!$C$237,T830&lt;&gt;'Tabelas auxiliares'!$D$236),"FOLHA DE PESSOAL",IF(X830='Tabelas auxiliares'!$A$237,"CUSTEIO",IF(X830='Tabelas auxiliares'!$A$236,"INVESTIMENTO","ERRO - VERIFICAR"))))</f>
        <v/>
      </c>
      <c r="Z830" s="64" t="str">
        <f t="shared" si="25"/>
        <v/>
      </c>
      <c r="AA830" s="44"/>
      <c r="AC830" s="44"/>
    </row>
    <row r="831" spans="6:29" x14ac:dyDescent="0.25">
      <c r="F831" s="51" t="str">
        <f>IFERROR(VLOOKUP(D831,'Tabelas auxiliares'!$A$3:$B$61,2,FALSE),"")</f>
        <v/>
      </c>
      <c r="G831" s="51" t="str">
        <f>IFERROR(VLOOKUP($B831,'Tabelas auxiliares'!$A$65:$C$102,2,FALSE),"")</f>
        <v/>
      </c>
      <c r="H831" s="51" t="str">
        <f>IFERROR(VLOOKUP($B831,'Tabelas auxiliares'!$A$65:$C$102,3,FALSE),"")</f>
        <v/>
      </c>
      <c r="X831" s="51" t="str">
        <f t="shared" si="24"/>
        <v/>
      </c>
      <c r="Y831" s="51" t="str">
        <f>IF(T831="","",IF(AND(T831&lt;&gt;'Tabelas auxiliares'!$B$236,T831&lt;&gt;'Tabelas auxiliares'!$B$237,T831&lt;&gt;'Tabelas auxiliares'!$C$236,T831&lt;&gt;'Tabelas auxiliares'!$C$237,T831&lt;&gt;'Tabelas auxiliares'!$D$236),"FOLHA DE PESSOAL",IF(X831='Tabelas auxiliares'!$A$237,"CUSTEIO",IF(X831='Tabelas auxiliares'!$A$236,"INVESTIMENTO","ERRO - VERIFICAR"))))</f>
        <v/>
      </c>
      <c r="Z831" s="64" t="str">
        <f t="shared" si="25"/>
        <v/>
      </c>
      <c r="AC831" s="44"/>
    </row>
    <row r="832" spans="6:29" x14ac:dyDescent="0.25">
      <c r="F832" s="51" t="str">
        <f>IFERROR(VLOOKUP(D832,'Tabelas auxiliares'!$A$3:$B$61,2,FALSE),"")</f>
        <v/>
      </c>
      <c r="G832" s="51" t="str">
        <f>IFERROR(VLOOKUP($B832,'Tabelas auxiliares'!$A$65:$C$102,2,FALSE),"")</f>
        <v/>
      </c>
      <c r="H832" s="51" t="str">
        <f>IFERROR(VLOOKUP($B832,'Tabelas auxiliares'!$A$65:$C$102,3,FALSE),"")</f>
        <v/>
      </c>
      <c r="X832" s="51" t="str">
        <f t="shared" si="24"/>
        <v/>
      </c>
      <c r="Y832" s="51" t="str">
        <f>IF(T832="","",IF(AND(T832&lt;&gt;'Tabelas auxiliares'!$B$236,T832&lt;&gt;'Tabelas auxiliares'!$B$237,T832&lt;&gt;'Tabelas auxiliares'!$C$236,T832&lt;&gt;'Tabelas auxiliares'!$C$237,T832&lt;&gt;'Tabelas auxiliares'!$D$236),"FOLHA DE PESSOAL",IF(X832='Tabelas auxiliares'!$A$237,"CUSTEIO",IF(X832='Tabelas auxiliares'!$A$236,"INVESTIMENTO","ERRO - VERIFICAR"))))</f>
        <v/>
      </c>
      <c r="Z832" s="64" t="str">
        <f t="shared" si="25"/>
        <v/>
      </c>
      <c r="AA832" s="44"/>
      <c r="AC832" s="44"/>
    </row>
    <row r="833" spans="6:29" x14ac:dyDescent="0.25">
      <c r="F833" s="51" t="str">
        <f>IFERROR(VLOOKUP(D833,'Tabelas auxiliares'!$A$3:$B$61,2,FALSE),"")</f>
        <v/>
      </c>
      <c r="G833" s="51" t="str">
        <f>IFERROR(VLOOKUP($B833,'Tabelas auxiliares'!$A$65:$C$102,2,FALSE),"")</f>
        <v/>
      </c>
      <c r="H833" s="51" t="str">
        <f>IFERROR(VLOOKUP($B833,'Tabelas auxiliares'!$A$65:$C$102,3,FALSE),"")</f>
        <v/>
      </c>
      <c r="X833" s="51" t="str">
        <f t="shared" si="24"/>
        <v/>
      </c>
      <c r="Y833" s="51" t="str">
        <f>IF(T833="","",IF(AND(T833&lt;&gt;'Tabelas auxiliares'!$B$236,T833&lt;&gt;'Tabelas auxiliares'!$B$237,T833&lt;&gt;'Tabelas auxiliares'!$C$236,T833&lt;&gt;'Tabelas auxiliares'!$C$237,T833&lt;&gt;'Tabelas auxiliares'!$D$236),"FOLHA DE PESSOAL",IF(X833='Tabelas auxiliares'!$A$237,"CUSTEIO",IF(X833='Tabelas auxiliares'!$A$236,"INVESTIMENTO","ERRO - VERIFICAR"))))</f>
        <v/>
      </c>
      <c r="Z833" s="64" t="str">
        <f t="shared" si="25"/>
        <v/>
      </c>
      <c r="AA833" s="44"/>
      <c r="AC833" s="44"/>
    </row>
    <row r="834" spans="6:29" x14ac:dyDescent="0.25">
      <c r="F834" s="51" t="str">
        <f>IFERROR(VLOOKUP(D834,'Tabelas auxiliares'!$A$3:$B$61,2,FALSE),"")</f>
        <v/>
      </c>
      <c r="G834" s="51" t="str">
        <f>IFERROR(VLOOKUP($B834,'Tabelas auxiliares'!$A$65:$C$102,2,FALSE),"")</f>
        <v/>
      </c>
      <c r="H834" s="51" t="str">
        <f>IFERROR(VLOOKUP($B834,'Tabelas auxiliares'!$A$65:$C$102,3,FALSE),"")</f>
        <v/>
      </c>
      <c r="X834" s="51" t="str">
        <f t="shared" si="24"/>
        <v/>
      </c>
      <c r="Y834" s="51" t="str">
        <f>IF(T834="","",IF(AND(T834&lt;&gt;'Tabelas auxiliares'!$B$236,T834&lt;&gt;'Tabelas auxiliares'!$B$237,T834&lt;&gt;'Tabelas auxiliares'!$C$236,T834&lt;&gt;'Tabelas auxiliares'!$C$237,T834&lt;&gt;'Tabelas auxiliares'!$D$236),"FOLHA DE PESSOAL",IF(X834='Tabelas auxiliares'!$A$237,"CUSTEIO",IF(X834='Tabelas auxiliares'!$A$236,"INVESTIMENTO","ERRO - VERIFICAR"))))</f>
        <v/>
      </c>
      <c r="Z834" s="64" t="str">
        <f t="shared" si="25"/>
        <v/>
      </c>
      <c r="AA834" s="44"/>
      <c r="AC834" s="44"/>
    </row>
    <row r="835" spans="6:29" x14ac:dyDescent="0.25">
      <c r="F835" s="51" t="str">
        <f>IFERROR(VLOOKUP(D835,'Tabelas auxiliares'!$A$3:$B$61,2,FALSE),"")</f>
        <v/>
      </c>
      <c r="G835" s="51" t="str">
        <f>IFERROR(VLOOKUP($B835,'Tabelas auxiliares'!$A$65:$C$102,2,FALSE),"")</f>
        <v/>
      </c>
      <c r="H835" s="51" t="str">
        <f>IFERROR(VLOOKUP($B835,'Tabelas auxiliares'!$A$65:$C$102,3,FALSE),"")</f>
        <v/>
      </c>
      <c r="X835" s="51" t="str">
        <f t="shared" si="24"/>
        <v/>
      </c>
      <c r="Y835" s="51" t="str">
        <f>IF(T835="","",IF(AND(T835&lt;&gt;'Tabelas auxiliares'!$B$236,T835&lt;&gt;'Tabelas auxiliares'!$B$237,T835&lt;&gt;'Tabelas auxiliares'!$C$236,T835&lt;&gt;'Tabelas auxiliares'!$C$237,T835&lt;&gt;'Tabelas auxiliares'!$D$236),"FOLHA DE PESSOAL",IF(X835='Tabelas auxiliares'!$A$237,"CUSTEIO",IF(X835='Tabelas auxiliares'!$A$236,"INVESTIMENTO","ERRO - VERIFICAR"))))</f>
        <v/>
      </c>
      <c r="Z835" s="64" t="str">
        <f t="shared" si="25"/>
        <v/>
      </c>
      <c r="AC835" s="44"/>
    </row>
    <row r="836" spans="6:29" x14ac:dyDescent="0.25">
      <c r="F836" s="51" t="str">
        <f>IFERROR(VLOOKUP(D836,'Tabelas auxiliares'!$A$3:$B$61,2,FALSE),"")</f>
        <v/>
      </c>
      <c r="G836" s="51" t="str">
        <f>IFERROR(VLOOKUP($B836,'Tabelas auxiliares'!$A$65:$C$102,2,FALSE),"")</f>
        <v/>
      </c>
      <c r="H836" s="51" t="str">
        <f>IFERROR(VLOOKUP($B836,'Tabelas auxiliares'!$A$65:$C$102,3,FALSE),"")</f>
        <v/>
      </c>
      <c r="X836" s="51" t="str">
        <f t="shared" si="24"/>
        <v/>
      </c>
      <c r="Y836" s="51" t="str">
        <f>IF(T836="","",IF(AND(T836&lt;&gt;'Tabelas auxiliares'!$B$236,T836&lt;&gt;'Tabelas auxiliares'!$B$237,T836&lt;&gt;'Tabelas auxiliares'!$C$236,T836&lt;&gt;'Tabelas auxiliares'!$C$237,T836&lt;&gt;'Tabelas auxiliares'!$D$236),"FOLHA DE PESSOAL",IF(X836='Tabelas auxiliares'!$A$237,"CUSTEIO",IF(X836='Tabelas auxiliares'!$A$236,"INVESTIMENTO","ERRO - VERIFICAR"))))</f>
        <v/>
      </c>
      <c r="Z836" s="64" t="str">
        <f t="shared" si="25"/>
        <v/>
      </c>
      <c r="AA836" s="44"/>
      <c r="AC836" s="44"/>
    </row>
    <row r="837" spans="6:29" x14ac:dyDescent="0.25">
      <c r="F837" s="51" t="str">
        <f>IFERROR(VLOOKUP(D837,'Tabelas auxiliares'!$A$3:$B$61,2,FALSE),"")</f>
        <v/>
      </c>
      <c r="G837" s="51" t="str">
        <f>IFERROR(VLOOKUP($B837,'Tabelas auxiliares'!$A$65:$C$102,2,FALSE),"")</f>
        <v/>
      </c>
      <c r="H837" s="51" t="str">
        <f>IFERROR(VLOOKUP($B837,'Tabelas auxiliares'!$A$65:$C$102,3,FALSE),"")</f>
        <v/>
      </c>
      <c r="X837" s="51" t="str">
        <f t="shared" si="24"/>
        <v/>
      </c>
      <c r="Y837" s="51" t="str">
        <f>IF(T837="","",IF(AND(T837&lt;&gt;'Tabelas auxiliares'!$B$236,T837&lt;&gt;'Tabelas auxiliares'!$B$237,T837&lt;&gt;'Tabelas auxiliares'!$C$236,T837&lt;&gt;'Tabelas auxiliares'!$C$237,T837&lt;&gt;'Tabelas auxiliares'!$D$236),"FOLHA DE PESSOAL",IF(X837='Tabelas auxiliares'!$A$237,"CUSTEIO",IF(X837='Tabelas auxiliares'!$A$236,"INVESTIMENTO","ERRO - VERIFICAR"))))</f>
        <v/>
      </c>
      <c r="Z837" s="64" t="str">
        <f t="shared" si="25"/>
        <v/>
      </c>
      <c r="AC837" s="44"/>
    </row>
    <row r="838" spans="6:29" x14ac:dyDescent="0.25">
      <c r="F838" s="51" t="str">
        <f>IFERROR(VLOOKUP(D838,'Tabelas auxiliares'!$A$3:$B$61,2,FALSE),"")</f>
        <v/>
      </c>
      <c r="G838" s="51" t="str">
        <f>IFERROR(VLOOKUP($B838,'Tabelas auxiliares'!$A$65:$C$102,2,FALSE),"")</f>
        <v/>
      </c>
      <c r="H838" s="51" t="str">
        <f>IFERROR(VLOOKUP($B838,'Tabelas auxiliares'!$A$65:$C$102,3,FALSE),"")</f>
        <v/>
      </c>
      <c r="X838" s="51" t="str">
        <f t="shared" si="24"/>
        <v/>
      </c>
      <c r="Y838" s="51" t="str">
        <f>IF(T838="","",IF(AND(T838&lt;&gt;'Tabelas auxiliares'!$B$236,T838&lt;&gt;'Tabelas auxiliares'!$B$237,T838&lt;&gt;'Tabelas auxiliares'!$C$236,T838&lt;&gt;'Tabelas auxiliares'!$C$237,T838&lt;&gt;'Tabelas auxiliares'!$D$236),"FOLHA DE PESSOAL",IF(X838='Tabelas auxiliares'!$A$237,"CUSTEIO",IF(X838='Tabelas auxiliares'!$A$236,"INVESTIMENTO","ERRO - VERIFICAR"))))</f>
        <v/>
      </c>
      <c r="Z838" s="64" t="str">
        <f t="shared" si="25"/>
        <v/>
      </c>
      <c r="AC838" s="44"/>
    </row>
    <row r="839" spans="6:29" x14ac:dyDescent="0.25">
      <c r="F839" s="51" t="str">
        <f>IFERROR(VLOOKUP(D839,'Tabelas auxiliares'!$A$3:$B$61,2,FALSE),"")</f>
        <v/>
      </c>
      <c r="G839" s="51" t="str">
        <f>IFERROR(VLOOKUP($B839,'Tabelas auxiliares'!$A$65:$C$102,2,FALSE),"")</f>
        <v/>
      </c>
      <c r="H839" s="51" t="str">
        <f>IFERROR(VLOOKUP($B839,'Tabelas auxiliares'!$A$65:$C$102,3,FALSE),"")</f>
        <v/>
      </c>
      <c r="X839" s="51" t="str">
        <f t="shared" si="24"/>
        <v/>
      </c>
      <c r="Y839" s="51" t="str">
        <f>IF(T839="","",IF(AND(T839&lt;&gt;'Tabelas auxiliares'!$B$236,T839&lt;&gt;'Tabelas auxiliares'!$B$237,T839&lt;&gt;'Tabelas auxiliares'!$C$236,T839&lt;&gt;'Tabelas auxiliares'!$C$237,T839&lt;&gt;'Tabelas auxiliares'!$D$236),"FOLHA DE PESSOAL",IF(X839='Tabelas auxiliares'!$A$237,"CUSTEIO",IF(X839='Tabelas auxiliares'!$A$236,"INVESTIMENTO","ERRO - VERIFICAR"))))</f>
        <v/>
      </c>
      <c r="Z839" s="64" t="str">
        <f t="shared" si="25"/>
        <v/>
      </c>
      <c r="AA839" s="44"/>
      <c r="AC839" s="44"/>
    </row>
    <row r="840" spans="6:29" x14ac:dyDescent="0.25">
      <c r="F840" s="51" t="str">
        <f>IFERROR(VLOOKUP(D840,'Tabelas auxiliares'!$A$3:$B$61,2,FALSE),"")</f>
        <v/>
      </c>
      <c r="G840" s="51" t="str">
        <f>IFERROR(VLOOKUP($B840,'Tabelas auxiliares'!$A$65:$C$102,2,FALSE),"")</f>
        <v/>
      </c>
      <c r="H840" s="51" t="str">
        <f>IFERROR(VLOOKUP($B840,'Tabelas auxiliares'!$A$65:$C$102,3,FALSE),"")</f>
        <v/>
      </c>
      <c r="X840" s="51" t="str">
        <f t="shared" si="24"/>
        <v/>
      </c>
      <c r="Y840" s="51" t="str">
        <f>IF(T840="","",IF(AND(T840&lt;&gt;'Tabelas auxiliares'!$B$236,T840&lt;&gt;'Tabelas auxiliares'!$B$237,T840&lt;&gt;'Tabelas auxiliares'!$C$236,T840&lt;&gt;'Tabelas auxiliares'!$C$237,T840&lt;&gt;'Tabelas auxiliares'!$D$236),"FOLHA DE PESSOAL",IF(X840='Tabelas auxiliares'!$A$237,"CUSTEIO",IF(X840='Tabelas auxiliares'!$A$236,"INVESTIMENTO","ERRO - VERIFICAR"))))</f>
        <v/>
      </c>
      <c r="Z840" s="64" t="str">
        <f t="shared" si="25"/>
        <v/>
      </c>
      <c r="AA840" s="44"/>
      <c r="AC840" s="44"/>
    </row>
    <row r="841" spans="6:29" x14ac:dyDescent="0.25">
      <c r="F841" s="51" t="str">
        <f>IFERROR(VLOOKUP(D841,'Tabelas auxiliares'!$A$3:$B$61,2,FALSE),"")</f>
        <v/>
      </c>
      <c r="G841" s="51" t="str">
        <f>IFERROR(VLOOKUP($B841,'Tabelas auxiliares'!$A$65:$C$102,2,FALSE),"")</f>
        <v/>
      </c>
      <c r="H841" s="51" t="str">
        <f>IFERROR(VLOOKUP($B841,'Tabelas auxiliares'!$A$65:$C$102,3,FALSE),"")</f>
        <v/>
      </c>
      <c r="X841" s="51" t="str">
        <f t="shared" si="24"/>
        <v/>
      </c>
      <c r="Y841" s="51" t="str">
        <f>IF(T841="","",IF(AND(T841&lt;&gt;'Tabelas auxiliares'!$B$236,T841&lt;&gt;'Tabelas auxiliares'!$B$237,T841&lt;&gt;'Tabelas auxiliares'!$C$236,T841&lt;&gt;'Tabelas auxiliares'!$C$237,T841&lt;&gt;'Tabelas auxiliares'!$D$236),"FOLHA DE PESSOAL",IF(X841='Tabelas auxiliares'!$A$237,"CUSTEIO",IF(X841='Tabelas auxiliares'!$A$236,"INVESTIMENTO","ERRO - VERIFICAR"))))</f>
        <v/>
      </c>
      <c r="Z841" s="64" t="str">
        <f t="shared" si="25"/>
        <v/>
      </c>
      <c r="AA841" s="44"/>
      <c r="AC841" s="44"/>
    </row>
    <row r="842" spans="6:29" x14ac:dyDescent="0.25">
      <c r="F842" s="51" t="str">
        <f>IFERROR(VLOOKUP(D842,'Tabelas auxiliares'!$A$3:$B$61,2,FALSE),"")</f>
        <v/>
      </c>
      <c r="G842" s="51" t="str">
        <f>IFERROR(VLOOKUP($B842,'Tabelas auxiliares'!$A$65:$C$102,2,FALSE),"")</f>
        <v/>
      </c>
      <c r="H842" s="51" t="str">
        <f>IFERROR(VLOOKUP($B842,'Tabelas auxiliares'!$A$65:$C$102,3,FALSE),"")</f>
        <v/>
      </c>
      <c r="X842" s="51" t="str">
        <f t="shared" si="24"/>
        <v/>
      </c>
      <c r="Y842" s="51" t="str">
        <f>IF(T842="","",IF(AND(T842&lt;&gt;'Tabelas auxiliares'!$B$236,T842&lt;&gt;'Tabelas auxiliares'!$B$237,T842&lt;&gt;'Tabelas auxiliares'!$C$236,T842&lt;&gt;'Tabelas auxiliares'!$C$237,T842&lt;&gt;'Tabelas auxiliares'!$D$236),"FOLHA DE PESSOAL",IF(X842='Tabelas auxiliares'!$A$237,"CUSTEIO",IF(X842='Tabelas auxiliares'!$A$236,"INVESTIMENTO","ERRO - VERIFICAR"))))</f>
        <v/>
      </c>
      <c r="Z842" s="64" t="str">
        <f t="shared" si="25"/>
        <v/>
      </c>
      <c r="AA842" s="44"/>
      <c r="AC842" s="44"/>
    </row>
    <row r="843" spans="6:29" x14ac:dyDescent="0.25">
      <c r="F843" s="51" t="str">
        <f>IFERROR(VLOOKUP(D843,'Tabelas auxiliares'!$A$3:$B$61,2,FALSE),"")</f>
        <v/>
      </c>
      <c r="G843" s="51" t="str">
        <f>IFERROR(VLOOKUP($B843,'Tabelas auxiliares'!$A$65:$C$102,2,FALSE),"")</f>
        <v/>
      </c>
      <c r="H843" s="51" t="str">
        <f>IFERROR(VLOOKUP($B843,'Tabelas auxiliares'!$A$65:$C$102,3,FALSE),"")</f>
        <v/>
      </c>
      <c r="X843" s="51" t="str">
        <f t="shared" si="24"/>
        <v/>
      </c>
      <c r="Y843" s="51" t="str">
        <f>IF(T843="","",IF(AND(T843&lt;&gt;'Tabelas auxiliares'!$B$236,T843&lt;&gt;'Tabelas auxiliares'!$B$237,T843&lt;&gt;'Tabelas auxiliares'!$C$236,T843&lt;&gt;'Tabelas auxiliares'!$C$237,T843&lt;&gt;'Tabelas auxiliares'!$D$236),"FOLHA DE PESSOAL",IF(X843='Tabelas auxiliares'!$A$237,"CUSTEIO",IF(X843='Tabelas auxiliares'!$A$236,"INVESTIMENTO","ERRO - VERIFICAR"))))</f>
        <v/>
      </c>
      <c r="Z843" s="64" t="str">
        <f t="shared" si="25"/>
        <v/>
      </c>
      <c r="AA843" s="44"/>
      <c r="AC843" s="44"/>
    </row>
    <row r="844" spans="6:29" x14ac:dyDescent="0.25">
      <c r="F844" s="51" t="str">
        <f>IFERROR(VLOOKUP(D844,'Tabelas auxiliares'!$A$3:$B$61,2,FALSE),"")</f>
        <v/>
      </c>
      <c r="G844" s="51" t="str">
        <f>IFERROR(VLOOKUP($B844,'Tabelas auxiliares'!$A$65:$C$102,2,FALSE),"")</f>
        <v/>
      </c>
      <c r="H844" s="51" t="str">
        <f>IFERROR(VLOOKUP($B844,'Tabelas auxiliares'!$A$65:$C$102,3,FALSE),"")</f>
        <v/>
      </c>
      <c r="X844" s="51" t="str">
        <f t="shared" si="24"/>
        <v/>
      </c>
      <c r="Y844" s="51" t="str">
        <f>IF(T844="","",IF(AND(T844&lt;&gt;'Tabelas auxiliares'!$B$236,T844&lt;&gt;'Tabelas auxiliares'!$B$237,T844&lt;&gt;'Tabelas auxiliares'!$C$236,T844&lt;&gt;'Tabelas auxiliares'!$C$237,T844&lt;&gt;'Tabelas auxiliares'!$D$236),"FOLHA DE PESSOAL",IF(X844='Tabelas auxiliares'!$A$237,"CUSTEIO",IF(X844='Tabelas auxiliares'!$A$236,"INVESTIMENTO","ERRO - VERIFICAR"))))</f>
        <v/>
      </c>
      <c r="Z844" s="64" t="str">
        <f t="shared" si="25"/>
        <v/>
      </c>
      <c r="AA844" s="44"/>
      <c r="AC844" s="44"/>
    </row>
    <row r="845" spans="6:29" x14ac:dyDescent="0.25">
      <c r="F845" s="51" t="str">
        <f>IFERROR(VLOOKUP(D845,'Tabelas auxiliares'!$A$3:$B$61,2,FALSE),"")</f>
        <v/>
      </c>
      <c r="G845" s="51" t="str">
        <f>IFERROR(VLOOKUP($B845,'Tabelas auxiliares'!$A$65:$C$102,2,FALSE),"")</f>
        <v/>
      </c>
      <c r="H845" s="51" t="str">
        <f>IFERROR(VLOOKUP($B845,'Tabelas auxiliares'!$A$65:$C$102,3,FALSE),"")</f>
        <v/>
      </c>
      <c r="X845" s="51" t="str">
        <f t="shared" si="24"/>
        <v/>
      </c>
      <c r="Y845" s="51" t="str">
        <f>IF(T845="","",IF(AND(T845&lt;&gt;'Tabelas auxiliares'!$B$236,T845&lt;&gt;'Tabelas auxiliares'!$B$237,T845&lt;&gt;'Tabelas auxiliares'!$C$236,T845&lt;&gt;'Tabelas auxiliares'!$C$237,T845&lt;&gt;'Tabelas auxiliares'!$D$236),"FOLHA DE PESSOAL",IF(X845='Tabelas auxiliares'!$A$237,"CUSTEIO",IF(X845='Tabelas auxiliares'!$A$236,"INVESTIMENTO","ERRO - VERIFICAR"))))</f>
        <v/>
      </c>
      <c r="Z845" s="64" t="str">
        <f t="shared" si="25"/>
        <v/>
      </c>
      <c r="AA845" s="44"/>
      <c r="AC845" s="44"/>
    </row>
    <row r="846" spans="6:29" x14ac:dyDescent="0.25">
      <c r="F846" s="51" t="str">
        <f>IFERROR(VLOOKUP(D846,'Tabelas auxiliares'!$A$3:$B$61,2,FALSE),"")</f>
        <v/>
      </c>
      <c r="G846" s="51" t="str">
        <f>IFERROR(VLOOKUP($B846,'Tabelas auxiliares'!$A$65:$C$102,2,FALSE),"")</f>
        <v/>
      </c>
      <c r="H846" s="51" t="str">
        <f>IFERROR(VLOOKUP($B846,'Tabelas auxiliares'!$A$65:$C$102,3,FALSE),"")</f>
        <v/>
      </c>
      <c r="X846" s="51" t="str">
        <f t="shared" si="24"/>
        <v/>
      </c>
      <c r="Y846" s="51" t="str">
        <f>IF(T846="","",IF(AND(T846&lt;&gt;'Tabelas auxiliares'!$B$236,T846&lt;&gt;'Tabelas auxiliares'!$B$237,T846&lt;&gt;'Tabelas auxiliares'!$C$236,T846&lt;&gt;'Tabelas auxiliares'!$C$237,T846&lt;&gt;'Tabelas auxiliares'!$D$236),"FOLHA DE PESSOAL",IF(X846='Tabelas auxiliares'!$A$237,"CUSTEIO",IF(X846='Tabelas auxiliares'!$A$236,"INVESTIMENTO","ERRO - VERIFICAR"))))</f>
        <v/>
      </c>
      <c r="Z846" s="64" t="str">
        <f t="shared" si="25"/>
        <v/>
      </c>
      <c r="AA846" s="44"/>
      <c r="AC846" s="44"/>
    </row>
    <row r="847" spans="6:29" x14ac:dyDescent="0.25">
      <c r="F847" s="51" t="str">
        <f>IFERROR(VLOOKUP(D847,'Tabelas auxiliares'!$A$3:$B$61,2,FALSE),"")</f>
        <v/>
      </c>
      <c r="G847" s="51" t="str">
        <f>IFERROR(VLOOKUP($B847,'Tabelas auxiliares'!$A$65:$C$102,2,FALSE),"")</f>
        <v/>
      </c>
      <c r="H847" s="51" t="str">
        <f>IFERROR(VLOOKUP($B847,'Tabelas auxiliares'!$A$65:$C$102,3,FALSE),"")</f>
        <v/>
      </c>
      <c r="X847" s="51" t="str">
        <f t="shared" si="24"/>
        <v/>
      </c>
      <c r="Y847" s="51" t="str">
        <f>IF(T847="","",IF(AND(T847&lt;&gt;'Tabelas auxiliares'!$B$236,T847&lt;&gt;'Tabelas auxiliares'!$B$237,T847&lt;&gt;'Tabelas auxiliares'!$C$236,T847&lt;&gt;'Tabelas auxiliares'!$C$237,T847&lt;&gt;'Tabelas auxiliares'!$D$236),"FOLHA DE PESSOAL",IF(X847='Tabelas auxiliares'!$A$237,"CUSTEIO",IF(X847='Tabelas auxiliares'!$A$236,"INVESTIMENTO","ERRO - VERIFICAR"))))</f>
        <v/>
      </c>
      <c r="Z847" s="64" t="str">
        <f t="shared" si="25"/>
        <v/>
      </c>
      <c r="AA847" s="44"/>
      <c r="AC847" s="44"/>
    </row>
    <row r="848" spans="6:29" x14ac:dyDescent="0.25">
      <c r="F848" s="51" t="str">
        <f>IFERROR(VLOOKUP(D848,'Tabelas auxiliares'!$A$3:$B$61,2,FALSE),"")</f>
        <v/>
      </c>
      <c r="G848" s="51" t="str">
        <f>IFERROR(VLOOKUP($B848,'Tabelas auxiliares'!$A$65:$C$102,2,FALSE),"")</f>
        <v/>
      </c>
      <c r="H848" s="51" t="str">
        <f>IFERROR(VLOOKUP($B848,'Tabelas auxiliares'!$A$65:$C$102,3,FALSE),"")</f>
        <v/>
      </c>
      <c r="X848" s="51" t="str">
        <f t="shared" si="24"/>
        <v/>
      </c>
      <c r="Y848" s="51" t="str">
        <f>IF(T848="","",IF(AND(T848&lt;&gt;'Tabelas auxiliares'!$B$236,T848&lt;&gt;'Tabelas auxiliares'!$B$237,T848&lt;&gt;'Tabelas auxiliares'!$C$236,T848&lt;&gt;'Tabelas auxiliares'!$C$237,T848&lt;&gt;'Tabelas auxiliares'!$D$236),"FOLHA DE PESSOAL",IF(X848='Tabelas auxiliares'!$A$237,"CUSTEIO",IF(X848='Tabelas auxiliares'!$A$236,"INVESTIMENTO","ERRO - VERIFICAR"))))</f>
        <v/>
      </c>
      <c r="Z848" s="64" t="str">
        <f t="shared" si="25"/>
        <v/>
      </c>
      <c r="AC848" s="44"/>
    </row>
    <row r="849" spans="6:29" x14ac:dyDescent="0.25">
      <c r="F849" s="51" t="str">
        <f>IFERROR(VLOOKUP(D849,'Tabelas auxiliares'!$A$3:$B$61,2,FALSE),"")</f>
        <v/>
      </c>
      <c r="G849" s="51" t="str">
        <f>IFERROR(VLOOKUP($B849,'Tabelas auxiliares'!$A$65:$C$102,2,FALSE),"")</f>
        <v/>
      </c>
      <c r="H849" s="51" t="str">
        <f>IFERROR(VLOOKUP($B849,'Tabelas auxiliares'!$A$65:$C$102,3,FALSE),"")</f>
        <v/>
      </c>
      <c r="X849" s="51" t="str">
        <f t="shared" si="24"/>
        <v/>
      </c>
      <c r="Y849" s="51" t="str">
        <f>IF(T849="","",IF(AND(T849&lt;&gt;'Tabelas auxiliares'!$B$236,T849&lt;&gt;'Tabelas auxiliares'!$B$237,T849&lt;&gt;'Tabelas auxiliares'!$C$236,T849&lt;&gt;'Tabelas auxiliares'!$C$237,T849&lt;&gt;'Tabelas auxiliares'!$D$236),"FOLHA DE PESSOAL",IF(X849='Tabelas auxiliares'!$A$237,"CUSTEIO",IF(X849='Tabelas auxiliares'!$A$236,"INVESTIMENTO","ERRO - VERIFICAR"))))</f>
        <v/>
      </c>
      <c r="Z849" s="64" t="str">
        <f t="shared" si="25"/>
        <v/>
      </c>
      <c r="AA849" s="44"/>
    </row>
    <row r="850" spans="6:29" x14ac:dyDescent="0.25">
      <c r="F850" s="51" t="str">
        <f>IFERROR(VLOOKUP(D850,'Tabelas auxiliares'!$A$3:$B$61,2,FALSE),"")</f>
        <v/>
      </c>
      <c r="G850" s="51" t="str">
        <f>IFERROR(VLOOKUP($B850,'Tabelas auxiliares'!$A$65:$C$102,2,FALSE),"")</f>
        <v/>
      </c>
      <c r="H850" s="51" t="str">
        <f>IFERROR(VLOOKUP($B850,'Tabelas auxiliares'!$A$65:$C$102,3,FALSE),"")</f>
        <v/>
      </c>
      <c r="X850" s="51" t="str">
        <f t="shared" si="24"/>
        <v/>
      </c>
      <c r="Y850" s="51" t="str">
        <f>IF(T850="","",IF(AND(T850&lt;&gt;'Tabelas auxiliares'!$B$236,T850&lt;&gt;'Tabelas auxiliares'!$B$237,T850&lt;&gt;'Tabelas auxiliares'!$C$236,T850&lt;&gt;'Tabelas auxiliares'!$C$237,T850&lt;&gt;'Tabelas auxiliares'!$D$236),"FOLHA DE PESSOAL",IF(X850='Tabelas auxiliares'!$A$237,"CUSTEIO",IF(X850='Tabelas auxiliares'!$A$236,"INVESTIMENTO","ERRO - VERIFICAR"))))</f>
        <v/>
      </c>
      <c r="Z850" s="64" t="str">
        <f t="shared" si="25"/>
        <v/>
      </c>
      <c r="AC850" s="44"/>
    </row>
    <row r="851" spans="6:29" x14ac:dyDescent="0.25">
      <c r="F851" s="51" t="str">
        <f>IFERROR(VLOOKUP(D851,'Tabelas auxiliares'!$A$3:$B$61,2,FALSE),"")</f>
        <v/>
      </c>
      <c r="G851" s="51" t="str">
        <f>IFERROR(VLOOKUP($B851,'Tabelas auxiliares'!$A$65:$C$102,2,FALSE),"")</f>
        <v/>
      </c>
      <c r="H851" s="51" t="str">
        <f>IFERROR(VLOOKUP($B851,'Tabelas auxiliares'!$A$65:$C$102,3,FALSE),"")</f>
        <v/>
      </c>
      <c r="X851" s="51" t="str">
        <f t="shared" si="24"/>
        <v/>
      </c>
      <c r="Y851" s="51" t="str">
        <f>IF(T851="","",IF(AND(T851&lt;&gt;'Tabelas auxiliares'!$B$236,T851&lt;&gt;'Tabelas auxiliares'!$B$237,T851&lt;&gt;'Tabelas auxiliares'!$C$236,T851&lt;&gt;'Tabelas auxiliares'!$C$237,T851&lt;&gt;'Tabelas auxiliares'!$D$236),"FOLHA DE PESSOAL",IF(X851='Tabelas auxiliares'!$A$237,"CUSTEIO",IF(X851='Tabelas auxiliares'!$A$236,"INVESTIMENTO","ERRO - VERIFICAR"))))</f>
        <v/>
      </c>
      <c r="Z851" s="64" t="str">
        <f t="shared" si="25"/>
        <v/>
      </c>
      <c r="AC851" s="44"/>
    </row>
    <row r="852" spans="6:29" x14ac:dyDescent="0.25">
      <c r="F852" s="51" t="str">
        <f>IFERROR(VLOOKUP(D852,'Tabelas auxiliares'!$A$3:$B$61,2,FALSE),"")</f>
        <v/>
      </c>
      <c r="G852" s="51" t="str">
        <f>IFERROR(VLOOKUP($B852,'Tabelas auxiliares'!$A$65:$C$102,2,FALSE),"")</f>
        <v/>
      </c>
      <c r="H852" s="51" t="str">
        <f>IFERROR(VLOOKUP($B852,'Tabelas auxiliares'!$A$65:$C$102,3,FALSE),"")</f>
        <v/>
      </c>
      <c r="X852" s="51" t="str">
        <f t="shared" si="24"/>
        <v/>
      </c>
      <c r="Y852" s="51" t="str">
        <f>IF(T852="","",IF(AND(T852&lt;&gt;'Tabelas auxiliares'!$B$236,T852&lt;&gt;'Tabelas auxiliares'!$B$237,T852&lt;&gt;'Tabelas auxiliares'!$C$236,T852&lt;&gt;'Tabelas auxiliares'!$C$237,T852&lt;&gt;'Tabelas auxiliares'!$D$236),"FOLHA DE PESSOAL",IF(X852='Tabelas auxiliares'!$A$237,"CUSTEIO",IF(X852='Tabelas auxiliares'!$A$236,"INVESTIMENTO","ERRO - VERIFICAR"))))</f>
        <v/>
      </c>
      <c r="Z852" s="64" t="str">
        <f t="shared" si="25"/>
        <v/>
      </c>
      <c r="AC852" s="44"/>
    </row>
    <row r="853" spans="6:29" x14ac:dyDescent="0.25">
      <c r="F853" s="51" t="str">
        <f>IFERROR(VLOOKUP(D853,'Tabelas auxiliares'!$A$3:$B$61,2,FALSE),"")</f>
        <v/>
      </c>
      <c r="G853" s="51" t="str">
        <f>IFERROR(VLOOKUP($B853,'Tabelas auxiliares'!$A$65:$C$102,2,FALSE),"")</f>
        <v/>
      </c>
      <c r="H853" s="51" t="str">
        <f>IFERROR(VLOOKUP($B853,'Tabelas auxiliares'!$A$65:$C$102,3,FALSE),"")</f>
        <v/>
      </c>
      <c r="X853" s="51" t="str">
        <f t="shared" si="24"/>
        <v/>
      </c>
      <c r="Y853" s="51" t="str">
        <f>IF(T853="","",IF(AND(T853&lt;&gt;'Tabelas auxiliares'!$B$236,T853&lt;&gt;'Tabelas auxiliares'!$B$237,T853&lt;&gt;'Tabelas auxiliares'!$C$236,T853&lt;&gt;'Tabelas auxiliares'!$C$237,T853&lt;&gt;'Tabelas auxiliares'!$D$236),"FOLHA DE PESSOAL",IF(X853='Tabelas auxiliares'!$A$237,"CUSTEIO",IF(X853='Tabelas auxiliares'!$A$236,"INVESTIMENTO","ERRO - VERIFICAR"))))</f>
        <v/>
      </c>
      <c r="Z853" s="64" t="str">
        <f t="shared" si="25"/>
        <v/>
      </c>
      <c r="AC853" s="44"/>
    </row>
    <row r="854" spans="6:29" x14ac:dyDescent="0.25">
      <c r="F854" s="51" t="str">
        <f>IFERROR(VLOOKUP(D854,'Tabelas auxiliares'!$A$3:$B$61,2,FALSE),"")</f>
        <v/>
      </c>
      <c r="G854" s="51" t="str">
        <f>IFERROR(VLOOKUP($B854,'Tabelas auxiliares'!$A$65:$C$102,2,FALSE),"")</f>
        <v/>
      </c>
      <c r="H854" s="51" t="str">
        <f>IFERROR(VLOOKUP($B854,'Tabelas auxiliares'!$A$65:$C$102,3,FALSE),"")</f>
        <v/>
      </c>
      <c r="X854" s="51" t="str">
        <f t="shared" si="24"/>
        <v/>
      </c>
      <c r="Y854" s="51" t="str">
        <f>IF(T854="","",IF(AND(T854&lt;&gt;'Tabelas auxiliares'!$B$236,T854&lt;&gt;'Tabelas auxiliares'!$B$237,T854&lt;&gt;'Tabelas auxiliares'!$C$236,T854&lt;&gt;'Tabelas auxiliares'!$C$237,T854&lt;&gt;'Tabelas auxiliares'!$D$236),"FOLHA DE PESSOAL",IF(X854='Tabelas auxiliares'!$A$237,"CUSTEIO",IF(X854='Tabelas auxiliares'!$A$236,"INVESTIMENTO","ERRO - VERIFICAR"))))</f>
        <v/>
      </c>
      <c r="Z854" s="64" t="str">
        <f t="shared" si="25"/>
        <v/>
      </c>
      <c r="AC854" s="44"/>
    </row>
    <row r="855" spans="6:29" x14ac:dyDescent="0.25">
      <c r="F855" s="51" t="str">
        <f>IFERROR(VLOOKUP(D855,'Tabelas auxiliares'!$A$3:$B$61,2,FALSE),"")</f>
        <v/>
      </c>
      <c r="G855" s="51" t="str">
        <f>IFERROR(VLOOKUP($B855,'Tabelas auxiliares'!$A$65:$C$102,2,FALSE),"")</f>
        <v/>
      </c>
      <c r="H855" s="51" t="str">
        <f>IFERROR(VLOOKUP($B855,'Tabelas auxiliares'!$A$65:$C$102,3,FALSE),"")</f>
        <v/>
      </c>
      <c r="X855" s="51" t="str">
        <f t="shared" si="24"/>
        <v/>
      </c>
      <c r="Y855" s="51" t="str">
        <f>IF(T855="","",IF(AND(T855&lt;&gt;'Tabelas auxiliares'!$B$236,T855&lt;&gt;'Tabelas auxiliares'!$B$237,T855&lt;&gt;'Tabelas auxiliares'!$C$236,T855&lt;&gt;'Tabelas auxiliares'!$C$237,T855&lt;&gt;'Tabelas auxiliares'!$D$236),"FOLHA DE PESSOAL",IF(X855='Tabelas auxiliares'!$A$237,"CUSTEIO",IF(X855='Tabelas auxiliares'!$A$236,"INVESTIMENTO","ERRO - VERIFICAR"))))</f>
        <v/>
      </c>
      <c r="Z855" s="64" t="str">
        <f t="shared" si="25"/>
        <v/>
      </c>
      <c r="AC855" s="44"/>
    </row>
    <row r="856" spans="6:29" x14ac:dyDescent="0.25">
      <c r="F856" s="51" t="str">
        <f>IFERROR(VLOOKUP(D856,'Tabelas auxiliares'!$A$3:$B$61,2,FALSE),"")</f>
        <v/>
      </c>
      <c r="G856" s="51" t="str">
        <f>IFERROR(VLOOKUP($B856,'Tabelas auxiliares'!$A$65:$C$102,2,FALSE),"")</f>
        <v/>
      </c>
      <c r="H856" s="51" t="str">
        <f>IFERROR(VLOOKUP($B856,'Tabelas auxiliares'!$A$65:$C$102,3,FALSE),"")</f>
        <v/>
      </c>
      <c r="X856" s="51" t="str">
        <f t="shared" si="24"/>
        <v/>
      </c>
      <c r="Y856" s="51" t="str">
        <f>IF(T856="","",IF(AND(T856&lt;&gt;'Tabelas auxiliares'!$B$236,T856&lt;&gt;'Tabelas auxiliares'!$B$237,T856&lt;&gt;'Tabelas auxiliares'!$C$236,T856&lt;&gt;'Tabelas auxiliares'!$C$237,T856&lt;&gt;'Tabelas auxiliares'!$D$236),"FOLHA DE PESSOAL",IF(X856='Tabelas auxiliares'!$A$237,"CUSTEIO",IF(X856='Tabelas auxiliares'!$A$236,"INVESTIMENTO","ERRO - VERIFICAR"))))</f>
        <v/>
      </c>
      <c r="Z856" s="64" t="str">
        <f t="shared" si="25"/>
        <v/>
      </c>
      <c r="AC856" s="44"/>
    </row>
    <row r="857" spans="6:29" x14ac:dyDescent="0.25">
      <c r="F857" s="51" t="str">
        <f>IFERROR(VLOOKUP(D857,'Tabelas auxiliares'!$A$3:$B$61,2,FALSE),"")</f>
        <v/>
      </c>
      <c r="G857" s="51" t="str">
        <f>IFERROR(VLOOKUP($B857,'Tabelas auxiliares'!$A$65:$C$102,2,FALSE),"")</f>
        <v/>
      </c>
      <c r="H857" s="51" t="str">
        <f>IFERROR(VLOOKUP($B857,'Tabelas auxiliares'!$A$65:$C$102,3,FALSE),"")</f>
        <v/>
      </c>
      <c r="X857" s="51" t="str">
        <f t="shared" si="24"/>
        <v/>
      </c>
      <c r="Y857" s="51" t="str">
        <f>IF(T857="","",IF(AND(T857&lt;&gt;'Tabelas auxiliares'!$B$236,T857&lt;&gt;'Tabelas auxiliares'!$B$237,T857&lt;&gt;'Tabelas auxiliares'!$C$236,T857&lt;&gt;'Tabelas auxiliares'!$C$237,T857&lt;&gt;'Tabelas auxiliares'!$D$236),"FOLHA DE PESSOAL",IF(X857='Tabelas auxiliares'!$A$237,"CUSTEIO",IF(X857='Tabelas auxiliares'!$A$236,"INVESTIMENTO","ERRO - VERIFICAR"))))</f>
        <v/>
      </c>
      <c r="Z857" s="64" t="str">
        <f t="shared" si="25"/>
        <v/>
      </c>
      <c r="AA857" s="44"/>
      <c r="AC857" s="44"/>
    </row>
    <row r="858" spans="6:29" x14ac:dyDescent="0.25">
      <c r="F858" s="51" t="str">
        <f>IFERROR(VLOOKUP(D858,'Tabelas auxiliares'!$A$3:$B$61,2,FALSE),"")</f>
        <v/>
      </c>
      <c r="G858" s="51" t="str">
        <f>IFERROR(VLOOKUP($B858,'Tabelas auxiliares'!$A$65:$C$102,2,FALSE),"")</f>
        <v/>
      </c>
      <c r="H858" s="51" t="str">
        <f>IFERROR(VLOOKUP($B858,'Tabelas auxiliares'!$A$65:$C$102,3,FALSE),"")</f>
        <v/>
      </c>
      <c r="X858" s="51" t="str">
        <f t="shared" si="24"/>
        <v/>
      </c>
      <c r="Y858" s="51" t="str">
        <f>IF(T858="","",IF(AND(T858&lt;&gt;'Tabelas auxiliares'!$B$236,T858&lt;&gt;'Tabelas auxiliares'!$B$237,T858&lt;&gt;'Tabelas auxiliares'!$C$236,T858&lt;&gt;'Tabelas auxiliares'!$C$237,T858&lt;&gt;'Tabelas auxiliares'!$D$236),"FOLHA DE PESSOAL",IF(X858='Tabelas auxiliares'!$A$237,"CUSTEIO",IF(X858='Tabelas auxiliares'!$A$236,"INVESTIMENTO","ERRO - VERIFICAR"))))</f>
        <v/>
      </c>
      <c r="Z858" s="64" t="str">
        <f t="shared" si="25"/>
        <v/>
      </c>
      <c r="AA858" s="44"/>
    </row>
    <row r="859" spans="6:29" x14ac:dyDescent="0.25">
      <c r="F859" s="51" t="str">
        <f>IFERROR(VLOOKUP(D859,'Tabelas auxiliares'!$A$3:$B$61,2,FALSE),"")</f>
        <v/>
      </c>
      <c r="G859" s="51" t="str">
        <f>IFERROR(VLOOKUP($B859,'Tabelas auxiliares'!$A$65:$C$102,2,FALSE),"")</f>
        <v/>
      </c>
      <c r="H859" s="51" t="str">
        <f>IFERROR(VLOOKUP($B859,'Tabelas auxiliares'!$A$65:$C$102,3,FALSE),"")</f>
        <v/>
      </c>
      <c r="X859" s="51" t="str">
        <f t="shared" si="24"/>
        <v/>
      </c>
      <c r="Y859" s="51" t="str">
        <f>IF(T859="","",IF(AND(T859&lt;&gt;'Tabelas auxiliares'!$B$236,T859&lt;&gt;'Tabelas auxiliares'!$B$237,T859&lt;&gt;'Tabelas auxiliares'!$C$236,T859&lt;&gt;'Tabelas auxiliares'!$C$237,T859&lt;&gt;'Tabelas auxiliares'!$D$236),"FOLHA DE PESSOAL",IF(X859='Tabelas auxiliares'!$A$237,"CUSTEIO",IF(X859='Tabelas auxiliares'!$A$236,"INVESTIMENTO","ERRO - VERIFICAR"))))</f>
        <v/>
      </c>
      <c r="Z859" s="64" t="str">
        <f t="shared" si="25"/>
        <v/>
      </c>
      <c r="AA859" s="44"/>
    </row>
    <row r="860" spans="6:29" x14ac:dyDescent="0.25">
      <c r="F860" s="51" t="str">
        <f>IFERROR(VLOOKUP(D860,'Tabelas auxiliares'!$A$3:$B$61,2,FALSE),"")</f>
        <v/>
      </c>
      <c r="G860" s="51" t="str">
        <f>IFERROR(VLOOKUP($B860,'Tabelas auxiliares'!$A$65:$C$102,2,FALSE),"")</f>
        <v/>
      </c>
      <c r="H860" s="51" t="str">
        <f>IFERROR(VLOOKUP($B860,'Tabelas auxiliares'!$A$65:$C$102,3,FALSE),"")</f>
        <v/>
      </c>
      <c r="X860" s="51" t="str">
        <f t="shared" si="24"/>
        <v/>
      </c>
      <c r="Y860" s="51" t="str">
        <f>IF(T860="","",IF(AND(T860&lt;&gt;'Tabelas auxiliares'!$B$236,T860&lt;&gt;'Tabelas auxiliares'!$B$237,T860&lt;&gt;'Tabelas auxiliares'!$C$236,T860&lt;&gt;'Tabelas auxiliares'!$C$237,T860&lt;&gt;'Tabelas auxiliares'!$D$236),"FOLHA DE PESSOAL",IF(X860='Tabelas auxiliares'!$A$237,"CUSTEIO",IF(X860='Tabelas auxiliares'!$A$236,"INVESTIMENTO","ERRO - VERIFICAR"))))</f>
        <v/>
      </c>
      <c r="Z860" s="64" t="str">
        <f t="shared" si="25"/>
        <v/>
      </c>
      <c r="AA860" s="44"/>
      <c r="AC860" s="44"/>
    </row>
    <row r="861" spans="6:29" x14ac:dyDescent="0.25">
      <c r="F861" s="51" t="str">
        <f>IFERROR(VLOOKUP(D861,'Tabelas auxiliares'!$A$3:$B$61,2,FALSE),"")</f>
        <v/>
      </c>
      <c r="G861" s="51" t="str">
        <f>IFERROR(VLOOKUP($B861,'Tabelas auxiliares'!$A$65:$C$102,2,FALSE),"")</f>
        <v/>
      </c>
      <c r="H861" s="51" t="str">
        <f>IFERROR(VLOOKUP($B861,'Tabelas auxiliares'!$A$65:$C$102,3,FALSE),"")</f>
        <v/>
      </c>
      <c r="X861" s="51" t="str">
        <f t="shared" si="24"/>
        <v/>
      </c>
      <c r="Y861" s="51" t="str">
        <f>IF(T861="","",IF(AND(T861&lt;&gt;'Tabelas auxiliares'!$B$236,T861&lt;&gt;'Tabelas auxiliares'!$B$237,T861&lt;&gt;'Tabelas auxiliares'!$C$236,T861&lt;&gt;'Tabelas auxiliares'!$C$237,T861&lt;&gt;'Tabelas auxiliares'!$D$236),"FOLHA DE PESSOAL",IF(X861='Tabelas auxiliares'!$A$237,"CUSTEIO",IF(X861='Tabelas auxiliares'!$A$236,"INVESTIMENTO","ERRO - VERIFICAR"))))</f>
        <v/>
      </c>
      <c r="Z861" s="64" t="str">
        <f t="shared" si="25"/>
        <v/>
      </c>
      <c r="AC861" s="44"/>
    </row>
    <row r="862" spans="6:29" x14ac:dyDescent="0.25">
      <c r="F862" s="51" t="str">
        <f>IFERROR(VLOOKUP(D862,'Tabelas auxiliares'!$A$3:$B$61,2,FALSE),"")</f>
        <v/>
      </c>
      <c r="G862" s="51" t="str">
        <f>IFERROR(VLOOKUP($B862,'Tabelas auxiliares'!$A$65:$C$102,2,FALSE),"")</f>
        <v/>
      </c>
      <c r="H862" s="51" t="str">
        <f>IFERROR(VLOOKUP($B862,'Tabelas auxiliares'!$A$65:$C$102,3,FALSE),"")</f>
        <v/>
      </c>
      <c r="X862" s="51" t="str">
        <f t="shared" si="24"/>
        <v/>
      </c>
      <c r="Y862" s="51" t="str">
        <f>IF(T862="","",IF(AND(T862&lt;&gt;'Tabelas auxiliares'!$B$236,T862&lt;&gt;'Tabelas auxiliares'!$B$237,T862&lt;&gt;'Tabelas auxiliares'!$C$236,T862&lt;&gt;'Tabelas auxiliares'!$C$237,T862&lt;&gt;'Tabelas auxiliares'!$D$236),"FOLHA DE PESSOAL",IF(X862='Tabelas auxiliares'!$A$237,"CUSTEIO",IF(X862='Tabelas auxiliares'!$A$236,"INVESTIMENTO","ERRO - VERIFICAR"))))</f>
        <v/>
      </c>
      <c r="Z862" s="64" t="str">
        <f t="shared" si="25"/>
        <v/>
      </c>
      <c r="AA862" s="44"/>
      <c r="AC862" s="44"/>
    </row>
    <row r="863" spans="6:29" x14ac:dyDescent="0.25">
      <c r="F863" s="51" t="str">
        <f>IFERROR(VLOOKUP(D863,'Tabelas auxiliares'!$A$3:$B$61,2,FALSE),"")</f>
        <v/>
      </c>
      <c r="G863" s="51" t="str">
        <f>IFERROR(VLOOKUP($B863,'Tabelas auxiliares'!$A$65:$C$102,2,FALSE),"")</f>
        <v/>
      </c>
      <c r="H863" s="51" t="str">
        <f>IFERROR(VLOOKUP($B863,'Tabelas auxiliares'!$A$65:$C$102,3,FALSE),"")</f>
        <v/>
      </c>
      <c r="X863" s="51" t="str">
        <f t="shared" si="24"/>
        <v/>
      </c>
      <c r="Y863" s="51" t="str">
        <f>IF(T863="","",IF(AND(T863&lt;&gt;'Tabelas auxiliares'!$B$236,T863&lt;&gt;'Tabelas auxiliares'!$B$237,T863&lt;&gt;'Tabelas auxiliares'!$C$236,T863&lt;&gt;'Tabelas auxiliares'!$C$237,T863&lt;&gt;'Tabelas auxiliares'!$D$236),"FOLHA DE PESSOAL",IF(X863='Tabelas auxiliares'!$A$237,"CUSTEIO",IF(X863='Tabelas auxiliares'!$A$236,"INVESTIMENTO","ERRO - VERIFICAR"))))</f>
        <v/>
      </c>
      <c r="Z863" s="64" t="str">
        <f t="shared" si="25"/>
        <v/>
      </c>
      <c r="AC863" s="44"/>
    </row>
    <row r="864" spans="6:29" x14ac:dyDescent="0.25">
      <c r="F864" s="51" t="str">
        <f>IFERROR(VLOOKUP(D864,'Tabelas auxiliares'!$A$3:$B$61,2,FALSE),"")</f>
        <v/>
      </c>
      <c r="G864" s="51" t="str">
        <f>IFERROR(VLOOKUP($B864,'Tabelas auxiliares'!$A$65:$C$102,2,FALSE),"")</f>
        <v/>
      </c>
      <c r="H864" s="51" t="str">
        <f>IFERROR(VLOOKUP($B864,'Tabelas auxiliares'!$A$65:$C$102,3,FALSE),"")</f>
        <v/>
      </c>
      <c r="X864" s="51" t="str">
        <f t="shared" si="24"/>
        <v/>
      </c>
      <c r="Y864" s="51" t="str">
        <f>IF(T864="","",IF(AND(T864&lt;&gt;'Tabelas auxiliares'!$B$236,T864&lt;&gt;'Tabelas auxiliares'!$B$237,T864&lt;&gt;'Tabelas auxiliares'!$C$236,T864&lt;&gt;'Tabelas auxiliares'!$C$237,T864&lt;&gt;'Tabelas auxiliares'!$D$236),"FOLHA DE PESSOAL",IF(X864='Tabelas auxiliares'!$A$237,"CUSTEIO",IF(X864='Tabelas auxiliares'!$A$236,"INVESTIMENTO","ERRO - VERIFICAR"))))</f>
        <v/>
      </c>
      <c r="Z864" s="64" t="str">
        <f t="shared" si="25"/>
        <v/>
      </c>
      <c r="AA864" s="44"/>
      <c r="AB864" s="44"/>
    </row>
    <row r="865" spans="6:29" x14ac:dyDescent="0.25">
      <c r="F865" s="51" t="str">
        <f>IFERROR(VLOOKUP(D865,'Tabelas auxiliares'!$A$3:$B$61,2,FALSE),"")</f>
        <v/>
      </c>
      <c r="G865" s="51" t="str">
        <f>IFERROR(VLOOKUP($B865,'Tabelas auxiliares'!$A$65:$C$102,2,FALSE),"")</f>
        <v/>
      </c>
      <c r="H865" s="51" t="str">
        <f>IFERROR(VLOOKUP($B865,'Tabelas auxiliares'!$A$65:$C$102,3,FALSE),"")</f>
        <v/>
      </c>
      <c r="X865" s="51" t="str">
        <f t="shared" si="24"/>
        <v/>
      </c>
      <c r="Y865" s="51" t="str">
        <f>IF(T865="","",IF(AND(T865&lt;&gt;'Tabelas auxiliares'!$B$236,T865&lt;&gt;'Tabelas auxiliares'!$B$237,T865&lt;&gt;'Tabelas auxiliares'!$C$236,T865&lt;&gt;'Tabelas auxiliares'!$C$237,T865&lt;&gt;'Tabelas auxiliares'!$D$236),"FOLHA DE PESSOAL",IF(X865='Tabelas auxiliares'!$A$237,"CUSTEIO",IF(X865='Tabelas auxiliares'!$A$236,"INVESTIMENTO","ERRO - VERIFICAR"))))</f>
        <v/>
      </c>
      <c r="Z865" s="64" t="str">
        <f t="shared" si="25"/>
        <v/>
      </c>
      <c r="AA865" s="44"/>
      <c r="AB865" s="44"/>
    </row>
    <row r="866" spans="6:29" x14ac:dyDescent="0.25">
      <c r="F866" s="51" t="str">
        <f>IFERROR(VLOOKUP(D866,'Tabelas auxiliares'!$A$3:$B$61,2,FALSE),"")</f>
        <v/>
      </c>
      <c r="G866" s="51" t="str">
        <f>IFERROR(VLOOKUP($B866,'Tabelas auxiliares'!$A$65:$C$102,2,FALSE),"")</f>
        <v/>
      </c>
      <c r="H866" s="51" t="str">
        <f>IFERROR(VLOOKUP($B866,'Tabelas auxiliares'!$A$65:$C$102,3,FALSE),"")</f>
        <v/>
      </c>
      <c r="X866" s="51" t="str">
        <f t="shared" si="24"/>
        <v/>
      </c>
      <c r="Y866" s="51" t="str">
        <f>IF(T866="","",IF(AND(T866&lt;&gt;'Tabelas auxiliares'!$B$236,T866&lt;&gt;'Tabelas auxiliares'!$B$237,T866&lt;&gt;'Tabelas auxiliares'!$C$236,T866&lt;&gt;'Tabelas auxiliares'!$C$237,T866&lt;&gt;'Tabelas auxiliares'!$D$236),"FOLHA DE PESSOAL",IF(X866='Tabelas auxiliares'!$A$237,"CUSTEIO",IF(X866='Tabelas auxiliares'!$A$236,"INVESTIMENTO","ERRO - VERIFICAR"))))</f>
        <v/>
      </c>
      <c r="Z866" s="64" t="str">
        <f t="shared" si="25"/>
        <v/>
      </c>
      <c r="AC866" s="44"/>
    </row>
    <row r="867" spans="6:29" x14ac:dyDescent="0.25">
      <c r="F867" s="51" t="str">
        <f>IFERROR(VLOOKUP(D867,'Tabelas auxiliares'!$A$3:$B$61,2,FALSE),"")</f>
        <v/>
      </c>
      <c r="G867" s="51" t="str">
        <f>IFERROR(VLOOKUP($B867,'Tabelas auxiliares'!$A$65:$C$102,2,FALSE),"")</f>
        <v/>
      </c>
      <c r="H867" s="51" t="str">
        <f>IFERROR(VLOOKUP($B867,'Tabelas auxiliares'!$A$65:$C$102,3,FALSE),"")</f>
        <v/>
      </c>
      <c r="X867" s="51" t="str">
        <f t="shared" si="24"/>
        <v/>
      </c>
      <c r="Y867" s="51" t="str">
        <f>IF(T867="","",IF(AND(T867&lt;&gt;'Tabelas auxiliares'!$B$236,T867&lt;&gt;'Tabelas auxiliares'!$B$237,T867&lt;&gt;'Tabelas auxiliares'!$C$236,T867&lt;&gt;'Tabelas auxiliares'!$C$237,T867&lt;&gt;'Tabelas auxiliares'!$D$236),"FOLHA DE PESSOAL",IF(X867='Tabelas auxiliares'!$A$237,"CUSTEIO",IF(X867='Tabelas auxiliares'!$A$236,"INVESTIMENTO","ERRO - VERIFICAR"))))</f>
        <v/>
      </c>
      <c r="Z867" s="64" t="str">
        <f t="shared" si="25"/>
        <v/>
      </c>
      <c r="AC867" s="44"/>
    </row>
    <row r="868" spans="6:29" x14ac:dyDescent="0.25">
      <c r="F868" s="51" t="str">
        <f>IFERROR(VLOOKUP(D868,'Tabelas auxiliares'!$A$3:$B$61,2,FALSE),"")</f>
        <v/>
      </c>
      <c r="G868" s="51" t="str">
        <f>IFERROR(VLOOKUP($B868,'Tabelas auxiliares'!$A$65:$C$102,2,FALSE),"")</f>
        <v/>
      </c>
      <c r="H868" s="51" t="str">
        <f>IFERROR(VLOOKUP($B868,'Tabelas auxiliares'!$A$65:$C$102,3,FALSE),"")</f>
        <v/>
      </c>
      <c r="X868" s="51" t="str">
        <f t="shared" si="24"/>
        <v/>
      </c>
      <c r="Y868" s="51" t="str">
        <f>IF(T868="","",IF(AND(T868&lt;&gt;'Tabelas auxiliares'!$B$236,T868&lt;&gt;'Tabelas auxiliares'!$B$237,T868&lt;&gt;'Tabelas auxiliares'!$C$236,T868&lt;&gt;'Tabelas auxiliares'!$C$237,T868&lt;&gt;'Tabelas auxiliares'!$D$236),"FOLHA DE PESSOAL",IF(X868='Tabelas auxiliares'!$A$237,"CUSTEIO",IF(X868='Tabelas auxiliares'!$A$236,"INVESTIMENTO","ERRO - VERIFICAR"))))</f>
        <v/>
      </c>
      <c r="Z868" s="64" t="str">
        <f t="shared" si="25"/>
        <v/>
      </c>
      <c r="AC868" s="44"/>
    </row>
    <row r="869" spans="6:29" x14ac:dyDescent="0.25">
      <c r="F869" s="51" t="str">
        <f>IFERROR(VLOOKUP(D869,'Tabelas auxiliares'!$A$3:$B$61,2,FALSE),"")</f>
        <v/>
      </c>
      <c r="G869" s="51" t="str">
        <f>IFERROR(VLOOKUP($B869,'Tabelas auxiliares'!$A$65:$C$102,2,FALSE),"")</f>
        <v/>
      </c>
      <c r="H869" s="51" t="str">
        <f>IFERROR(VLOOKUP($B869,'Tabelas auxiliares'!$A$65:$C$102,3,FALSE),"")</f>
        <v/>
      </c>
      <c r="X869" s="51" t="str">
        <f t="shared" si="24"/>
        <v/>
      </c>
      <c r="Y869" s="51" t="str">
        <f>IF(T869="","",IF(AND(T869&lt;&gt;'Tabelas auxiliares'!$B$236,T869&lt;&gt;'Tabelas auxiliares'!$B$237,T869&lt;&gt;'Tabelas auxiliares'!$C$236,T869&lt;&gt;'Tabelas auxiliares'!$C$237,T869&lt;&gt;'Tabelas auxiliares'!$D$236),"FOLHA DE PESSOAL",IF(X869='Tabelas auxiliares'!$A$237,"CUSTEIO",IF(X869='Tabelas auxiliares'!$A$236,"INVESTIMENTO","ERRO - VERIFICAR"))))</f>
        <v/>
      </c>
      <c r="Z869" s="64" t="str">
        <f t="shared" si="25"/>
        <v/>
      </c>
      <c r="AC869" s="44"/>
    </row>
    <row r="870" spans="6:29" x14ac:dyDescent="0.25">
      <c r="F870" s="51" t="str">
        <f>IFERROR(VLOOKUP(D870,'Tabelas auxiliares'!$A$3:$B$61,2,FALSE),"")</f>
        <v/>
      </c>
      <c r="G870" s="51" t="str">
        <f>IFERROR(VLOOKUP($B870,'Tabelas auxiliares'!$A$65:$C$102,2,FALSE),"")</f>
        <v/>
      </c>
      <c r="H870" s="51" t="str">
        <f>IFERROR(VLOOKUP($B870,'Tabelas auxiliares'!$A$65:$C$102,3,FALSE),"")</f>
        <v/>
      </c>
      <c r="X870" s="51" t="str">
        <f t="shared" si="24"/>
        <v/>
      </c>
      <c r="Y870" s="51" t="str">
        <f>IF(T870="","",IF(AND(T870&lt;&gt;'Tabelas auxiliares'!$B$236,T870&lt;&gt;'Tabelas auxiliares'!$B$237,T870&lt;&gt;'Tabelas auxiliares'!$C$236,T870&lt;&gt;'Tabelas auxiliares'!$C$237,T870&lt;&gt;'Tabelas auxiliares'!$D$236),"FOLHA DE PESSOAL",IF(X870='Tabelas auxiliares'!$A$237,"CUSTEIO",IF(X870='Tabelas auxiliares'!$A$236,"INVESTIMENTO","ERRO - VERIFICAR"))))</f>
        <v/>
      </c>
      <c r="Z870" s="64" t="str">
        <f t="shared" si="25"/>
        <v/>
      </c>
      <c r="AC870" s="44"/>
    </row>
    <row r="871" spans="6:29" x14ac:dyDescent="0.25">
      <c r="F871" s="51" t="str">
        <f>IFERROR(VLOOKUP(D871,'Tabelas auxiliares'!$A$3:$B$61,2,FALSE),"")</f>
        <v/>
      </c>
      <c r="G871" s="51" t="str">
        <f>IFERROR(VLOOKUP($B871,'Tabelas auxiliares'!$A$65:$C$102,2,FALSE),"")</f>
        <v/>
      </c>
      <c r="H871" s="51" t="str">
        <f>IFERROR(VLOOKUP($B871,'Tabelas auxiliares'!$A$65:$C$102,3,FALSE),"")</f>
        <v/>
      </c>
      <c r="X871" s="51" t="str">
        <f t="shared" si="24"/>
        <v/>
      </c>
      <c r="Y871" s="51" t="str">
        <f>IF(T871="","",IF(AND(T871&lt;&gt;'Tabelas auxiliares'!$B$236,T871&lt;&gt;'Tabelas auxiliares'!$B$237,T871&lt;&gt;'Tabelas auxiliares'!$C$236,T871&lt;&gt;'Tabelas auxiliares'!$C$237,T871&lt;&gt;'Tabelas auxiliares'!$D$236),"FOLHA DE PESSOAL",IF(X871='Tabelas auxiliares'!$A$237,"CUSTEIO",IF(X871='Tabelas auxiliares'!$A$236,"INVESTIMENTO","ERRO - VERIFICAR"))))</f>
        <v/>
      </c>
      <c r="Z871" s="64" t="str">
        <f t="shared" si="25"/>
        <v/>
      </c>
      <c r="AC871" s="44"/>
    </row>
    <row r="872" spans="6:29" x14ac:dyDescent="0.25">
      <c r="F872" s="51" t="str">
        <f>IFERROR(VLOOKUP(D872,'Tabelas auxiliares'!$A$3:$B$61,2,FALSE),"")</f>
        <v/>
      </c>
      <c r="G872" s="51" t="str">
        <f>IFERROR(VLOOKUP($B872,'Tabelas auxiliares'!$A$65:$C$102,2,FALSE),"")</f>
        <v/>
      </c>
      <c r="H872" s="51" t="str">
        <f>IFERROR(VLOOKUP($B872,'Tabelas auxiliares'!$A$65:$C$102,3,FALSE),"")</f>
        <v/>
      </c>
      <c r="X872" s="51" t="str">
        <f t="shared" si="24"/>
        <v/>
      </c>
      <c r="Y872" s="51" t="str">
        <f>IF(T872="","",IF(AND(T872&lt;&gt;'Tabelas auxiliares'!$B$236,T872&lt;&gt;'Tabelas auxiliares'!$B$237,T872&lt;&gt;'Tabelas auxiliares'!$C$236,T872&lt;&gt;'Tabelas auxiliares'!$C$237,T872&lt;&gt;'Tabelas auxiliares'!$D$236),"FOLHA DE PESSOAL",IF(X872='Tabelas auxiliares'!$A$237,"CUSTEIO",IF(X872='Tabelas auxiliares'!$A$236,"INVESTIMENTO","ERRO - VERIFICAR"))))</f>
        <v/>
      </c>
      <c r="Z872" s="64" t="str">
        <f t="shared" si="25"/>
        <v/>
      </c>
      <c r="AC872" s="44"/>
    </row>
    <row r="873" spans="6:29" x14ac:dyDescent="0.25">
      <c r="F873" s="51" t="str">
        <f>IFERROR(VLOOKUP(D873,'Tabelas auxiliares'!$A$3:$B$61,2,FALSE),"")</f>
        <v/>
      </c>
      <c r="G873" s="51" t="str">
        <f>IFERROR(VLOOKUP($B873,'Tabelas auxiliares'!$A$65:$C$102,2,FALSE),"")</f>
        <v/>
      </c>
      <c r="H873" s="51" t="str">
        <f>IFERROR(VLOOKUP($B873,'Tabelas auxiliares'!$A$65:$C$102,3,FALSE),"")</f>
        <v/>
      </c>
      <c r="X873" s="51" t="str">
        <f t="shared" si="24"/>
        <v/>
      </c>
      <c r="Y873" s="51" t="str">
        <f>IF(T873="","",IF(AND(T873&lt;&gt;'Tabelas auxiliares'!$B$236,T873&lt;&gt;'Tabelas auxiliares'!$B$237,T873&lt;&gt;'Tabelas auxiliares'!$C$236,T873&lt;&gt;'Tabelas auxiliares'!$C$237,T873&lt;&gt;'Tabelas auxiliares'!$D$236),"FOLHA DE PESSOAL",IF(X873='Tabelas auxiliares'!$A$237,"CUSTEIO",IF(X873='Tabelas auxiliares'!$A$236,"INVESTIMENTO","ERRO - VERIFICAR"))))</f>
        <v/>
      </c>
      <c r="Z873" s="64" t="str">
        <f t="shared" si="25"/>
        <v/>
      </c>
      <c r="AC873" s="44"/>
    </row>
    <row r="874" spans="6:29" x14ac:dyDescent="0.25">
      <c r="F874" s="51" t="str">
        <f>IFERROR(VLOOKUP(D874,'Tabelas auxiliares'!$A$3:$B$61,2,FALSE),"")</f>
        <v/>
      </c>
      <c r="G874" s="51" t="str">
        <f>IFERROR(VLOOKUP($B874,'Tabelas auxiliares'!$A$65:$C$102,2,FALSE),"")</f>
        <v/>
      </c>
      <c r="H874" s="51" t="str">
        <f>IFERROR(VLOOKUP($B874,'Tabelas auxiliares'!$A$65:$C$102,3,FALSE),"")</f>
        <v/>
      </c>
      <c r="X874" s="51" t="str">
        <f t="shared" si="24"/>
        <v/>
      </c>
      <c r="Y874" s="51" t="str">
        <f>IF(T874="","",IF(AND(T874&lt;&gt;'Tabelas auxiliares'!$B$236,T874&lt;&gt;'Tabelas auxiliares'!$B$237,T874&lt;&gt;'Tabelas auxiliares'!$C$236,T874&lt;&gt;'Tabelas auxiliares'!$C$237,T874&lt;&gt;'Tabelas auxiliares'!$D$236),"FOLHA DE PESSOAL",IF(X874='Tabelas auxiliares'!$A$237,"CUSTEIO",IF(X874='Tabelas auxiliares'!$A$236,"INVESTIMENTO","ERRO - VERIFICAR"))))</f>
        <v/>
      </c>
      <c r="Z874" s="64" t="str">
        <f t="shared" si="25"/>
        <v/>
      </c>
      <c r="AC874" s="44"/>
    </row>
    <row r="875" spans="6:29" x14ac:dyDescent="0.25">
      <c r="F875" s="51" t="str">
        <f>IFERROR(VLOOKUP(D875,'Tabelas auxiliares'!$A$3:$B$61,2,FALSE),"")</f>
        <v/>
      </c>
      <c r="G875" s="51" t="str">
        <f>IFERROR(VLOOKUP($B875,'Tabelas auxiliares'!$A$65:$C$102,2,FALSE),"")</f>
        <v/>
      </c>
      <c r="H875" s="51" t="str">
        <f>IFERROR(VLOOKUP($B875,'Tabelas auxiliares'!$A$65:$C$102,3,FALSE),"")</f>
        <v/>
      </c>
      <c r="X875" s="51" t="str">
        <f t="shared" si="24"/>
        <v/>
      </c>
      <c r="Y875" s="51" t="str">
        <f>IF(T875="","",IF(AND(T875&lt;&gt;'Tabelas auxiliares'!$B$236,T875&lt;&gt;'Tabelas auxiliares'!$B$237,T875&lt;&gt;'Tabelas auxiliares'!$C$236,T875&lt;&gt;'Tabelas auxiliares'!$C$237,T875&lt;&gt;'Tabelas auxiliares'!$D$236),"FOLHA DE PESSOAL",IF(X875='Tabelas auxiliares'!$A$237,"CUSTEIO",IF(X875='Tabelas auxiliares'!$A$236,"INVESTIMENTO","ERRO - VERIFICAR"))))</f>
        <v/>
      </c>
      <c r="Z875" s="64" t="str">
        <f t="shared" si="25"/>
        <v/>
      </c>
      <c r="AC875" s="44"/>
    </row>
    <row r="876" spans="6:29" x14ac:dyDescent="0.25">
      <c r="F876" s="51" t="str">
        <f>IFERROR(VLOOKUP(D876,'Tabelas auxiliares'!$A$3:$B$61,2,FALSE),"")</f>
        <v/>
      </c>
      <c r="G876" s="51" t="str">
        <f>IFERROR(VLOOKUP($B876,'Tabelas auxiliares'!$A$65:$C$102,2,FALSE),"")</f>
        <v/>
      </c>
      <c r="H876" s="51" t="str">
        <f>IFERROR(VLOOKUP($B876,'Tabelas auxiliares'!$A$65:$C$102,3,FALSE),"")</f>
        <v/>
      </c>
      <c r="X876" s="51" t="str">
        <f t="shared" ref="X876:X939" si="26">LEFT(V876,1)</f>
        <v/>
      </c>
      <c r="Y876" s="51" t="str">
        <f>IF(T876="","",IF(AND(T876&lt;&gt;'Tabelas auxiliares'!$B$236,T876&lt;&gt;'Tabelas auxiliares'!$B$237,T876&lt;&gt;'Tabelas auxiliares'!$C$236,T876&lt;&gt;'Tabelas auxiliares'!$C$237,T876&lt;&gt;'Tabelas auxiliares'!$D$236),"FOLHA DE PESSOAL",IF(X876='Tabelas auxiliares'!$A$237,"CUSTEIO",IF(X876='Tabelas auxiliares'!$A$236,"INVESTIMENTO","ERRO - VERIFICAR"))))</f>
        <v/>
      </c>
      <c r="Z876" s="64" t="str">
        <f t="shared" si="25"/>
        <v/>
      </c>
      <c r="AC876" s="44"/>
    </row>
    <row r="877" spans="6:29" x14ac:dyDescent="0.25">
      <c r="F877" s="51" t="str">
        <f>IFERROR(VLOOKUP(D877,'Tabelas auxiliares'!$A$3:$B$61,2,FALSE),"")</f>
        <v/>
      </c>
      <c r="G877" s="51" t="str">
        <f>IFERROR(VLOOKUP($B877,'Tabelas auxiliares'!$A$65:$C$102,2,FALSE),"")</f>
        <v/>
      </c>
      <c r="H877" s="51" t="str">
        <f>IFERROR(VLOOKUP($B877,'Tabelas auxiliares'!$A$65:$C$102,3,FALSE),"")</f>
        <v/>
      </c>
      <c r="X877" s="51" t="str">
        <f t="shared" si="26"/>
        <v/>
      </c>
      <c r="Y877" s="51" t="str">
        <f>IF(T877="","",IF(AND(T877&lt;&gt;'Tabelas auxiliares'!$B$236,T877&lt;&gt;'Tabelas auxiliares'!$B$237,T877&lt;&gt;'Tabelas auxiliares'!$C$236,T877&lt;&gt;'Tabelas auxiliares'!$C$237,T877&lt;&gt;'Tabelas auxiliares'!$D$236),"FOLHA DE PESSOAL",IF(X877='Tabelas auxiliares'!$A$237,"CUSTEIO",IF(X877='Tabelas auxiliares'!$A$236,"INVESTIMENTO","ERRO - VERIFICAR"))))</f>
        <v/>
      </c>
      <c r="Z877" s="64" t="str">
        <f t="shared" ref="Z877:Z940" si="27">IF(AA877+AB877+AC877&lt;&gt;0,AA877+AB877+AC877,"")</f>
        <v/>
      </c>
      <c r="AA877" s="44"/>
      <c r="AC877" s="44"/>
    </row>
    <row r="878" spans="6:29" x14ac:dyDescent="0.25">
      <c r="F878" s="51" t="str">
        <f>IFERROR(VLOOKUP(D878,'Tabelas auxiliares'!$A$3:$B$61,2,FALSE),"")</f>
        <v/>
      </c>
      <c r="G878" s="51" t="str">
        <f>IFERROR(VLOOKUP($B878,'Tabelas auxiliares'!$A$65:$C$102,2,FALSE),"")</f>
        <v/>
      </c>
      <c r="H878" s="51" t="str">
        <f>IFERROR(VLOOKUP($B878,'Tabelas auxiliares'!$A$65:$C$102,3,FALSE),"")</f>
        <v/>
      </c>
      <c r="X878" s="51" t="str">
        <f t="shared" si="26"/>
        <v/>
      </c>
      <c r="Y878" s="51" t="str">
        <f>IF(T878="","",IF(AND(T878&lt;&gt;'Tabelas auxiliares'!$B$236,T878&lt;&gt;'Tabelas auxiliares'!$B$237,T878&lt;&gt;'Tabelas auxiliares'!$C$236,T878&lt;&gt;'Tabelas auxiliares'!$C$237,T878&lt;&gt;'Tabelas auxiliares'!$D$236),"FOLHA DE PESSOAL",IF(X878='Tabelas auxiliares'!$A$237,"CUSTEIO",IF(X878='Tabelas auxiliares'!$A$236,"INVESTIMENTO","ERRO - VERIFICAR"))))</f>
        <v/>
      </c>
      <c r="Z878" s="64" t="str">
        <f t="shared" si="27"/>
        <v/>
      </c>
      <c r="AA878" s="44"/>
      <c r="AC878" s="44"/>
    </row>
    <row r="879" spans="6:29" x14ac:dyDescent="0.25">
      <c r="F879" s="51" t="str">
        <f>IFERROR(VLOOKUP(D879,'Tabelas auxiliares'!$A$3:$B$61,2,FALSE),"")</f>
        <v/>
      </c>
      <c r="G879" s="51" t="str">
        <f>IFERROR(VLOOKUP($B879,'Tabelas auxiliares'!$A$65:$C$102,2,FALSE),"")</f>
        <v/>
      </c>
      <c r="H879" s="51" t="str">
        <f>IFERROR(VLOOKUP($B879,'Tabelas auxiliares'!$A$65:$C$102,3,FALSE),"")</f>
        <v/>
      </c>
      <c r="X879" s="51" t="str">
        <f t="shared" si="26"/>
        <v/>
      </c>
      <c r="Y879" s="51" t="str">
        <f>IF(T879="","",IF(AND(T879&lt;&gt;'Tabelas auxiliares'!$B$236,T879&lt;&gt;'Tabelas auxiliares'!$B$237,T879&lt;&gt;'Tabelas auxiliares'!$C$236,T879&lt;&gt;'Tabelas auxiliares'!$C$237,T879&lt;&gt;'Tabelas auxiliares'!$D$236),"FOLHA DE PESSOAL",IF(X879='Tabelas auxiliares'!$A$237,"CUSTEIO",IF(X879='Tabelas auxiliares'!$A$236,"INVESTIMENTO","ERRO - VERIFICAR"))))</f>
        <v/>
      </c>
      <c r="Z879" s="64" t="str">
        <f t="shared" si="27"/>
        <v/>
      </c>
      <c r="AC879" s="44"/>
    </row>
    <row r="880" spans="6:29" x14ac:dyDescent="0.25">
      <c r="F880" s="51" t="str">
        <f>IFERROR(VLOOKUP(D880,'Tabelas auxiliares'!$A$3:$B$61,2,FALSE),"")</f>
        <v/>
      </c>
      <c r="G880" s="51" t="str">
        <f>IFERROR(VLOOKUP($B880,'Tabelas auxiliares'!$A$65:$C$102,2,FALSE),"")</f>
        <v/>
      </c>
      <c r="H880" s="51" t="str">
        <f>IFERROR(VLOOKUP($B880,'Tabelas auxiliares'!$A$65:$C$102,3,FALSE),"")</f>
        <v/>
      </c>
      <c r="X880" s="51" t="str">
        <f t="shared" si="26"/>
        <v/>
      </c>
      <c r="Y880" s="51" t="str">
        <f>IF(T880="","",IF(AND(T880&lt;&gt;'Tabelas auxiliares'!$B$236,T880&lt;&gt;'Tabelas auxiliares'!$B$237,T880&lt;&gt;'Tabelas auxiliares'!$C$236,T880&lt;&gt;'Tabelas auxiliares'!$C$237,T880&lt;&gt;'Tabelas auxiliares'!$D$236),"FOLHA DE PESSOAL",IF(X880='Tabelas auxiliares'!$A$237,"CUSTEIO",IF(X880='Tabelas auxiliares'!$A$236,"INVESTIMENTO","ERRO - VERIFICAR"))))</f>
        <v/>
      </c>
      <c r="Z880" s="64" t="str">
        <f t="shared" si="27"/>
        <v/>
      </c>
      <c r="AC880" s="44"/>
    </row>
    <row r="881" spans="6:29" x14ac:dyDescent="0.25">
      <c r="F881" s="51" t="str">
        <f>IFERROR(VLOOKUP(D881,'Tabelas auxiliares'!$A$3:$B$61,2,FALSE),"")</f>
        <v/>
      </c>
      <c r="G881" s="51" t="str">
        <f>IFERROR(VLOOKUP($B881,'Tabelas auxiliares'!$A$65:$C$102,2,FALSE),"")</f>
        <v/>
      </c>
      <c r="H881" s="51" t="str">
        <f>IFERROR(VLOOKUP($B881,'Tabelas auxiliares'!$A$65:$C$102,3,FALSE),"")</f>
        <v/>
      </c>
      <c r="X881" s="51" t="str">
        <f t="shared" si="26"/>
        <v/>
      </c>
      <c r="Y881" s="51" t="str">
        <f>IF(T881="","",IF(AND(T881&lt;&gt;'Tabelas auxiliares'!$B$236,T881&lt;&gt;'Tabelas auxiliares'!$B$237,T881&lt;&gt;'Tabelas auxiliares'!$C$236,T881&lt;&gt;'Tabelas auxiliares'!$C$237,T881&lt;&gt;'Tabelas auxiliares'!$D$236),"FOLHA DE PESSOAL",IF(X881='Tabelas auxiliares'!$A$237,"CUSTEIO",IF(X881='Tabelas auxiliares'!$A$236,"INVESTIMENTO","ERRO - VERIFICAR"))))</f>
        <v/>
      </c>
      <c r="Z881" s="64" t="str">
        <f t="shared" si="27"/>
        <v/>
      </c>
      <c r="AC881" s="44"/>
    </row>
    <row r="882" spans="6:29" x14ac:dyDescent="0.25">
      <c r="F882" s="51" t="str">
        <f>IFERROR(VLOOKUP(D882,'Tabelas auxiliares'!$A$3:$B$61,2,FALSE),"")</f>
        <v/>
      </c>
      <c r="G882" s="51" t="str">
        <f>IFERROR(VLOOKUP($B882,'Tabelas auxiliares'!$A$65:$C$102,2,FALSE),"")</f>
        <v/>
      </c>
      <c r="H882" s="51" t="str">
        <f>IFERROR(VLOOKUP($B882,'Tabelas auxiliares'!$A$65:$C$102,3,FALSE),"")</f>
        <v/>
      </c>
      <c r="X882" s="51" t="str">
        <f t="shared" si="26"/>
        <v/>
      </c>
      <c r="Y882" s="51" t="str">
        <f>IF(T882="","",IF(AND(T882&lt;&gt;'Tabelas auxiliares'!$B$236,T882&lt;&gt;'Tabelas auxiliares'!$B$237,T882&lt;&gt;'Tabelas auxiliares'!$C$236,T882&lt;&gt;'Tabelas auxiliares'!$C$237,T882&lt;&gt;'Tabelas auxiliares'!$D$236),"FOLHA DE PESSOAL",IF(X882='Tabelas auxiliares'!$A$237,"CUSTEIO",IF(X882='Tabelas auxiliares'!$A$236,"INVESTIMENTO","ERRO - VERIFICAR"))))</f>
        <v/>
      </c>
      <c r="Z882" s="64" t="str">
        <f t="shared" si="27"/>
        <v/>
      </c>
      <c r="AA882" s="44"/>
      <c r="AB882" s="44"/>
      <c r="AC882" s="44"/>
    </row>
    <row r="883" spans="6:29" x14ac:dyDescent="0.25">
      <c r="F883" s="51" t="str">
        <f>IFERROR(VLOOKUP(D883,'Tabelas auxiliares'!$A$3:$B$61,2,FALSE),"")</f>
        <v/>
      </c>
      <c r="G883" s="51" t="str">
        <f>IFERROR(VLOOKUP($B883,'Tabelas auxiliares'!$A$65:$C$102,2,FALSE),"")</f>
        <v/>
      </c>
      <c r="H883" s="51" t="str">
        <f>IFERROR(VLOOKUP($B883,'Tabelas auxiliares'!$A$65:$C$102,3,FALSE),"")</f>
        <v/>
      </c>
      <c r="X883" s="51" t="str">
        <f t="shared" si="26"/>
        <v/>
      </c>
      <c r="Y883" s="51" t="str">
        <f>IF(T883="","",IF(AND(T883&lt;&gt;'Tabelas auxiliares'!$B$236,T883&lt;&gt;'Tabelas auxiliares'!$B$237,T883&lt;&gt;'Tabelas auxiliares'!$C$236,T883&lt;&gt;'Tabelas auxiliares'!$C$237,T883&lt;&gt;'Tabelas auxiliares'!$D$236),"FOLHA DE PESSOAL",IF(X883='Tabelas auxiliares'!$A$237,"CUSTEIO",IF(X883='Tabelas auxiliares'!$A$236,"INVESTIMENTO","ERRO - VERIFICAR"))))</f>
        <v/>
      </c>
      <c r="Z883" s="64" t="str">
        <f t="shared" si="27"/>
        <v/>
      </c>
      <c r="AA883" s="44"/>
      <c r="AB883" s="44"/>
      <c r="AC883" s="44"/>
    </row>
    <row r="884" spans="6:29" x14ac:dyDescent="0.25">
      <c r="F884" s="51" t="str">
        <f>IFERROR(VLOOKUP(D884,'Tabelas auxiliares'!$A$3:$B$61,2,FALSE),"")</f>
        <v/>
      </c>
      <c r="G884" s="51" t="str">
        <f>IFERROR(VLOOKUP($B884,'Tabelas auxiliares'!$A$65:$C$102,2,FALSE),"")</f>
        <v/>
      </c>
      <c r="H884" s="51" t="str">
        <f>IFERROR(VLOOKUP($B884,'Tabelas auxiliares'!$A$65:$C$102,3,FALSE),"")</f>
        <v/>
      </c>
      <c r="X884" s="51" t="str">
        <f t="shared" si="26"/>
        <v/>
      </c>
      <c r="Y884" s="51" t="str">
        <f>IF(T884="","",IF(AND(T884&lt;&gt;'Tabelas auxiliares'!$B$236,T884&lt;&gt;'Tabelas auxiliares'!$B$237,T884&lt;&gt;'Tabelas auxiliares'!$C$236,T884&lt;&gt;'Tabelas auxiliares'!$C$237,T884&lt;&gt;'Tabelas auxiliares'!$D$236),"FOLHA DE PESSOAL",IF(X884='Tabelas auxiliares'!$A$237,"CUSTEIO",IF(X884='Tabelas auxiliares'!$A$236,"INVESTIMENTO","ERRO - VERIFICAR"))))</f>
        <v/>
      </c>
      <c r="Z884" s="64" t="str">
        <f t="shared" si="27"/>
        <v/>
      </c>
      <c r="AC884" s="44"/>
    </row>
    <row r="885" spans="6:29" x14ac:dyDescent="0.25">
      <c r="F885" s="51" t="str">
        <f>IFERROR(VLOOKUP(D885,'Tabelas auxiliares'!$A$3:$B$61,2,FALSE),"")</f>
        <v/>
      </c>
      <c r="G885" s="51" t="str">
        <f>IFERROR(VLOOKUP($B885,'Tabelas auxiliares'!$A$65:$C$102,2,FALSE),"")</f>
        <v/>
      </c>
      <c r="H885" s="51" t="str">
        <f>IFERROR(VLOOKUP($B885,'Tabelas auxiliares'!$A$65:$C$102,3,FALSE),"")</f>
        <v/>
      </c>
      <c r="X885" s="51" t="str">
        <f t="shared" si="26"/>
        <v/>
      </c>
      <c r="Y885" s="51" t="str">
        <f>IF(T885="","",IF(AND(T885&lt;&gt;'Tabelas auxiliares'!$B$236,T885&lt;&gt;'Tabelas auxiliares'!$B$237,T885&lt;&gt;'Tabelas auxiliares'!$C$236,T885&lt;&gt;'Tabelas auxiliares'!$C$237,T885&lt;&gt;'Tabelas auxiliares'!$D$236),"FOLHA DE PESSOAL",IF(X885='Tabelas auxiliares'!$A$237,"CUSTEIO",IF(X885='Tabelas auxiliares'!$A$236,"INVESTIMENTO","ERRO - VERIFICAR"))))</f>
        <v/>
      </c>
      <c r="Z885" s="64" t="str">
        <f t="shared" si="27"/>
        <v/>
      </c>
      <c r="AA885" s="44"/>
    </row>
    <row r="886" spans="6:29" x14ac:dyDescent="0.25">
      <c r="F886" s="51" t="str">
        <f>IFERROR(VLOOKUP(D886,'Tabelas auxiliares'!$A$3:$B$61,2,FALSE),"")</f>
        <v/>
      </c>
      <c r="G886" s="51" t="str">
        <f>IFERROR(VLOOKUP($B886,'Tabelas auxiliares'!$A$65:$C$102,2,FALSE),"")</f>
        <v/>
      </c>
      <c r="H886" s="51" t="str">
        <f>IFERROR(VLOOKUP($B886,'Tabelas auxiliares'!$A$65:$C$102,3,FALSE),"")</f>
        <v/>
      </c>
      <c r="X886" s="51" t="str">
        <f t="shared" si="26"/>
        <v/>
      </c>
      <c r="Y886" s="51" t="str">
        <f>IF(T886="","",IF(AND(T886&lt;&gt;'Tabelas auxiliares'!$B$236,T886&lt;&gt;'Tabelas auxiliares'!$B$237,T886&lt;&gt;'Tabelas auxiliares'!$C$236,T886&lt;&gt;'Tabelas auxiliares'!$C$237,T886&lt;&gt;'Tabelas auxiliares'!$D$236),"FOLHA DE PESSOAL",IF(X886='Tabelas auxiliares'!$A$237,"CUSTEIO",IF(X886='Tabelas auxiliares'!$A$236,"INVESTIMENTO","ERRO - VERIFICAR"))))</f>
        <v/>
      </c>
      <c r="Z886" s="64" t="str">
        <f t="shared" si="27"/>
        <v/>
      </c>
      <c r="AC886" s="44"/>
    </row>
    <row r="887" spans="6:29" x14ac:dyDescent="0.25">
      <c r="F887" s="51" t="str">
        <f>IFERROR(VLOOKUP(D887,'Tabelas auxiliares'!$A$3:$B$61,2,FALSE),"")</f>
        <v/>
      </c>
      <c r="G887" s="51" t="str">
        <f>IFERROR(VLOOKUP($B887,'Tabelas auxiliares'!$A$65:$C$102,2,FALSE),"")</f>
        <v/>
      </c>
      <c r="H887" s="51" t="str">
        <f>IFERROR(VLOOKUP($B887,'Tabelas auxiliares'!$A$65:$C$102,3,FALSE),"")</f>
        <v/>
      </c>
      <c r="X887" s="51" t="str">
        <f t="shared" si="26"/>
        <v/>
      </c>
      <c r="Y887" s="51" t="str">
        <f>IF(T887="","",IF(AND(T887&lt;&gt;'Tabelas auxiliares'!$B$236,T887&lt;&gt;'Tabelas auxiliares'!$B$237,T887&lt;&gt;'Tabelas auxiliares'!$C$236,T887&lt;&gt;'Tabelas auxiliares'!$C$237,T887&lt;&gt;'Tabelas auxiliares'!$D$236),"FOLHA DE PESSOAL",IF(X887='Tabelas auxiliares'!$A$237,"CUSTEIO",IF(X887='Tabelas auxiliares'!$A$236,"INVESTIMENTO","ERRO - VERIFICAR"))))</f>
        <v/>
      </c>
      <c r="Z887" s="64" t="str">
        <f t="shared" si="27"/>
        <v/>
      </c>
      <c r="AC887" s="44"/>
    </row>
    <row r="888" spans="6:29" x14ac:dyDescent="0.25">
      <c r="F888" s="51" t="str">
        <f>IFERROR(VLOOKUP(D888,'Tabelas auxiliares'!$A$3:$B$61,2,FALSE),"")</f>
        <v/>
      </c>
      <c r="G888" s="51" t="str">
        <f>IFERROR(VLOOKUP($B888,'Tabelas auxiliares'!$A$65:$C$102,2,FALSE),"")</f>
        <v/>
      </c>
      <c r="H888" s="51" t="str">
        <f>IFERROR(VLOOKUP($B888,'Tabelas auxiliares'!$A$65:$C$102,3,FALSE),"")</f>
        <v/>
      </c>
      <c r="X888" s="51" t="str">
        <f t="shared" si="26"/>
        <v/>
      </c>
      <c r="Y888" s="51" t="str">
        <f>IF(T888="","",IF(AND(T888&lt;&gt;'Tabelas auxiliares'!$B$236,T888&lt;&gt;'Tabelas auxiliares'!$B$237,T888&lt;&gt;'Tabelas auxiliares'!$C$236,T888&lt;&gt;'Tabelas auxiliares'!$C$237,T888&lt;&gt;'Tabelas auxiliares'!$D$236),"FOLHA DE PESSOAL",IF(X888='Tabelas auxiliares'!$A$237,"CUSTEIO",IF(X888='Tabelas auxiliares'!$A$236,"INVESTIMENTO","ERRO - VERIFICAR"))))</f>
        <v/>
      </c>
      <c r="Z888" s="64" t="str">
        <f t="shared" si="27"/>
        <v/>
      </c>
      <c r="AC888" s="44"/>
    </row>
    <row r="889" spans="6:29" x14ac:dyDescent="0.25">
      <c r="F889" s="51" t="str">
        <f>IFERROR(VLOOKUP(D889,'Tabelas auxiliares'!$A$3:$B$61,2,FALSE),"")</f>
        <v/>
      </c>
      <c r="G889" s="51" t="str">
        <f>IFERROR(VLOOKUP($B889,'Tabelas auxiliares'!$A$65:$C$102,2,FALSE),"")</f>
        <v/>
      </c>
      <c r="H889" s="51" t="str">
        <f>IFERROR(VLOOKUP($B889,'Tabelas auxiliares'!$A$65:$C$102,3,FALSE),"")</f>
        <v/>
      </c>
      <c r="X889" s="51" t="str">
        <f t="shared" si="26"/>
        <v/>
      </c>
      <c r="Y889" s="51" t="str">
        <f>IF(T889="","",IF(AND(T889&lt;&gt;'Tabelas auxiliares'!$B$236,T889&lt;&gt;'Tabelas auxiliares'!$B$237,T889&lt;&gt;'Tabelas auxiliares'!$C$236,T889&lt;&gt;'Tabelas auxiliares'!$C$237,T889&lt;&gt;'Tabelas auxiliares'!$D$236),"FOLHA DE PESSOAL",IF(X889='Tabelas auxiliares'!$A$237,"CUSTEIO",IF(X889='Tabelas auxiliares'!$A$236,"INVESTIMENTO","ERRO - VERIFICAR"))))</f>
        <v/>
      </c>
      <c r="Z889" s="64" t="str">
        <f t="shared" si="27"/>
        <v/>
      </c>
      <c r="AC889" s="44"/>
    </row>
    <row r="890" spans="6:29" x14ac:dyDescent="0.25">
      <c r="F890" s="51" t="str">
        <f>IFERROR(VLOOKUP(D890,'Tabelas auxiliares'!$A$3:$B$61,2,FALSE),"")</f>
        <v/>
      </c>
      <c r="G890" s="51" t="str">
        <f>IFERROR(VLOOKUP($B890,'Tabelas auxiliares'!$A$65:$C$102,2,FALSE),"")</f>
        <v/>
      </c>
      <c r="H890" s="51" t="str">
        <f>IFERROR(VLOOKUP($B890,'Tabelas auxiliares'!$A$65:$C$102,3,FALSE),"")</f>
        <v/>
      </c>
      <c r="X890" s="51" t="str">
        <f t="shared" si="26"/>
        <v/>
      </c>
      <c r="Y890" s="51" t="str">
        <f>IF(T890="","",IF(AND(T890&lt;&gt;'Tabelas auxiliares'!$B$236,T890&lt;&gt;'Tabelas auxiliares'!$B$237,T890&lt;&gt;'Tabelas auxiliares'!$C$236,T890&lt;&gt;'Tabelas auxiliares'!$C$237,T890&lt;&gt;'Tabelas auxiliares'!$D$236),"FOLHA DE PESSOAL",IF(X890='Tabelas auxiliares'!$A$237,"CUSTEIO",IF(X890='Tabelas auxiliares'!$A$236,"INVESTIMENTO","ERRO - VERIFICAR"))))</f>
        <v/>
      </c>
      <c r="Z890" s="64" t="str">
        <f t="shared" si="27"/>
        <v/>
      </c>
      <c r="AC890" s="44"/>
    </row>
    <row r="891" spans="6:29" x14ac:dyDescent="0.25">
      <c r="F891" s="51" t="str">
        <f>IFERROR(VLOOKUP(D891,'Tabelas auxiliares'!$A$3:$B$61,2,FALSE),"")</f>
        <v/>
      </c>
      <c r="G891" s="51" t="str">
        <f>IFERROR(VLOOKUP($B891,'Tabelas auxiliares'!$A$65:$C$102,2,FALSE),"")</f>
        <v/>
      </c>
      <c r="H891" s="51" t="str">
        <f>IFERROR(VLOOKUP($B891,'Tabelas auxiliares'!$A$65:$C$102,3,FALSE),"")</f>
        <v/>
      </c>
      <c r="X891" s="51" t="str">
        <f t="shared" si="26"/>
        <v/>
      </c>
      <c r="Y891" s="51" t="str">
        <f>IF(T891="","",IF(AND(T891&lt;&gt;'Tabelas auxiliares'!$B$236,T891&lt;&gt;'Tabelas auxiliares'!$B$237,T891&lt;&gt;'Tabelas auxiliares'!$C$236,T891&lt;&gt;'Tabelas auxiliares'!$C$237,T891&lt;&gt;'Tabelas auxiliares'!$D$236),"FOLHA DE PESSOAL",IF(X891='Tabelas auxiliares'!$A$237,"CUSTEIO",IF(X891='Tabelas auxiliares'!$A$236,"INVESTIMENTO","ERRO - VERIFICAR"))))</f>
        <v/>
      </c>
      <c r="Z891" s="64" t="str">
        <f t="shared" si="27"/>
        <v/>
      </c>
      <c r="AA891" s="44"/>
      <c r="AC891" s="44"/>
    </row>
    <row r="892" spans="6:29" x14ac:dyDescent="0.25">
      <c r="F892" s="51" t="str">
        <f>IFERROR(VLOOKUP(D892,'Tabelas auxiliares'!$A$3:$B$61,2,FALSE),"")</f>
        <v/>
      </c>
      <c r="G892" s="51" t="str">
        <f>IFERROR(VLOOKUP($B892,'Tabelas auxiliares'!$A$65:$C$102,2,FALSE),"")</f>
        <v/>
      </c>
      <c r="H892" s="51" t="str">
        <f>IFERROR(VLOOKUP($B892,'Tabelas auxiliares'!$A$65:$C$102,3,FALSE),"")</f>
        <v/>
      </c>
      <c r="X892" s="51" t="str">
        <f t="shared" si="26"/>
        <v/>
      </c>
      <c r="Y892" s="51" t="str">
        <f>IF(T892="","",IF(AND(T892&lt;&gt;'Tabelas auxiliares'!$B$236,T892&lt;&gt;'Tabelas auxiliares'!$B$237,T892&lt;&gt;'Tabelas auxiliares'!$C$236,T892&lt;&gt;'Tabelas auxiliares'!$C$237,T892&lt;&gt;'Tabelas auxiliares'!$D$236),"FOLHA DE PESSOAL",IF(X892='Tabelas auxiliares'!$A$237,"CUSTEIO",IF(X892='Tabelas auxiliares'!$A$236,"INVESTIMENTO","ERRO - VERIFICAR"))))</f>
        <v/>
      </c>
      <c r="Z892" s="64" t="str">
        <f t="shared" si="27"/>
        <v/>
      </c>
      <c r="AC892" s="44"/>
    </row>
    <row r="893" spans="6:29" x14ac:dyDescent="0.25">
      <c r="F893" s="51" t="str">
        <f>IFERROR(VLOOKUP(D893,'Tabelas auxiliares'!$A$3:$B$61,2,FALSE),"")</f>
        <v/>
      </c>
      <c r="G893" s="51" t="str">
        <f>IFERROR(VLOOKUP($B893,'Tabelas auxiliares'!$A$65:$C$102,2,FALSE),"")</f>
        <v/>
      </c>
      <c r="H893" s="51" t="str">
        <f>IFERROR(VLOOKUP($B893,'Tabelas auxiliares'!$A$65:$C$102,3,FALSE),"")</f>
        <v/>
      </c>
      <c r="X893" s="51" t="str">
        <f t="shared" si="26"/>
        <v/>
      </c>
      <c r="Y893" s="51" t="str">
        <f>IF(T893="","",IF(AND(T893&lt;&gt;'Tabelas auxiliares'!$B$236,T893&lt;&gt;'Tabelas auxiliares'!$B$237,T893&lt;&gt;'Tabelas auxiliares'!$C$236,T893&lt;&gt;'Tabelas auxiliares'!$C$237,T893&lt;&gt;'Tabelas auxiliares'!$D$236),"FOLHA DE PESSOAL",IF(X893='Tabelas auxiliares'!$A$237,"CUSTEIO",IF(X893='Tabelas auxiliares'!$A$236,"INVESTIMENTO","ERRO - VERIFICAR"))))</f>
        <v/>
      </c>
      <c r="Z893" s="64" t="str">
        <f t="shared" si="27"/>
        <v/>
      </c>
      <c r="AA893" s="44"/>
    </row>
    <row r="894" spans="6:29" x14ac:dyDescent="0.25">
      <c r="F894" s="51" t="str">
        <f>IFERROR(VLOOKUP(D894,'Tabelas auxiliares'!$A$3:$B$61,2,FALSE),"")</f>
        <v/>
      </c>
      <c r="G894" s="51" t="str">
        <f>IFERROR(VLOOKUP($B894,'Tabelas auxiliares'!$A$65:$C$102,2,FALSE),"")</f>
        <v/>
      </c>
      <c r="H894" s="51" t="str">
        <f>IFERROR(VLOOKUP($B894,'Tabelas auxiliares'!$A$65:$C$102,3,FALSE),"")</f>
        <v/>
      </c>
      <c r="X894" s="51" t="str">
        <f t="shared" si="26"/>
        <v/>
      </c>
      <c r="Y894" s="51" t="str">
        <f>IF(T894="","",IF(AND(T894&lt;&gt;'Tabelas auxiliares'!$B$236,T894&lt;&gt;'Tabelas auxiliares'!$B$237,T894&lt;&gt;'Tabelas auxiliares'!$C$236,T894&lt;&gt;'Tabelas auxiliares'!$C$237,T894&lt;&gt;'Tabelas auxiliares'!$D$236),"FOLHA DE PESSOAL",IF(X894='Tabelas auxiliares'!$A$237,"CUSTEIO",IF(X894='Tabelas auxiliares'!$A$236,"INVESTIMENTO","ERRO - VERIFICAR"))))</f>
        <v/>
      </c>
      <c r="Z894" s="64" t="str">
        <f t="shared" si="27"/>
        <v/>
      </c>
      <c r="AC894" s="44"/>
    </row>
    <row r="895" spans="6:29" x14ac:dyDescent="0.25">
      <c r="F895" s="51" t="str">
        <f>IFERROR(VLOOKUP(D895,'Tabelas auxiliares'!$A$3:$B$61,2,FALSE),"")</f>
        <v/>
      </c>
      <c r="G895" s="51" t="str">
        <f>IFERROR(VLOOKUP($B895,'Tabelas auxiliares'!$A$65:$C$102,2,FALSE),"")</f>
        <v/>
      </c>
      <c r="H895" s="51" t="str">
        <f>IFERROR(VLOOKUP($B895,'Tabelas auxiliares'!$A$65:$C$102,3,FALSE),"")</f>
        <v/>
      </c>
      <c r="X895" s="51" t="str">
        <f t="shared" si="26"/>
        <v/>
      </c>
      <c r="Y895" s="51" t="str">
        <f>IF(T895="","",IF(AND(T895&lt;&gt;'Tabelas auxiliares'!$B$236,T895&lt;&gt;'Tabelas auxiliares'!$B$237,T895&lt;&gt;'Tabelas auxiliares'!$C$236,T895&lt;&gt;'Tabelas auxiliares'!$C$237,T895&lt;&gt;'Tabelas auxiliares'!$D$236),"FOLHA DE PESSOAL",IF(X895='Tabelas auxiliares'!$A$237,"CUSTEIO",IF(X895='Tabelas auxiliares'!$A$236,"INVESTIMENTO","ERRO - VERIFICAR"))))</f>
        <v/>
      </c>
      <c r="Z895" s="64" t="str">
        <f t="shared" si="27"/>
        <v/>
      </c>
      <c r="AC895" s="44"/>
    </row>
    <row r="896" spans="6:29" x14ac:dyDescent="0.25">
      <c r="F896" s="51" t="str">
        <f>IFERROR(VLOOKUP(D896,'Tabelas auxiliares'!$A$3:$B$61,2,FALSE),"")</f>
        <v/>
      </c>
      <c r="G896" s="51" t="str">
        <f>IFERROR(VLOOKUP($B896,'Tabelas auxiliares'!$A$65:$C$102,2,FALSE),"")</f>
        <v/>
      </c>
      <c r="H896" s="51" t="str">
        <f>IFERROR(VLOOKUP($B896,'Tabelas auxiliares'!$A$65:$C$102,3,FALSE),"")</f>
        <v/>
      </c>
      <c r="X896" s="51" t="str">
        <f t="shared" si="26"/>
        <v/>
      </c>
      <c r="Y896" s="51" t="str">
        <f>IF(T896="","",IF(AND(T896&lt;&gt;'Tabelas auxiliares'!$B$236,T896&lt;&gt;'Tabelas auxiliares'!$B$237,T896&lt;&gt;'Tabelas auxiliares'!$C$236,T896&lt;&gt;'Tabelas auxiliares'!$C$237,T896&lt;&gt;'Tabelas auxiliares'!$D$236),"FOLHA DE PESSOAL",IF(X896='Tabelas auxiliares'!$A$237,"CUSTEIO",IF(X896='Tabelas auxiliares'!$A$236,"INVESTIMENTO","ERRO - VERIFICAR"))))</f>
        <v/>
      </c>
      <c r="Z896" s="64" t="str">
        <f t="shared" si="27"/>
        <v/>
      </c>
      <c r="AC896" s="44"/>
    </row>
    <row r="897" spans="6:29" x14ac:dyDescent="0.25">
      <c r="F897" s="51" t="str">
        <f>IFERROR(VLOOKUP(D897,'Tabelas auxiliares'!$A$3:$B$61,2,FALSE),"")</f>
        <v/>
      </c>
      <c r="G897" s="51" t="str">
        <f>IFERROR(VLOOKUP($B897,'Tabelas auxiliares'!$A$65:$C$102,2,FALSE),"")</f>
        <v/>
      </c>
      <c r="H897" s="51" t="str">
        <f>IFERROR(VLOOKUP($B897,'Tabelas auxiliares'!$A$65:$C$102,3,FALSE),"")</f>
        <v/>
      </c>
      <c r="X897" s="51" t="str">
        <f t="shared" si="26"/>
        <v/>
      </c>
      <c r="Y897" s="51" t="str">
        <f>IF(T897="","",IF(AND(T897&lt;&gt;'Tabelas auxiliares'!$B$236,T897&lt;&gt;'Tabelas auxiliares'!$B$237,T897&lt;&gt;'Tabelas auxiliares'!$C$236,T897&lt;&gt;'Tabelas auxiliares'!$C$237,T897&lt;&gt;'Tabelas auxiliares'!$D$236),"FOLHA DE PESSOAL",IF(X897='Tabelas auxiliares'!$A$237,"CUSTEIO",IF(X897='Tabelas auxiliares'!$A$236,"INVESTIMENTO","ERRO - VERIFICAR"))))</f>
        <v/>
      </c>
      <c r="Z897" s="64" t="str">
        <f t="shared" si="27"/>
        <v/>
      </c>
      <c r="AA897" s="44"/>
    </row>
    <row r="898" spans="6:29" x14ac:dyDescent="0.25">
      <c r="F898" s="51" t="str">
        <f>IFERROR(VLOOKUP(D898,'Tabelas auxiliares'!$A$3:$B$61,2,FALSE),"")</f>
        <v/>
      </c>
      <c r="G898" s="51" t="str">
        <f>IFERROR(VLOOKUP($B898,'Tabelas auxiliares'!$A$65:$C$102,2,FALSE),"")</f>
        <v/>
      </c>
      <c r="H898" s="51" t="str">
        <f>IFERROR(VLOOKUP($B898,'Tabelas auxiliares'!$A$65:$C$102,3,FALSE),"")</f>
        <v/>
      </c>
      <c r="X898" s="51" t="str">
        <f t="shared" si="26"/>
        <v/>
      </c>
      <c r="Y898" s="51" t="str">
        <f>IF(T898="","",IF(AND(T898&lt;&gt;'Tabelas auxiliares'!$B$236,T898&lt;&gt;'Tabelas auxiliares'!$B$237,T898&lt;&gt;'Tabelas auxiliares'!$C$236,T898&lt;&gt;'Tabelas auxiliares'!$C$237,T898&lt;&gt;'Tabelas auxiliares'!$D$236),"FOLHA DE PESSOAL",IF(X898='Tabelas auxiliares'!$A$237,"CUSTEIO",IF(X898='Tabelas auxiliares'!$A$236,"INVESTIMENTO","ERRO - VERIFICAR"))))</f>
        <v/>
      </c>
      <c r="Z898" s="64" t="str">
        <f t="shared" si="27"/>
        <v/>
      </c>
      <c r="AA898" s="44"/>
    </row>
    <row r="899" spans="6:29" x14ac:dyDescent="0.25">
      <c r="F899" s="51" t="str">
        <f>IFERROR(VLOOKUP(D899,'Tabelas auxiliares'!$A$3:$B$61,2,FALSE),"")</f>
        <v/>
      </c>
      <c r="G899" s="51" t="str">
        <f>IFERROR(VLOOKUP($B899,'Tabelas auxiliares'!$A$65:$C$102,2,FALSE),"")</f>
        <v/>
      </c>
      <c r="H899" s="51" t="str">
        <f>IFERROR(VLOOKUP($B899,'Tabelas auxiliares'!$A$65:$C$102,3,FALSE),"")</f>
        <v/>
      </c>
      <c r="X899" s="51" t="str">
        <f t="shared" si="26"/>
        <v/>
      </c>
      <c r="Y899" s="51" t="str">
        <f>IF(T899="","",IF(AND(T899&lt;&gt;'Tabelas auxiliares'!$B$236,T899&lt;&gt;'Tabelas auxiliares'!$B$237,T899&lt;&gt;'Tabelas auxiliares'!$C$236,T899&lt;&gt;'Tabelas auxiliares'!$C$237,T899&lt;&gt;'Tabelas auxiliares'!$D$236),"FOLHA DE PESSOAL",IF(X899='Tabelas auxiliares'!$A$237,"CUSTEIO",IF(X899='Tabelas auxiliares'!$A$236,"INVESTIMENTO","ERRO - VERIFICAR"))))</f>
        <v/>
      </c>
      <c r="Z899" s="64" t="str">
        <f t="shared" si="27"/>
        <v/>
      </c>
      <c r="AA899" s="44"/>
    </row>
    <row r="900" spans="6:29" x14ac:dyDescent="0.25">
      <c r="F900" s="51" t="str">
        <f>IFERROR(VLOOKUP(D900,'Tabelas auxiliares'!$A$3:$B$61,2,FALSE),"")</f>
        <v/>
      </c>
      <c r="G900" s="51" t="str">
        <f>IFERROR(VLOOKUP($B900,'Tabelas auxiliares'!$A$65:$C$102,2,FALSE),"")</f>
        <v/>
      </c>
      <c r="H900" s="51" t="str">
        <f>IFERROR(VLOOKUP($B900,'Tabelas auxiliares'!$A$65:$C$102,3,FALSE),"")</f>
        <v/>
      </c>
      <c r="X900" s="51" t="str">
        <f t="shared" si="26"/>
        <v/>
      </c>
      <c r="Y900" s="51" t="str">
        <f>IF(T900="","",IF(AND(T900&lt;&gt;'Tabelas auxiliares'!$B$236,T900&lt;&gt;'Tabelas auxiliares'!$B$237,T900&lt;&gt;'Tabelas auxiliares'!$C$236,T900&lt;&gt;'Tabelas auxiliares'!$C$237,T900&lt;&gt;'Tabelas auxiliares'!$D$236),"FOLHA DE PESSOAL",IF(X900='Tabelas auxiliares'!$A$237,"CUSTEIO",IF(X900='Tabelas auxiliares'!$A$236,"INVESTIMENTO","ERRO - VERIFICAR"))))</f>
        <v/>
      </c>
      <c r="Z900" s="64" t="str">
        <f t="shared" si="27"/>
        <v/>
      </c>
      <c r="AA900" s="44"/>
    </row>
    <row r="901" spans="6:29" x14ac:dyDescent="0.25">
      <c r="F901" s="51" t="str">
        <f>IFERROR(VLOOKUP(D901,'Tabelas auxiliares'!$A$3:$B$61,2,FALSE),"")</f>
        <v/>
      </c>
      <c r="G901" s="51" t="str">
        <f>IFERROR(VLOOKUP($B901,'Tabelas auxiliares'!$A$65:$C$102,2,FALSE),"")</f>
        <v/>
      </c>
      <c r="H901" s="51" t="str">
        <f>IFERROR(VLOOKUP($B901,'Tabelas auxiliares'!$A$65:$C$102,3,FALSE),"")</f>
        <v/>
      </c>
      <c r="X901" s="51" t="str">
        <f t="shared" si="26"/>
        <v/>
      </c>
      <c r="Y901" s="51" t="str">
        <f>IF(T901="","",IF(AND(T901&lt;&gt;'Tabelas auxiliares'!$B$236,T901&lt;&gt;'Tabelas auxiliares'!$B$237,T901&lt;&gt;'Tabelas auxiliares'!$C$236,T901&lt;&gt;'Tabelas auxiliares'!$C$237,T901&lt;&gt;'Tabelas auxiliares'!$D$236),"FOLHA DE PESSOAL",IF(X901='Tabelas auxiliares'!$A$237,"CUSTEIO",IF(X901='Tabelas auxiliares'!$A$236,"INVESTIMENTO","ERRO - VERIFICAR"))))</f>
        <v/>
      </c>
      <c r="Z901" s="64" t="str">
        <f t="shared" si="27"/>
        <v/>
      </c>
      <c r="AA901" s="44"/>
    </row>
    <row r="902" spans="6:29" x14ac:dyDescent="0.25">
      <c r="F902" s="51" t="str">
        <f>IFERROR(VLOOKUP(D902,'Tabelas auxiliares'!$A$3:$B$61,2,FALSE),"")</f>
        <v/>
      </c>
      <c r="G902" s="51" t="str">
        <f>IFERROR(VLOOKUP($B902,'Tabelas auxiliares'!$A$65:$C$102,2,FALSE),"")</f>
        <v/>
      </c>
      <c r="H902" s="51" t="str">
        <f>IFERROR(VLOOKUP($B902,'Tabelas auxiliares'!$A$65:$C$102,3,FALSE),"")</f>
        <v/>
      </c>
      <c r="X902" s="51" t="str">
        <f t="shared" si="26"/>
        <v/>
      </c>
      <c r="Y902" s="51" t="str">
        <f>IF(T902="","",IF(AND(T902&lt;&gt;'Tabelas auxiliares'!$B$236,T902&lt;&gt;'Tabelas auxiliares'!$B$237,T902&lt;&gt;'Tabelas auxiliares'!$C$236,T902&lt;&gt;'Tabelas auxiliares'!$C$237,T902&lt;&gt;'Tabelas auxiliares'!$D$236),"FOLHA DE PESSOAL",IF(X902='Tabelas auxiliares'!$A$237,"CUSTEIO",IF(X902='Tabelas auxiliares'!$A$236,"INVESTIMENTO","ERRO - VERIFICAR"))))</f>
        <v/>
      </c>
      <c r="Z902" s="64" t="str">
        <f t="shared" si="27"/>
        <v/>
      </c>
      <c r="AA902" s="44"/>
    </row>
    <row r="903" spans="6:29" x14ac:dyDescent="0.25">
      <c r="F903" s="51" t="str">
        <f>IFERROR(VLOOKUP(D903,'Tabelas auxiliares'!$A$3:$B$61,2,FALSE),"")</f>
        <v/>
      </c>
      <c r="G903" s="51" t="str">
        <f>IFERROR(VLOOKUP($B903,'Tabelas auxiliares'!$A$65:$C$102,2,FALSE),"")</f>
        <v/>
      </c>
      <c r="H903" s="51" t="str">
        <f>IFERROR(VLOOKUP($B903,'Tabelas auxiliares'!$A$65:$C$102,3,FALSE),"")</f>
        <v/>
      </c>
      <c r="X903" s="51" t="str">
        <f t="shared" si="26"/>
        <v/>
      </c>
      <c r="Y903" s="51" t="str">
        <f>IF(T903="","",IF(AND(T903&lt;&gt;'Tabelas auxiliares'!$B$236,T903&lt;&gt;'Tabelas auxiliares'!$B$237,T903&lt;&gt;'Tabelas auxiliares'!$C$236,T903&lt;&gt;'Tabelas auxiliares'!$C$237,T903&lt;&gt;'Tabelas auxiliares'!$D$236),"FOLHA DE PESSOAL",IF(X903='Tabelas auxiliares'!$A$237,"CUSTEIO",IF(X903='Tabelas auxiliares'!$A$236,"INVESTIMENTO","ERRO - VERIFICAR"))))</f>
        <v/>
      </c>
      <c r="Z903" s="64" t="str">
        <f t="shared" si="27"/>
        <v/>
      </c>
      <c r="AA903" s="44"/>
    </row>
    <row r="904" spans="6:29" x14ac:dyDescent="0.25">
      <c r="F904" s="51" t="str">
        <f>IFERROR(VLOOKUP(D904,'Tabelas auxiliares'!$A$3:$B$61,2,FALSE),"")</f>
        <v/>
      </c>
      <c r="G904" s="51" t="str">
        <f>IFERROR(VLOOKUP($B904,'Tabelas auxiliares'!$A$65:$C$102,2,FALSE),"")</f>
        <v/>
      </c>
      <c r="H904" s="51" t="str">
        <f>IFERROR(VLOOKUP($B904,'Tabelas auxiliares'!$A$65:$C$102,3,FALSE),"")</f>
        <v/>
      </c>
      <c r="X904" s="51" t="str">
        <f t="shared" si="26"/>
        <v/>
      </c>
      <c r="Y904" s="51" t="str">
        <f>IF(T904="","",IF(AND(T904&lt;&gt;'Tabelas auxiliares'!$B$236,T904&lt;&gt;'Tabelas auxiliares'!$B$237,T904&lt;&gt;'Tabelas auxiliares'!$C$236,T904&lt;&gt;'Tabelas auxiliares'!$C$237,T904&lt;&gt;'Tabelas auxiliares'!$D$236),"FOLHA DE PESSOAL",IF(X904='Tabelas auxiliares'!$A$237,"CUSTEIO",IF(X904='Tabelas auxiliares'!$A$236,"INVESTIMENTO","ERRO - VERIFICAR"))))</f>
        <v/>
      </c>
      <c r="Z904" s="64" t="str">
        <f t="shared" si="27"/>
        <v/>
      </c>
      <c r="AA904" s="44"/>
    </row>
    <row r="905" spans="6:29" x14ac:dyDescent="0.25">
      <c r="F905" s="51" t="str">
        <f>IFERROR(VLOOKUP(D905,'Tabelas auxiliares'!$A$3:$B$61,2,FALSE),"")</f>
        <v/>
      </c>
      <c r="G905" s="51" t="str">
        <f>IFERROR(VLOOKUP($B905,'Tabelas auxiliares'!$A$65:$C$102,2,FALSE),"")</f>
        <v/>
      </c>
      <c r="H905" s="51" t="str">
        <f>IFERROR(VLOOKUP($B905,'Tabelas auxiliares'!$A$65:$C$102,3,FALSE),"")</f>
        <v/>
      </c>
      <c r="X905" s="51" t="str">
        <f t="shared" si="26"/>
        <v/>
      </c>
      <c r="Y905" s="51" t="str">
        <f>IF(T905="","",IF(AND(T905&lt;&gt;'Tabelas auxiliares'!$B$236,T905&lt;&gt;'Tabelas auxiliares'!$B$237,T905&lt;&gt;'Tabelas auxiliares'!$C$236,T905&lt;&gt;'Tabelas auxiliares'!$C$237,T905&lt;&gt;'Tabelas auxiliares'!$D$236),"FOLHA DE PESSOAL",IF(X905='Tabelas auxiliares'!$A$237,"CUSTEIO",IF(X905='Tabelas auxiliares'!$A$236,"INVESTIMENTO","ERRO - VERIFICAR"))))</f>
        <v/>
      </c>
      <c r="Z905" s="64" t="str">
        <f t="shared" si="27"/>
        <v/>
      </c>
      <c r="AA905" s="44"/>
    </row>
    <row r="906" spans="6:29" x14ac:dyDescent="0.25">
      <c r="F906" s="51" t="str">
        <f>IFERROR(VLOOKUP(D906,'Tabelas auxiliares'!$A$3:$B$61,2,FALSE),"")</f>
        <v/>
      </c>
      <c r="G906" s="51" t="str">
        <f>IFERROR(VLOOKUP($B906,'Tabelas auxiliares'!$A$65:$C$102,2,FALSE),"")</f>
        <v/>
      </c>
      <c r="H906" s="51" t="str">
        <f>IFERROR(VLOOKUP($B906,'Tabelas auxiliares'!$A$65:$C$102,3,FALSE),"")</f>
        <v/>
      </c>
      <c r="X906" s="51" t="str">
        <f t="shared" si="26"/>
        <v/>
      </c>
      <c r="Y906" s="51" t="str">
        <f>IF(T906="","",IF(AND(T906&lt;&gt;'Tabelas auxiliares'!$B$236,T906&lt;&gt;'Tabelas auxiliares'!$B$237,T906&lt;&gt;'Tabelas auxiliares'!$C$236,T906&lt;&gt;'Tabelas auxiliares'!$C$237,T906&lt;&gt;'Tabelas auxiliares'!$D$236),"FOLHA DE PESSOAL",IF(X906='Tabelas auxiliares'!$A$237,"CUSTEIO",IF(X906='Tabelas auxiliares'!$A$236,"INVESTIMENTO","ERRO - VERIFICAR"))))</f>
        <v/>
      </c>
      <c r="Z906" s="64" t="str">
        <f t="shared" si="27"/>
        <v/>
      </c>
      <c r="AA906" s="44"/>
    </row>
    <row r="907" spans="6:29" x14ac:dyDescent="0.25">
      <c r="F907" s="51" t="str">
        <f>IFERROR(VLOOKUP(D907,'Tabelas auxiliares'!$A$3:$B$61,2,FALSE),"")</f>
        <v/>
      </c>
      <c r="G907" s="51" t="str">
        <f>IFERROR(VLOOKUP($B907,'Tabelas auxiliares'!$A$65:$C$102,2,FALSE),"")</f>
        <v/>
      </c>
      <c r="H907" s="51" t="str">
        <f>IFERROR(VLOOKUP($B907,'Tabelas auxiliares'!$A$65:$C$102,3,FALSE),"")</f>
        <v/>
      </c>
      <c r="X907" s="51" t="str">
        <f t="shared" si="26"/>
        <v/>
      </c>
      <c r="Y907" s="51" t="str">
        <f>IF(T907="","",IF(AND(T907&lt;&gt;'Tabelas auxiliares'!$B$236,T907&lt;&gt;'Tabelas auxiliares'!$B$237,T907&lt;&gt;'Tabelas auxiliares'!$C$236,T907&lt;&gt;'Tabelas auxiliares'!$C$237,T907&lt;&gt;'Tabelas auxiliares'!$D$236),"FOLHA DE PESSOAL",IF(X907='Tabelas auxiliares'!$A$237,"CUSTEIO",IF(X907='Tabelas auxiliares'!$A$236,"INVESTIMENTO","ERRO - VERIFICAR"))))</f>
        <v/>
      </c>
      <c r="Z907" s="64" t="str">
        <f t="shared" si="27"/>
        <v/>
      </c>
      <c r="AA907" s="44"/>
    </row>
    <row r="908" spans="6:29" x14ac:dyDescent="0.25">
      <c r="F908" s="51" t="str">
        <f>IFERROR(VLOOKUP(D908,'Tabelas auxiliares'!$A$3:$B$61,2,FALSE),"")</f>
        <v/>
      </c>
      <c r="G908" s="51" t="str">
        <f>IFERROR(VLOOKUP($B908,'Tabelas auxiliares'!$A$65:$C$102,2,FALSE),"")</f>
        <v/>
      </c>
      <c r="H908" s="51" t="str">
        <f>IFERROR(VLOOKUP($B908,'Tabelas auxiliares'!$A$65:$C$102,3,FALSE),"")</f>
        <v/>
      </c>
      <c r="X908" s="51" t="str">
        <f t="shared" si="26"/>
        <v/>
      </c>
      <c r="Y908" s="51" t="str">
        <f>IF(T908="","",IF(AND(T908&lt;&gt;'Tabelas auxiliares'!$B$236,T908&lt;&gt;'Tabelas auxiliares'!$B$237,T908&lt;&gt;'Tabelas auxiliares'!$C$236,T908&lt;&gt;'Tabelas auxiliares'!$C$237,T908&lt;&gt;'Tabelas auxiliares'!$D$236),"FOLHA DE PESSOAL",IF(X908='Tabelas auxiliares'!$A$237,"CUSTEIO",IF(X908='Tabelas auxiliares'!$A$236,"INVESTIMENTO","ERRO - VERIFICAR"))))</f>
        <v/>
      </c>
      <c r="Z908" s="64" t="str">
        <f t="shared" si="27"/>
        <v/>
      </c>
      <c r="AA908" s="44"/>
    </row>
    <row r="909" spans="6:29" x14ac:dyDescent="0.25">
      <c r="F909" s="51" t="str">
        <f>IFERROR(VLOOKUP(D909,'Tabelas auxiliares'!$A$3:$B$61,2,FALSE),"")</f>
        <v/>
      </c>
      <c r="G909" s="51" t="str">
        <f>IFERROR(VLOOKUP($B909,'Tabelas auxiliares'!$A$65:$C$102,2,FALSE),"")</f>
        <v/>
      </c>
      <c r="H909" s="51" t="str">
        <f>IFERROR(VLOOKUP($B909,'Tabelas auxiliares'!$A$65:$C$102,3,FALSE),"")</f>
        <v/>
      </c>
      <c r="X909" s="51" t="str">
        <f t="shared" si="26"/>
        <v/>
      </c>
      <c r="Y909" s="51" t="str">
        <f>IF(T909="","",IF(AND(T909&lt;&gt;'Tabelas auxiliares'!$B$236,T909&lt;&gt;'Tabelas auxiliares'!$B$237,T909&lt;&gt;'Tabelas auxiliares'!$C$236,T909&lt;&gt;'Tabelas auxiliares'!$C$237,T909&lt;&gt;'Tabelas auxiliares'!$D$236),"FOLHA DE PESSOAL",IF(X909='Tabelas auxiliares'!$A$237,"CUSTEIO",IF(X909='Tabelas auxiliares'!$A$236,"INVESTIMENTO","ERRO - VERIFICAR"))))</f>
        <v/>
      </c>
      <c r="Z909" s="64" t="str">
        <f t="shared" si="27"/>
        <v/>
      </c>
      <c r="AA909" s="44"/>
    </row>
    <row r="910" spans="6:29" x14ac:dyDescent="0.25">
      <c r="F910" s="51" t="str">
        <f>IFERROR(VLOOKUP(D910,'Tabelas auxiliares'!$A$3:$B$61,2,FALSE),"")</f>
        <v/>
      </c>
      <c r="G910" s="51" t="str">
        <f>IFERROR(VLOOKUP($B910,'Tabelas auxiliares'!$A$65:$C$102,2,FALSE),"")</f>
        <v/>
      </c>
      <c r="H910" s="51" t="str">
        <f>IFERROR(VLOOKUP($B910,'Tabelas auxiliares'!$A$65:$C$102,3,FALSE),"")</f>
        <v/>
      </c>
      <c r="X910" s="51" t="str">
        <f t="shared" si="26"/>
        <v/>
      </c>
      <c r="Y910" s="51" t="str">
        <f>IF(T910="","",IF(AND(T910&lt;&gt;'Tabelas auxiliares'!$B$236,T910&lt;&gt;'Tabelas auxiliares'!$B$237,T910&lt;&gt;'Tabelas auxiliares'!$C$236,T910&lt;&gt;'Tabelas auxiliares'!$C$237,T910&lt;&gt;'Tabelas auxiliares'!$D$236),"FOLHA DE PESSOAL",IF(X910='Tabelas auxiliares'!$A$237,"CUSTEIO",IF(X910='Tabelas auxiliares'!$A$236,"INVESTIMENTO","ERRO - VERIFICAR"))))</f>
        <v/>
      </c>
      <c r="Z910" s="64" t="str">
        <f t="shared" si="27"/>
        <v/>
      </c>
      <c r="AA910" s="44"/>
    </row>
    <row r="911" spans="6:29" x14ac:dyDescent="0.25">
      <c r="F911" s="51" t="str">
        <f>IFERROR(VLOOKUP(D911,'Tabelas auxiliares'!$A$3:$B$61,2,FALSE),"")</f>
        <v/>
      </c>
      <c r="G911" s="51" t="str">
        <f>IFERROR(VLOOKUP($B911,'Tabelas auxiliares'!$A$65:$C$102,2,FALSE),"")</f>
        <v/>
      </c>
      <c r="H911" s="51" t="str">
        <f>IFERROR(VLOOKUP($B911,'Tabelas auxiliares'!$A$65:$C$102,3,FALSE),"")</f>
        <v/>
      </c>
      <c r="X911" s="51" t="str">
        <f t="shared" si="26"/>
        <v/>
      </c>
      <c r="Y911" s="51" t="str">
        <f>IF(T911="","",IF(AND(T911&lt;&gt;'Tabelas auxiliares'!$B$236,T911&lt;&gt;'Tabelas auxiliares'!$B$237,T911&lt;&gt;'Tabelas auxiliares'!$C$236,T911&lt;&gt;'Tabelas auxiliares'!$C$237,T911&lt;&gt;'Tabelas auxiliares'!$D$236),"FOLHA DE PESSOAL",IF(X911='Tabelas auxiliares'!$A$237,"CUSTEIO",IF(X911='Tabelas auxiliares'!$A$236,"INVESTIMENTO","ERRO - VERIFICAR"))))</f>
        <v/>
      </c>
      <c r="Z911" s="64" t="str">
        <f t="shared" si="27"/>
        <v/>
      </c>
      <c r="AA911" s="44"/>
    </row>
    <row r="912" spans="6:29" x14ac:dyDescent="0.25">
      <c r="F912" s="51" t="str">
        <f>IFERROR(VLOOKUP(D912,'Tabelas auxiliares'!$A$3:$B$61,2,FALSE),"")</f>
        <v/>
      </c>
      <c r="G912" s="51" t="str">
        <f>IFERROR(VLOOKUP($B912,'Tabelas auxiliares'!$A$65:$C$102,2,FALSE),"")</f>
        <v/>
      </c>
      <c r="H912" s="51" t="str">
        <f>IFERROR(VLOOKUP($B912,'Tabelas auxiliares'!$A$65:$C$102,3,FALSE),"")</f>
        <v/>
      </c>
      <c r="X912" s="51" t="str">
        <f t="shared" si="26"/>
        <v/>
      </c>
      <c r="Y912" s="51" t="str">
        <f>IF(T912="","",IF(AND(T912&lt;&gt;'Tabelas auxiliares'!$B$236,T912&lt;&gt;'Tabelas auxiliares'!$B$237,T912&lt;&gt;'Tabelas auxiliares'!$C$236,T912&lt;&gt;'Tabelas auxiliares'!$C$237,T912&lt;&gt;'Tabelas auxiliares'!$D$236),"FOLHA DE PESSOAL",IF(X912='Tabelas auxiliares'!$A$237,"CUSTEIO",IF(X912='Tabelas auxiliares'!$A$236,"INVESTIMENTO","ERRO - VERIFICAR"))))</f>
        <v/>
      </c>
      <c r="Z912" s="64" t="str">
        <f t="shared" si="27"/>
        <v/>
      </c>
      <c r="AC912" s="44"/>
    </row>
    <row r="913" spans="6:29" x14ac:dyDescent="0.25">
      <c r="F913" s="51" t="str">
        <f>IFERROR(VLOOKUP(D913,'Tabelas auxiliares'!$A$3:$B$61,2,FALSE),"")</f>
        <v/>
      </c>
      <c r="G913" s="51" t="str">
        <f>IFERROR(VLOOKUP($B913,'Tabelas auxiliares'!$A$65:$C$102,2,FALSE),"")</f>
        <v/>
      </c>
      <c r="H913" s="51" t="str">
        <f>IFERROR(VLOOKUP($B913,'Tabelas auxiliares'!$A$65:$C$102,3,FALSE),"")</f>
        <v/>
      </c>
      <c r="X913" s="51" t="str">
        <f t="shared" si="26"/>
        <v/>
      </c>
      <c r="Y913" s="51" t="str">
        <f>IF(T913="","",IF(AND(T913&lt;&gt;'Tabelas auxiliares'!$B$236,T913&lt;&gt;'Tabelas auxiliares'!$B$237,T913&lt;&gt;'Tabelas auxiliares'!$C$236,T913&lt;&gt;'Tabelas auxiliares'!$C$237,T913&lt;&gt;'Tabelas auxiliares'!$D$236),"FOLHA DE PESSOAL",IF(X913='Tabelas auxiliares'!$A$237,"CUSTEIO",IF(X913='Tabelas auxiliares'!$A$236,"INVESTIMENTO","ERRO - VERIFICAR"))))</f>
        <v/>
      </c>
      <c r="Z913" s="64" t="str">
        <f t="shared" si="27"/>
        <v/>
      </c>
      <c r="AC913" s="44"/>
    </row>
    <row r="914" spans="6:29" x14ac:dyDescent="0.25">
      <c r="F914" s="51" t="str">
        <f>IFERROR(VLOOKUP(D914,'Tabelas auxiliares'!$A$3:$B$61,2,FALSE),"")</f>
        <v/>
      </c>
      <c r="G914" s="51" t="str">
        <f>IFERROR(VLOOKUP($B914,'Tabelas auxiliares'!$A$65:$C$102,2,FALSE),"")</f>
        <v/>
      </c>
      <c r="H914" s="51" t="str">
        <f>IFERROR(VLOOKUP($B914,'Tabelas auxiliares'!$A$65:$C$102,3,FALSE),"")</f>
        <v/>
      </c>
      <c r="X914" s="51" t="str">
        <f t="shared" si="26"/>
        <v/>
      </c>
      <c r="Y914" s="51" t="str">
        <f>IF(T914="","",IF(AND(T914&lt;&gt;'Tabelas auxiliares'!$B$236,T914&lt;&gt;'Tabelas auxiliares'!$B$237,T914&lt;&gt;'Tabelas auxiliares'!$C$236,T914&lt;&gt;'Tabelas auxiliares'!$C$237,T914&lt;&gt;'Tabelas auxiliares'!$D$236),"FOLHA DE PESSOAL",IF(X914='Tabelas auxiliares'!$A$237,"CUSTEIO",IF(X914='Tabelas auxiliares'!$A$236,"INVESTIMENTO","ERRO - VERIFICAR"))))</f>
        <v/>
      </c>
      <c r="Z914" s="64" t="str">
        <f t="shared" si="27"/>
        <v/>
      </c>
      <c r="AC914" s="44"/>
    </row>
    <row r="915" spans="6:29" x14ac:dyDescent="0.25">
      <c r="F915" s="51" t="str">
        <f>IFERROR(VLOOKUP(D915,'Tabelas auxiliares'!$A$3:$B$61,2,FALSE),"")</f>
        <v/>
      </c>
      <c r="G915" s="51" t="str">
        <f>IFERROR(VLOOKUP($B915,'Tabelas auxiliares'!$A$65:$C$102,2,FALSE),"")</f>
        <v/>
      </c>
      <c r="H915" s="51" t="str">
        <f>IFERROR(VLOOKUP($B915,'Tabelas auxiliares'!$A$65:$C$102,3,FALSE),"")</f>
        <v/>
      </c>
      <c r="X915" s="51" t="str">
        <f t="shared" si="26"/>
        <v/>
      </c>
      <c r="Y915" s="51" t="str">
        <f>IF(T915="","",IF(AND(T915&lt;&gt;'Tabelas auxiliares'!$B$236,T915&lt;&gt;'Tabelas auxiliares'!$B$237,T915&lt;&gt;'Tabelas auxiliares'!$C$236,T915&lt;&gt;'Tabelas auxiliares'!$C$237,T915&lt;&gt;'Tabelas auxiliares'!$D$236),"FOLHA DE PESSOAL",IF(X915='Tabelas auxiliares'!$A$237,"CUSTEIO",IF(X915='Tabelas auxiliares'!$A$236,"INVESTIMENTO","ERRO - VERIFICAR"))))</f>
        <v/>
      </c>
      <c r="Z915" s="64" t="str">
        <f t="shared" si="27"/>
        <v/>
      </c>
      <c r="AC915" s="44"/>
    </row>
    <row r="916" spans="6:29" x14ac:dyDescent="0.25">
      <c r="F916" s="51" t="str">
        <f>IFERROR(VLOOKUP(D916,'Tabelas auxiliares'!$A$3:$B$61,2,FALSE),"")</f>
        <v/>
      </c>
      <c r="G916" s="51" t="str">
        <f>IFERROR(VLOOKUP($B916,'Tabelas auxiliares'!$A$65:$C$102,2,FALSE),"")</f>
        <v/>
      </c>
      <c r="H916" s="51" t="str">
        <f>IFERROR(VLOOKUP($B916,'Tabelas auxiliares'!$A$65:$C$102,3,FALSE),"")</f>
        <v/>
      </c>
      <c r="X916" s="51" t="str">
        <f t="shared" si="26"/>
        <v/>
      </c>
      <c r="Y916" s="51" t="str">
        <f>IF(T916="","",IF(AND(T916&lt;&gt;'Tabelas auxiliares'!$B$236,T916&lt;&gt;'Tabelas auxiliares'!$B$237,T916&lt;&gt;'Tabelas auxiliares'!$C$236,T916&lt;&gt;'Tabelas auxiliares'!$C$237,T916&lt;&gt;'Tabelas auxiliares'!$D$236),"FOLHA DE PESSOAL",IF(X916='Tabelas auxiliares'!$A$237,"CUSTEIO",IF(X916='Tabelas auxiliares'!$A$236,"INVESTIMENTO","ERRO - VERIFICAR"))))</f>
        <v/>
      </c>
      <c r="Z916" s="64" t="str">
        <f t="shared" si="27"/>
        <v/>
      </c>
      <c r="AC916" s="44"/>
    </row>
    <row r="917" spans="6:29" x14ac:dyDescent="0.25">
      <c r="F917" s="51" t="str">
        <f>IFERROR(VLOOKUP(D917,'Tabelas auxiliares'!$A$3:$B$61,2,FALSE),"")</f>
        <v/>
      </c>
      <c r="G917" s="51" t="str">
        <f>IFERROR(VLOOKUP($B917,'Tabelas auxiliares'!$A$65:$C$102,2,FALSE),"")</f>
        <v/>
      </c>
      <c r="H917" s="51" t="str">
        <f>IFERROR(VLOOKUP($B917,'Tabelas auxiliares'!$A$65:$C$102,3,FALSE),"")</f>
        <v/>
      </c>
      <c r="X917" s="51" t="str">
        <f t="shared" si="26"/>
        <v/>
      </c>
      <c r="Y917" s="51" t="str">
        <f>IF(T917="","",IF(AND(T917&lt;&gt;'Tabelas auxiliares'!$B$236,T917&lt;&gt;'Tabelas auxiliares'!$B$237,T917&lt;&gt;'Tabelas auxiliares'!$C$236,T917&lt;&gt;'Tabelas auxiliares'!$C$237,T917&lt;&gt;'Tabelas auxiliares'!$D$236),"FOLHA DE PESSOAL",IF(X917='Tabelas auxiliares'!$A$237,"CUSTEIO",IF(X917='Tabelas auxiliares'!$A$236,"INVESTIMENTO","ERRO - VERIFICAR"))))</f>
        <v/>
      </c>
      <c r="Z917" s="64" t="str">
        <f t="shared" si="27"/>
        <v/>
      </c>
      <c r="AA917" s="44"/>
    </row>
    <row r="918" spans="6:29" x14ac:dyDescent="0.25">
      <c r="F918" s="51" t="str">
        <f>IFERROR(VLOOKUP(D918,'Tabelas auxiliares'!$A$3:$B$61,2,FALSE),"")</f>
        <v/>
      </c>
      <c r="G918" s="51" t="str">
        <f>IFERROR(VLOOKUP($B918,'Tabelas auxiliares'!$A$65:$C$102,2,FALSE),"")</f>
        <v/>
      </c>
      <c r="H918" s="51" t="str">
        <f>IFERROR(VLOOKUP($B918,'Tabelas auxiliares'!$A$65:$C$102,3,FALSE),"")</f>
        <v/>
      </c>
      <c r="X918" s="51" t="str">
        <f t="shared" si="26"/>
        <v/>
      </c>
      <c r="Y918" s="51" t="str">
        <f>IF(T918="","",IF(AND(T918&lt;&gt;'Tabelas auxiliares'!$B$236,T918&lt;&gt;'Tabelas auxiliares'!$B$237,T918&lt;&gt;'Tabelas auxiliares'!$C$236,T918&lt;&gt;'Tabelas auxiliares'!$C$237,T918&lt;&gt;'Tabelas auxiliares'!$D$236),"FOLHA DE PESSOAL",IF(X918='Tabelas auxiliares'!$A$237,"CUSTEIO",IF(X918='Tabelas auxiliares'!$A$236,"INVESTIMENTO","ERRO - VERIFICAR"))))</f>
        <v/>
      </c>
      <c r="Z918" s="64" t="str">
        <f t="shared" si="27"/>
        <v/>
      </c>
      <c r="AC918" s="44"/>
    </row>
    <row r="919" spans="6:29" x14ac:dyDescent="0.25">
      <c r="F919" s="51" t="str">
        <f>IFERROR(VLOOKUP(D919,'Tabelas auxiliares'!$A$3:$B$61,2,FALSE),"")</f>
        <v/>
      </c>
      <c r="G919" s="51" t="str">
        <f>IFERROR(VLOOKUP($B919,'Tabelas auxiliares'!$A$65:$C$102,2,FALSE),"")</f>
        <v/>
      </c>
      <c r="H919" s="51" t="str">
        <f>IFERROR(VLOOKUP($B919,'Tabelas auxiliares'!$A$65:$C$102,3,FALSE),"")</f>
        <v/>
      </c>
      <c r="X919" s="51" t="str">
        <f t="shared" si="26"/>
        <v/>
      </c>
      <c r="Y919" s="51" t="str">
        <f>IF(T919="","",IF(AND(T919&lt;&gt;'Tabelas auxiliares'!$B$236,T919&lt;&gt;'Tabelas auxiliares'!$B$237,T919&lt;&gt;'Tabelas auxiliares'!$C$236,T919&lt;&gt;'Tabelas auxiliares'!$C$237,T919&lt;&gt;'Tabelas auxiliares'!$D$236),"FOLHA DE PESSOAL",IF(X919='Tabelas auxiliares'!$A$237,"CUSTEIO",IF(X919='Tabelas auxiliares'!$A$236,"INVESTIMENTO","ERRO - VERIFICAR"))))</f>
        <v/>
      </c>
      <c r="Z919" s="64" t="str">
        <f t="shared" si="27"/>
        <v/>
      </c>
      <c r="AC919" s="44"/>
    </row>
    <row r="920" spans="6:29" x14ac:dyDescent="0.25">
      <c r="F920" s="51" t="str">
        <f>IFERROR(VLOOKUP(D920,'Tabelas auxiliares'!$A$3:$B$61,2,FALSE),"")</f>
        <v/>
      </c>
      <c r="G920" s="51" t="str">
        <f>IFERROR(VLOOKUP($B920,'Tabelas auxiliares'!$A$65:$C$102,2,FALSE),"")</f>
        <v/>
      </c>
      <c r="H920" s="51" t="str">
        <f>IFERROR(VLOOKUP($B920,'Tabelas auxiliares'!$A$65:$C$102,3,FALSE),"")</f>
        <v/>
      </c>
      <c r="X920" s="51" t="str">
        <f t="shared" si="26"/>
        <v/>
      </c>
      <c r="Y920" s="51" t="str">
        <f>IF(T920="","",IF(AND(T920&lt;&gt;'Tabelas auxiliares'!$B$236,T920&lt;&gt;'Tabelas auxiliares'!$B$237,T920&lt;&gt;'Tabelas auxiliares'!$C$236,T920&lt;&gt;'Tabelas auxiliares'!$C$237,T920&lt;&gt;'Tabelas auxiliares'!$D$236),"FOLHA DE PESSOAL",IF(X920='Tabelas auxiliares'!$A$237,"CUSTEIO",IF(X920='Tabelas auxiliares'!$A$236,"INVESTIMENTO","ERRO - VERIFICAR"))))</f>
        <v/>
      </c>
      <c r="Z920" s="64" t="str">
        <f t="shared" si="27"/>
        <v/>
      </c>
      <c r="AC920" s="44"/>
    </row>
    <row r="921" spans="6:29" x14ac:dyDescent="0.25">
      <c r="F921" s="51" t="str">
        <f>IFERROR(VLOOKUP(D921,'Tabelas auxiliares'!$A$3:$B$61,2,FALSE),"")</f>
        <v/>
      </c>
      <c r="G921" s="51" t="str">
        <f>IFERROR(VLOOKUP($B921,'Tabelas auxiliares'!$A$65:$C$102,2,FALSE),"")</f>
        <v/>
      </c>
      <c r="H921" s="51" t="str">
        <f>IFERROR(VLOOKUP($B921,'Tabelas auxiliares'!$A$65:$C$102,3,FALSE),"")</f>
        <v/>
      </c>
      <c r="X921" s="51" t="str">
        <f t="shared" si="26"/>
        <v/>
      </c>
      <c r="Y921" s="51" t="str">
        <f>IF(T921="","",IF(AND(T921&lt;&gt;'Tabelas auxiliares'!$B$236,T921&lt;&gt;'Tabelas auxiliares'!$B$237,T921&lt;&gt;'Tabelas auxiliares'!$C$236,T921&lt;&gt;'Tabelas auxiliares'!$C$237,T921&lt;&gt;'Tabelas auxiliares'!$D$236),"FOLHA DE PESSOAL",IF(X921='Tabelas auxiliares'!$A$237,"CUSTEIO",IF(X921='Tabelas auxiliares'!$A$236,"INVESTIMENTO","ERRO - VERIFICAR"))))</f>
        <v/>
      </c>
      <c r="Z921" s="64" t="str">
        <f t="shared" si="27"/>
        <v/>
      </c>
      <c r="AC921" s="44"/>
    </row>
    <row r="922" spans="6:29" x14ac:dyDescent="0.25">
      <c r="F922" s="51" t="str">
        <f>IFERROR(VLOOKUP(D922,'Tabelas auxiliares'!$A$3:$B$61,2,FALSE),"")</f>
        <v/>
      </c>
      <c r="G922" s="51" t="str">
        <f>IFERROR(VLOOKUP($B922,'Tabelas auxiliares'!$A$65:$C$102,2,FALSE),"")</f>
        <v/>
      </c>
      <c r="H922" s="51" t="str">
        <f>IFERROR(VLOOKUP($B922,'Tabelas auxiliares'!$A$65:$C$102,3,FALSE),"")</f>
        <v/>
      </c>
      <c r="X922" s="51" t="str">
        <f t="shared" si="26"/>
        <v/>
      </c>
      <c r="Y922" s="51" t="str">
        <f>IF(T922="","",IF(AND(T922&lt;&gt;'Tabelas auxiliares'!$B$236,T922&lt;&gt;'Tabelas auxiliares'!$B$237,T922&lt;&gt;'Tabelas auxiliares'!$C$236,T922&lt;&gt;'Tabelas auxiliares'!$C$237,T922&lt;&gt;'Tabelas auxiliares'!$D$236),"FOLHA DE PESSOAL",IF(X922='Tabelas auxiliares'!$A$237,"CUSTEIO",IF(X922='Tabelas auxiliares'!$A$236,"INVESTIMENTO","ERRO - VERIFICAR"))))</f>
        <v/>
      </c>
      <c r="Z922" s="64" t="str">
        <f t="shared" si="27"/>
        <v/>
      </c>
      <c r="AC922" s="44"/>
    </row>
    <row r="923" spans="6:29" x14ac:dyDescent="0.25">
      <c r="F923" s="51" t="str">
        <f>IFERROR(VLOOKUP(D923,'Tabelas auxiliares'!$A$3:$B$61,2,FALSE),"")</f>
        <v/>
      </c>
      <c r="G923" s="51" t="str">
        <f>IFERROR(VLOOKUP($B923,'Tabelas auxiliares'!$A$65:$C$102,2,FALSE),"")</f>
        <v/>
      </c>
      <c r="H923" s="51" t="str">
        <f>IFERROR(VLOOKUP($B923,'Tabelas auxiliares'!$A$65:$C$102,3,FALSE),"")</f>
        <v/>
      </c>
      <c r="X923" s="51" t="str">
        <f t="shared" si="26"/>
        <v/>
      </c>
      <c r="Y923" s="51" t="str">
        <f>IF(T923="","",IF(AND(T923&lt;&gt;'Tabelas auxiliares'!$B$236,T923&lt;&gt;'Tabelas auxiliares'!$B$237,T923&lt;&gt;'Tabelas auxiliares'!$C$236,T923&lt;&gt;'Tabelas auxiliares'!$C$237,T923&lt;&gt;'Tabelas auxiliares'!$D$236),"FOLHA DE PESSOAL",IF(X923='Tabelas auxiliares'!$A$237,"CUSTEIO",IF(X923='Tabelas auxiliares'!$A$236,"INVESTIMENTO","ERRO - VERIFICAR"))))</f>
        <v/>
      </c>
      <c r="Z923" s="64" t="str">
        <f t="shared" si="27"/>
        <v/>
      </c>
      <c r="AC923" s="44"/>
    </row>
    <row r="924" spans="6:29" x14ac:dyDescent="0.25">
      <c r="F924" s="51" t="str">
        <f>IFERROR(VLOOKUP(D924,'Tabelas auxiliares'!$A$3:$B$61,2,FALSE),"")</f>
        <v/>
      </c>
      <c r="G924" s="51" t="str">
        <f>IFERROR(VLOOKUP($B924,'Tabelas auxiliares'!$A$65:$C$102,2,FALSE),"")</f>
        <v/>
      </c>
      <c r="H924" s="51" t="str">
        <f>IFERROR(VLOOKUP($B924,'Tabelas auxiliares'!$A$65:$C$102,3,FALSE),"")</f>
        <v/>
      </c>
      <c r="X924" s="51" t="str">
        <f t="shared" si="26"/>
        <v/>
      </c>
      <c r="Y924" s="51" t="str">
        <f>IF(T924="","",IF(AND(T924&lt;&gt;'Tabelas auxiliares'!$B$236,T924&lt;&gt;'Tabelas auxiliares'!$B$237,T924&lt;&gt;'Tabelas auxiliares'!$C$236,T924&lt;&gt;'Tabelas auxiliares'!$C$237,T924&lt;&gt;'Tabelas auxiliares'!$D$236),"FOLHA DE PESSOAL",IF(X924='Tabelas auxiliares'!$A$237,"CUSTEIO",IF(X924='Tabelas auxiliares'!$A$236,"INVESTIMENTO","ERRO - VERIFICAR"))))</f>
        <v/>
      </c>
      <c r="Z924" s="64" t="str">
        <f t="shared" si="27"/>
        <v/>
      </c>
      <c r="AC924" s="44"/>
    </row>
    <row r="925" spans="6:29" x14ac:dyDescent="0.25">
      <c r="F925" s="51" t="str">
        <f>IFERROR(VLOOKUP(D925,'Tabelas auxiliares'!$A$3:$B$61,2,FALSE),"")</f>
        <v/>
      </c>
      <c r="G925" s="51" t="str">
        <f>IFERROR(VLOOKUP($B925,'Tabelas auxiliares'!$A$65:$C$102,2,FALSE),"")</f>
        <v/>
      </c>
      <c r="H925" s="51" t="str">
        <f>IFERROR(VLOOKUP($B925,'Tabelas auxiliares'!$A$65:$C$102,3,FALSE),"")</f>
        <v/>
      </c>
      <c r="X925" s="51" t="str">
        <f t="shared" si="26"/>
        <v/>
      </c>
      <c r="Y925" s="51" t="str">
        <f>IF(T925="","",IF(AND(T925&lt;&gt;'Tabelas auxiliares'!$B$236,T925&lt;&gt;'Tabelas auxiliares'!$B$237,T925&lt;&gt;'Tabelas auxiliares'!$C$236,T925&lt;&gt;'Tabelas auxiliares'!$C$237,T925&lt;&gt;'Tabelas auxiliares'!$D$236),"FOLHA DE PESSOAL",IF(X925='Tabelas auxiliares'!$A$237,"CUSTEIO",IF(X925='Tabelas auxiliares'!$A$236,"INVESTIMENTO","ERRO - VERIFICAR"))))</f>
        <v/>
      </c>
      <c r="Z925" s="64" t="str">
        <f t="shared" si="27"/>
        <v/>
      </c>
      <c r="AC925" s="44"/>
    </row>
    <row r="926" spans="6:29" x14ac:dyDescent="0.25">
      <c r="F926" s="51" t="str">
        <f>IFERROR(VLOOKUP(D926,'Tabelas auxiliares'!$A$3:$B$61,2,FALSE),"")</f>
        <v/>
      </c>
      <c r="G926" s="51" t="str">
        <f>IFERROR(VLOOKUP($B926,'Tabelas auxiliares'!$A$65:$C$102,2,FALSE),"")</f>
        <v/>
      </c>
      <c r="H926" s="51" t="str">
        <f>IFERROR(VLOOKUP($B926,'Tabelas auxiliares'!$A$65:$C$102,3,FALSE),"")</f>
        <v/>
      </c>
      <c r="X926" s="51" t="str">
        <f t="shared" si="26"/>
        <v/>
      </c>
      <c r="Y926" s="51" t="str">
        <f>IF(T926="","",IF(AND(T926&lt;&gt;'Tabelas auxiliares'!$B$236,T926&lt;&gt;'Tabelas auxiliares'!$B$237,T926&lt;&gt;'Tabelas auxiliares'!$C$236,T926&lt;&gt;'Tabelas auxiliares'!$C$237,T926&lt;&gt;'Tabelas auxiliares'!$D$236),"FOLHA DE PESSOAL",IF(X926='Tabelas auxiliares'!$A$237,"CUSTEIO",IF(X926='Tabelas auxiliares'!$A$236,"INVESTIMENTO","ERRO - VERIFICAR"))))</f>
        <v/>
      </c>
      <c r="Z926" s="64" t="str">
        <f t="shared" si="27"/>
        <v/>
      </c>
      <c r="AC926" s="44"/>
    </row>
    <row r="927" spans="6:29" x14ac:dyDescent="0.25">
      <c r="F927" s="51" t="str">
        <f>IFERROR(VLOOKUP(D927,'Tabelas auxiliares'!$A$3:$B$61,2,FALSE),"")</f>
        <v/>
      </c>
      <c r="G927" s="51" t="str">
        <f>IFERROR(VLOOKUP($B927,'Tabelas auxiliares'!$A$65:$C$102,2,FALSE),"")</f>
        <v/>
      </c>
      <c r="H927" s="51" t="str">
        <f>IFERROR(VLOOKUP($B927,'Tabelas auxiliares'!$A$65:$C$102,3,FALSE),"")</f>
        <v/>
      </c>
      <c r="X927" s="51" t="str">
        <f t="shared" si="26"/>
        <v/>
      </c>
      <c r="Y927" s="51" t="str">
        <f>IF(T927="","",IF(AND(T927&lt;&gt;'Tabelas auxiliares'!$B$236,T927&lt;&gt;'Tabelas auxiliares'!$B$237,T927&lt;&gt;'Tabelas auxiliares'!$C$236,T927&lt;&gt;'Tabelas auxiliares'!$C$237,T927&lt;&gt;'Tabelas auxiliares'!$D$236),"FOLHA DE PESSOAL",IF(X927='Tabelas auxiliares'!$A$237,"CUSTEIO",IF(X927='Tabelas auxiliares'!$A$236,"INVESTIMENTO","ERRO - VERIFICAR"))))</f>
        <v/>
      </c>
      <c r="Z927" s="64" t="str">
        <f t="shared" si="27"/>
        <v/>
      </c>
      <c r="AC927" s="44"/>
    </row>
    <row r="928" spans="6:29" x14ac:dyDescent="0.25">
      <c r="F928" s="51" t="str">
        <f>IFERROR(VLOOKUP(D928,'Tabelas auxiliares'!$A$3:$B$61,2,FALSE),"")</f>
        <v/>
      </c>
      <c r="G928" s="51" t="str">
        <f>IFERROR(VLOOKUP($B928,'Tabelas auxiliares'!$A$65:$C$102,2,FALSE),"")</f>
        <v/>
      </c>
      <c r="H928" s="51" t="str">
        <f>IFERROR(VLOOKUP($B928,'Tabelas auxiliares'!$A$65:$C$102,3,FALSE),"")</f>
        <v/>
      </c>
      <c r="X928" s="51" t="str">
        <f t="shared" si="26"/>
        <v/>
      </c>
      <c r="Y928" s="51" t="str">
        <f>IF(T928="","",IF(AND(T928&lt;&gt;'Tabelas auxiliares'!$B$236,T928&lt;&gt;'Tabelas auxiliares'!$B$237,T928&lt;&gt;'Tabelas auxiliares'!$C$236,T928&lt;&gt;'Tabelas auxiliares'!$C$237,T928&lt;&gt;'Tabelas auxiliares'!$D$236),"FOLHA DE PESSOAL",IF(X928='Tabelas auxiliares'!$A$237,"CUSTEIO",IF(X928='Tabelas auxiliares'!$A$236,"INVESTIMENTO","ERRO - VERIFICAR"))))</f>
        <v/>
      </c>
      <c r="Z928" s="64" t="str">
        <f t="shared" si="27"/>
        <v/>
      </c>
      <c r="AC928" s="44"/>
    </row>
    <row r="929" spans="6:29" x14ac:dyDescent="0.25">
      <c r="F929" s="51" t="str">
        <f>IFERROR(VLOOKUP(D929,'Tabelas auxiliares'!$A$3:$B$61,2,FALSE),"")</f>
        <v/>
      </c>
      <c r="G929" s="51" t="str">
        <f>IFERROR(VLOOKUP($B929,'Tabelas auxiliares'!$A$65:$C$102,2,FALSE),"")</f>
        <v/>
      </c>
      <c r="H929" s="51" t="str">
        <f>IFERROR(VLOOKUP($B929,'Tabelas auxiliares'!$A$65:$C$102,3,FALSE),"")</f>
        <v/>
      </c>
      <c r="X929" s="51" t="str">
        <f t="shared" si="26"/>
        <v/>
      </c>
      <c r="Y929" s="51" t="str">
        <f>IF(T929="","",IF(AND(T929&lt;&gt;'Tabelas auxiliares'!$B$236,T929&lt;&gt;'Tabelas auxiliares'!$B$237,T929&lt;&gt;'Tabelas auxiliares'!$C$236,T929&lt;&gt;'Tabelas auxiliares'!$C$237,T929&lt;&gt;'Tabelas auxiliares'!$D$236),"FOLHA DE PESSOAL",IF(X929='Tabelas auxiliares'!$A$237,"CUSTEIO",IF(X929='Tabelas auxiliares'!$A$236,"INVESTIMENTO","ERRO - VERIFICAR"))))</f>
        <v/>
      </c>
      <c r="Z929" s="64" t="str">
        <f t="shared" si="27"/>
        <v/>
      </c>
      <c r="AA929" s="44"/>
    </row>
    <row r="930" spans="6:29" x14ac:dyDescent="0.25">
      <c r="F930" s="51" t="str">
        <f>IFERROR(VLOOKUP(D930,'Tabelas auxiliares'!$A$3:$B$61,2,FALSE),"")</f>
        <v/>
      </c>
      <c r="G930" s="51" t="str">
        <f>IFERROR(VLOOKUP($B930,'Tabelas auxiliares'!$A$65:$C$102,2,FALSE),"")</f>
        <v/>
      </c>
      <c r="H930" s="51" t="str">
        <f>IFERROR(VLOOKUP($B930,'Tabelas auxiliares'!$A$65:$C$102,3,FALSE),"")</f>
        <v/>
      </c>
      <c r="X930" s="51" t="str">
        <f t="shared" si="26"/>
        <v/>
      </c>
      <c r="Y930" s="51" t="str">
        <f>IF(T930="","",IF(AND(T930&lt;&gt;'Tabelas auxiliares'!$B$236,T930&lt;&gt;'Tabelas auxiliares'!$B$237,T930&lt;&gt;'Tabelas auxiliares'!$C$236,T930&lt;&gt;'Tabelas auxiliares'!$C$237,T930&lt;&gt;'Tabelas auxiliares'!$D$236),"FOLHA DE PESSOAL",IF(X930='Tabelas auxiliares'!$A$237,"CUSTEIO",IF(X930='Tabelas auxiliares'!$A$236,"INVESTIMENTO","ERRO - VERIFICAR"))))</f>
        <v/>
      </c>
      <c r="Z930" s="64" t="str">
        <f t="shared" si="27"/>
        <v/>
      </c>
      <c r="AA930" s="44"/>
    </row>
    <row r="931" spans="6:29" x14ac:dyDescent="0.25">
      <c r="F931" s="51" t="str">
        <f>IFERROR(VLOOKUP(D931,'Tabelas auxiliares'!$A$3:$B$61,2,FALSE),"")</f>
        <v/>
      </c>
      <c r="G931" s="51" t="str">
        <f>IFERROR(VLOOKUP($B931,'Tabelas auxiliares'!$A$65:$C$102,2,FALSE),"")</f>
        <v/>
      </c>
      <c r="H931" s="51" t="str">
        <f>IFERROR(VLOOKUP($B931,'Tabelas auxiliares'!$A$65:$C$102,3,FALSE),"")</f>
        <v/>
      </c>
      <c r="X931" s="51" t="str">
        <f t="shared" si="26"/>
        <v/>
      </c>
      <c r="Y931" s="51" t="str">
        <f>IF(T931="","",IF(AND(T931&lt;&gt;'Tabelas auxiliares'!$B$236,T931&lt;&gt;'Tabelas auxiliares'!$B$237,T931&lt;&gt;'Tabelas auxiliares'!$C$236,T931&lt;&gt;'Tabelas auxiliares'!$C$237,T931&lt;&gt;'Tabelas auxiliares'!$D$236),"FOLHA DE PESSOAL",IF(X931='Tabelas auxiliares'!$A$237,"CUSTEIO",IF(X931='Tabelas auxiliares'!$A$236,"INVESTIMENTO","ERRO - VERIFICAR"))))</f>
        <v/>
      </c>
      <c r="Z931" s="64" t="str">
        <f t="shared" si="27"/>
        <v/>
      </c>
      <c r="AA931" s="44"/>
    </row>
    <row r="932" spans="6:29" x14ac:dyDescent="0.25">
      <c r="F932" s="51" t="str">
        <f>IFERROR(VLOOKUP(D932,'Tabelas auxiliares'!$A$3:$B$61,2,FALSE),"")</f>
        <v/>
      </c>
      <c r="G932" s="51" t="str">
        <f>IFERROR(VLOOKUP($B932,'Tabelas auxiliares'!$A$65:$C$102,2,FALSE),"")</f>
        <v/>
      </c>
      <c r="H932" s="51" t="str">
        <f>IFERROR(VLOOKUP($B932,'Tabelas auxiliares'!$A$65:$C$102,3,FALSE),"")</f>
        <v/>
      </c>
      <c r="X932" s="51" t="str">
        <f t="shared" si="26"/>
        <v/>
      </c>
      <c r="Y932" s="51" t="str">
        <f>IF(T932="","",IF(AND(T932&lt;&gt;'Tabelas auxiliares'!$B$236,T932&lt;&gt;'Tabelas auxiliares'!$B$237,T932&lt;&gt;'Tabelas auxiliares'!$C$236,T932&lt;&gt;'Tabelas auxiliares'!$C$237,T932&lt;&gt;'Tabelas auxiliares'!$D$236),"FOLHA DE PESSOAL",IF(X932='Tabelas auxiliares'!$A$237,"CUSTEIO",IF(X932='Tabelas auxiliares'!$A$236,"INVESTIMENTO","ERRO - VERIFICAR"))))</f>
        <v/>
      </c>
      <c r="Z932" s="64" t="str">
        <f t="shared" si="27"/>
        <v/>
      </c>
      <c r="AC932" s="44"/>
    </row>
    <row r="933" spans="6:29" x14ac:dyDescent="0.25">
      <c r="F933" s="51" t="str">
        <f>IFERROR(VLOOKUP(D933,'Tabelas auxiliares'!$A$3:$B$61,2,FALSE),"")</f>
        <v/>
      </c>
      <c r="G933" s="51" t="str">
        <f>IFERROR(VLOOKUP($B933,'Tabelas auxiliares'!$A$65:$C$102,2,FALSE),"")</f>
        <v/>
      </c>
      <c r="H933" s="51" t="str">
        <f>IFERROR(VLOOKUP($B933,'Tabelas auxiliares'!$A$65:$C$102,3,FALSE),"")</f>
        <v/>
      </c>
      <c r="X933" s="51" t="str">
        <f t="shared" si="26"/>
        <v/>
      </c>
      <c r="Y933" s="51" t="str">
        <f>IF(T933="","",IF(AND(T933&lt;&gt;'Tabelas auxiliares'!$B$236,T933&lt;&gt;'Tabelas auxiliares'!$B$237,T933&lt;&gt;'Tabelas auxiliares'!$C$236,T933&lt;&gt;'Tabelas auxiliares'!$C$237,T933&lt;&gt;'Tabelas auxiliares'!$D$236),"FOLHA DE PESSOAL",IF(X933='Tabelas auxiliares'!$A$237,"CUSTEIO",IF(X933='Tabelas auxiliares'!$A$236,"INVESTIMENTO","ERRO - VERIFICAR"))))</f>
        <v/>
      </c>
      <c r="Z933" s="64" t="str">
        <f t="shared" si="27"/>
        <v/>
      </c>
      <c r="AC933" s="44"/>
    </row>
    <row r="934" spans="6:29" x14ac:dyDescent="0.25">
      <c r="F934" s="51" t="str">
        <f>IFERROR(VLOOKUP(D934,'Tabelas auxiliares'!$A$3:$B$61,2,FALSE),"")</f>
        <v/>
      </c>
      <c r="G934" s="51" t="str">
        <f>IFERROR(VLOOKUP($B934,'Tabelas auxiliares'!$A$65:$C$102,2,FALSE),"")</f>
        <v/>
      </c>
      <c r="H934" s="51" t="str">
        <f>IFERROR(VLOOKUP($B934,'Tabelas auxiliares'!$A$65:$C$102,3,FALSE),"")</f>
        <v/>
      </c>
      <c r="X934" s="51" t="str">
        <f t="shared" si="26"/>
        <v/>
      </c>
      <c r="Y934" s="51" t="str">
        <f>IF(T934="","",IF(AND(T934&lt;&gt;'Tabelas auxiliares'!$B$236,T934&lt;&gt;'Tabelas auxiliares'!$B$237,T934&lt;&gt;'Tabelas auxiliares'!$C$236,T934&lt;&gt;'Tabelas auxiliares'!$C$237,T934&lt;&gt;'Tabelas auxiliares'!$D$236),"FOLHA DE PESSOAL",IF(X934='Tabelas auxiliares'!$A$237,"CUSTEIO",IF(X934='Tabelas auxiliares'!$A$236,"INVESTIMENTO","ERRO - VERIFICAR"))))</f>
        <v/>
      </c>
      <c r="Z934" s="64" t="str">
        <f t="shared" si="27"/>
        <v/>
      </c>
      <c r="AC934" s="44"/>
    </row>
    <row r="935" spans="6:29" x14ac:dyDescent="0.25">
      <c r="F935" s="51" t="str">
        <f>IFERROR(VLOOKUP(D935,'Tabelas auxiliares'!$A$3:$B$61,2,FALSE),"")</f>
        <v/>
      </c>
      <c r="G935" s="51" t="str">
        <f>IFERROR(VLOOKUP($B935,'Tabelas auxiliares'!$A$65:$C$102,2,FALSE),"")</f>
        <v/>
      </c>
      <c r="H935" s="51" t="str">
        <f>IFERROR(VLOOKUP($B935,'Tabelas auxiliares'!$A$65:$C$102,3,FALSE),"")</f>
        <v/>
      </c>
      <c r="X935" s="51" t="str">
        <f t="shared" si="26"/>
        <v/>
      </c>
      <c r="Y935" s="51" t="str">
        <f>IF(T935="","",IF(AND(T935&lt;&gt;'Tabelas auxiliares'!$B$236,T935&lt;&gt;'Tabelas auxiliares'!$B$237,T935&lt;&gt;'Tabelas auxiliares'!$C$236,T935&lt;&gt;'Tabelas auxiliares'!$C$237,T935&lt;&gt;'Tabelas auxiliares'!$D$236),"FOLHA DE PESSOAL",IF(X935='Tabelas auxiliares'!$A$237,"CUSTEIO",IF(X935='Tabelas auxiliares'!$A$236,"INVESTIMENTO","ERRO - VERIFICAR"))))</f>
        <v/>
      </c>
      <c r="Z935" s="64" t="str">
        <f t="shared" si="27"/>
        <v/>
      </c>
      <c r="AC935" s="44"/>
    </row>
    <row r="936" spans="6:29" x14ac:dyDescent="0.25">
      <c r="F936" s="51" t="str">
        <f>IFERROR(VLOOKUP(D936,'Tabelas auxiliares'!$A$3:$B$61,2,FALSE),"")</f>
        <v/>
      </c>
      <c r="G936" s="51" t="str">
        <f>IFERROR(VLOOKUP($B936,'Tabelas auxiliares'!$A$65:$C$102,2,FALSE),"")</f>
        <v/>
      </c>
      <c r="H936" s="51" t="str">
        <f>IFERROR(VLOOKUP($B936,'Tabelas auxiliares'!$A$65:$C$102,3,FALSE),"")</f>
        <v/>
      </c>
      <c r="X936" s="51" t="str">
        <f t="shared" si="26"/>
        <v/>
      </c>
      <c r="Y936" s="51" t="str">
        <f>IF(T936="","",IF(AND(T936&lt;&gt;'Tabelas auxiliares'!$B$236,T936&lt;&gt;'Tabelas auxiliares'!$B$237,T936&lt;&gt;'Tabelas auxiliares'!$C$236,T936&lt;&gt;'Tabelas auxiliares'!$C$237,T936&lt;&gt;'Tabelas auxiliares'!$D$236),"FOLHA DE PESSOAL",IF(X936='Tabelas auxiliares'!$A$237,"CUSTEIO",IF(X936='Tabelas auxiliares'!$A$236,"INVESTIMENTO","ERRO - VERIFICAR"))))</f>
        <v/>
      </c>
      <c r="Z936" s="64" t="str">
        <f t="shared" si="27"/>
        <v/>
      </c>
      <c r="AC936" s="44"/>
    </row>
    <row r="937" spans="6:29" x14ac:dyDescent="0.25">
      <c r="F937" s="51" t="str">
        <f>IFERROR(VLOOKUP(D937,'Tabelas auxiliares'!$A$3:$B$61,2,FALSE),"")</f>
        <v/>
      </c>
      <c r="G937" s="51" t="str">
        <f>IFERROR(VLOOKUP($B937,'Tabelas auxiliares'!$A$65:$C$102,2,FALSE),"")</f>
        <v/>
      </c>
      <c r="H937" s="51" t="str">
        <f>IFERROR(VLOOKUP($B937,'Tabelas auxiliares'!$A$65:$C$102,3,FALSE),"")</f>
        <v/>
      </c>
      <c r="X937" s="51" t="str">
        <f t="shared" si="26"/>
        <v/>
      </c>
      <c r="Y937" s="51" t="str">
        <f>IF(T937="","",IF(AND(T937&lt;&gt;'Tabelas auxiliares'!$B$236,T937&lt;&gt;'Tabelas auxiliares'!$B$237,T937&lt;&gt;'Tabelas auxiliares'!$C$236,T937&lt;&gt;'Tabelas auxiliares'!$C$237,T937&lt;&gt;'Tabelas auxiliares'!$D$236),"FOLHA DE PESSOAL",IF(X937='Tabelas auxiliares'!$A$237,"CUSTEIO",IF(X937='Tabelas auxiliares'!$A$236,"INVESTIMENTO","ERRO - VERIFICAR"))))</f>
        <v/>
      </c>
      <c r="Z937" s="64" t="str">
        <f t="shared" si="27"/>
        <v/>
      </c>
      <c r="AA937" s="44"/>
      <c r="AC937" s="44"/>
    </row>
    <row r="938" spans="6:29" x14ac:dyDescent="0.25">
      <c r="F938" s="51" t="str">
        <f>IFERROR(VLOOKUP(D938,'Tabelas auxiliares'!$A$3:$B$61,2,FALSE),"")</f>
        <v/>
      </c>
      <c r="G938" s="51" t="str">
        <f>IFERROR(VLOOKUP($B938,'Tabelas auxiliares'!$A$65:$C$102,2,FALSE),"")</f>
        <v/>
      </c>
      <c r="H938" s="51" t="str">
        <f>IFERROR(VLOOKUP($B938,'Tabelas auxiliares'!$A$65:$C$102,3,FALSE),"")</f>
        <v/>
      </c>
      <c r="X938" s="51" t="str">
        <f t="shared" si="26"/>
        <v/>
      </c>
      <c r="Y938" s="51" t="str">
        <f>IF(T938="","",IF(AND(T938&lt;&gt;'Tabelas auxiliares'!$B$236,T938&lt;&gt;'Tabelas auxiliares'!$B$237,T938&lt;&gt;'Tabelas auxiliares'!$C$236,T938&lt;&gt;'Tabelas auxiliares'!$C$237,T938&lt;&gt;'Tabelas auxiliares'!$D$236),"FOLHA DE PESSOAL",IF(X938='Tabelas auxiliares'!$A$237,"CUSTEIO",IF(X938='Tabelas auxiliares'!$A$236,"INVESTIMENTO","ERRO - VERIFICAR"))))</f>
        <v/>
      </c>
      <c r="Z938" s="64" t="str">
        <f t="shared" si="27"/>
        <v/>
      </c>
      <c r="AC938" s="44"/>
    </row>
    <row r="939" spans="6:29" x14ac:dyDescent="0.25">
      <c r="F939" s="51" t="str">
        <f>IFERROR(VLOOKUP(D939,'Tabelas auxiliares'!$A$3:$B$61,2,FALSE),"")</f>
        <v/>
      </c>
      <c r="G939" s="51" t="str">
        <f>IFERROR(VLOOKUP($B939,'Tabelas auxiliares'!$A$65:$C$102,2,FALSE),"")</f>
        <v/>
      </c>
      <c r="H939" s="51" t="str">
        <f>IFERROR(VLOOKUP($B939,'Tabelas auxiliares'!$A$65:$C$102,3,FALSE),"")</f>
        <v/>
      </c>
      <c r="X939" s="51" t="str">
        <f t="shared" si="26"/>
        <v/>
      </c>
      <c r="Y939" s="51" t="str">
        <f>IF(T939="","",IF(AND(T939&lt;&gt;'Tabelas auxiliares'!$B$236,T939&lt;&gt;'Tabelas auxiliares'!$B$237,T939&lt;&gt;'Tabelas auxiliares'!$C$236,T939&lt;&gt;'Tabelas auxiliares'!$C$237,T939&lt;&gt;'Tabelas auxiliares'!$D$236),"FOLHA DE PESSOAL",IF(X939='Tabelas auxiliares'!$A$237,"CUSTEIO",IF(X939='Tabelas auxiliares'!$A$236,"INVESTIMENTO","ERRO - VERIFICAR"))))</f>
        <v/>
      </c>
      <c r="Z939" s="64" t="str">
        <f t="shared" si="27"/>
        <v/>
      </c>
      <c r="AC939" s="44"/>
    </row>
    <row r="940" spans="6:29" x14ac:dyDescent="0.25">
      <c r="F940" s="51" t="str">
        <f>IFERROR(VLOOKUP(D940,'Tabelas auxiliares'!$A$3:$B$61,2,FALSE),"")</f>
        <v/>
      </c>
      <c r="G940" s="51" t="str">
        <f>IFERROR(VLOOKUP($B940,'Tabelas auxiliares'!$A$65:$C$102,2,FALSE),"")</f>
        <v/>
      </c>
      <c r="H940" s="51" t="str">
        <f>IFERROR(VLOOKUP($B940,'Tabelas auxiliares'!$A$65:$C$102,3,FALSE),"")</f>
        <v/>
      </c>
      <c r="X940" s="51" t="str">
        <f t="shared" ref="X940:X1003" si="28">LEFT(V940,1)</f>
        <v/>
      </c>
      <c r="Y940" s="51" t="str">
        <f>IF(T940="","",IF(AND(T940&lt;&gt;'Tabelas auxiliares'!$B$236,T940&lt;&gt;'Tabelas auxiliares'!$B$237,T940&lt;&gt;'Tabelas auxiliares'!$C$236,T940&lt;&gt;'Tabelas auxiliares'!$C$237,T940&lt;&gt;'Tabelas auxiliares'!$D$236),"FOLHA DE PESSOAL",IF(X940='Tabelas auxiliares'!$A$237,"CUSTEIO",IF(X940='Tabelas auxiliares'!$A$236,"INVESTIMENTO","ERRO - VERIFICAR"))))</f>
        <v/>
      </c>
      <c r="Z940" s="64" t="str">
        <f t="shared" si="27"/>
        <v/>
      </c>
      <c r="AC940" s="44"/>
    </row>
    <row r="941" spans="6:29" x14ac:dyDescent="0.25">
      <c r="F941" s="51" t="str">
        <f>IFERROR(VLOOKUP(D941,'Tabelas auxiliares'!$A$3:$B$61,2,FALSE),"")</f>
        <v/>
      </c>
      <c r="G941" s="51" t="str">
        <f>IFERROR(VLOOKUP($B941,'Tabelas auxiliares'!$A$65:$C$102,2,FALSE),"")</f>
        <v/>
      </c>
      <c r="H941" s="51" t="str">
        <f>IFERROR(VLOOKUP($B941,'Tabelas auxiliares'!$A$65:$C$102,3,FALSE),"")</f>
        <v/>
      </c>
      <c r="X941" s="51" t="str">
        <f t="shared" si="28"/>
        <v/>
      </c>
      <c r="Y941" s="51" t="str">
        <f>IF(T941="","",IF(AND(T941&lt;&gt;'Tabelas auxiliares'!$B$236,T941&lt;&gt;'Tabelas auxiliares'!$B$237,T941&lt;&gt;'Tabelas auxiliares'!$C$236,T941&lt;&gt;'Tabelas auxiliares'!$C$237,T941&lt;&gt;'Tabelas auxiliares'!$D$236),"FOLHA DE PESSOAL",IF(X941='Tabelas auxiliares'!$A$237,"CUSTEIO",IF(X941='Tabelas auxiliares'!$A$236,"INVESTIMENTO","ERRO - VERIFICAR"))))</f>
        <v/>
      </c>
      <c r="Z941" s="64" t="str">
        <f t="shared" ref="Z941:Z1004" si="29">IF(AA941+AB941+AC941&lt;&gt;0,AA941+AB941+AC941,"")</f>
        <v/>
      </c>
      <c r="AC941" s="44"/>
    </row>
    <row r="942" spans="6:29" x14ac:dyDescent="0.25">
      <c r="F942" s="51" t="str">
        <f>IFERROR(VLOOKUP(D942,'Tabelas auxiliares'!$A$3:$B$61,2,FALSE),"")</f>
        <v/>
      </c>
      <c r="G942" s="51" t="str">
        <f>IFERROR(VLOOKUP($B942,'Tabelas auxiliares'!$A$65:$C$102,2,FALSE),"")</f>
        <v/>
      </c>
      <c r="H942" s="51" t="str">
        <f>IFERROR(VLOOKUP($B942,'Tabelas auxiliares'!$A$65:$C$102,3,FALSE),"")</f>
        <v/>
      </c>
      <c r="X942" s="51" t="str">
        <f t="shared" si="28"/>
        <v/>
      </c>
      <c r="Y942" s="51" t="str">
        <f>IF(T942="","",IF(AND(T942&lt;&gt;'Tabelas auxiliares'!$B$236,T942&lt;&gt;'Tabelas auxiliares'!$B$237,T942&lt;&gt;'Tabelas auxiliares'!$C$236,T942&lt;&gt;'Tabelas auxiliares'!$C$237,T942&lt;&gt;'Tabelas auxiliares'!$D$236),"FOLHA DE PESSOAL",IF(X942='Tabelas auxiliares'!$A$237,"CUSTEIO",IF(X942='Tabelas auxiliares'!$A$236,"INVESTIMENTO","ERRO - VERIFICAR"))))</f>
        <v/>
      </c>
      <c r="Z942" s="64" t="str">
        <f t="shared" si="29"/>
        <v/>
      </c>
      <c r="AC942" s="44"/>
    </row>
    <row r="943" spans="6:29" x14ac:dyDescent="0.25">
      <c r="F943" s="51" t="str">
        <f>IFERROR(VLOOKUP(D943,'Tabelas auxiliares'!$A$3:$B$61,2,FALSE),"")</f>
        <v/>
      </c>
      <c r="G943" s="51" t="str">
        <f>IFERROR(VLOOKUP($B943,'Tabelas auxiliares'!$A$65:$C$102,2,FALSE),"")</f>
        <v/>
      </c>
      <c r="H943" s="51" t="str">
        <f>IFERROR(VLOOKUP($B943,'Tabelas auxiliares'!$A$65:$C$102,3,FALSE),"")</f>
        <v/>
      </c>
      <c r="X943" s="51" t="str">
        <f t="shared" si="28"/>
        <v/>
      </c>
      <c r="Y943" s="51" t="str">
        <f>IF(T943="","",IF(AND(T943&lt;&gt;'Tabelas auxiliares'!$B$236,T943&lt;&gt;'Tabelas auxiliares'!$B$237,T943&lt;&gt;'Tabelas auxiliares'!$C$236,T943&lt;&gt;'Tabelas auxiliares'!$C$237,T943&lt;&gt;'Tabelas auxiliares'!$D$236),"FOLHA DE PESSOAL",IF(X943='Tabelas auxiliares'!$A$237,"CUSTEIO",IF(X943='Tabelas auxiliares'!$A$236,"INVESTIMENTO","ERRO - VERIFICAR"))))</f>
        <v/>
      </c>
      <c r="Z943" s="64" t="str">
        <f t="shared" si="29"/>
        <v/>
      </c>
      <c r="AA943" s="44"/>
      <c r="AC943" s="44"/>
    </row>
    <row r="944" spans="6:29" x14ac:dyDescent="0.25">
      <c r="F944" s="51" t="str">
        <f>IFERROR(VLOOKUP(D944,'Tabelas auxiliares'!$A$3:$B$61,2,FALSE),"")</f>
        <v/>
      </c>
      <c r="G944" s="51" t="str">
        <f>IFERROR(VLOOKUP($B944,'Tabelas auxiliares'!$A$65:$C$102,2,FALSE),"")</f>
        <v/>
      </c>
      <c r="H944" s="51" t="str">
        <f>IFERROR(VLOOKUP($B944,'Tabelas auxiliares'!$A$65:$C$102,3,FALSE),"")</f>
        <v/>
      </c>
      <c r="X944" s="51" t="str">
        <f t="shared" si="28"/>
        <v/>
      </c>
      <c r="Y944" s="51" t="str">
        <f>IF(T944="","",IF(AND(T944&lt;&gt;'Tabelas auxiliares'!$B$236,T944&lt;&gt;'Tabelas auxiliares'!$B$237,T944&lt;&gt;'Tabelas auxiliares'!$C$236,T944&lt;&gt;'Tabelas auxiliares'!$C$237,T944&lt;&gt;'Tabelas auxiliares'!$D$236),"FOLHA DE PESSOAL",IF(X944='Tabelas auxiliares'!$A$237,"CUSTEIO",IF(X944='Tabelas auxiliares'!$A$236,"INVESTIMENTO","ERRO - VERIFICAR"))))</f>
        <v/>
      </c>
      <c r="Z944" s="64" t="str">
        <f t="shared" si="29"/>
        <v/>
      </c>
      <c r="AA944" s="44"/>
    </row>
    <row r="945" spans="6:29" x14ac:dyDescent="0.25">
      <c r="F945" s="51" t="str">
        <f>IFERROR(VLOOKUP(D945,'Tabelas auxiliares'!$A$3:$B$61,2,FALSE),"")</f>
        <v/>
      </c>
      <c r="G945" s="51" t="str">
        <f>IFERROR(VLOOKUP($B945,'Tabelas auxiliares'!$A$65:$C$102,2,FALSE),"")</f>
        <v/>
      </c>
      <c r="H945" s="51" t="str">
        <f>IFERROR(VLOOKUP($B945,'Tabelas auxiliares'!$A$65:$C$102,3,FALSE),"")</f>
        <v/>
      </c>
      <c r="X945" s="51" t="str">
        <f t="shared" si="28"/>
        <v/>
      </c>
      <c r="Y945" s="51" t="str">
        <f>IF(T945="","",IF(AND(T945&lt;&gt;'Tabelas auxiliares'!$B$236,T945&lt;&gt;'Tabelas auxiliares'!$B$237,T945&lt;&gt;'Tabelas auxiliares'!$C$236,T945&lt;&gt;'Tabelas auxiliares'!$C$237,T945&lt;&gt;'Tabelas auxiliares'!$D$236),"FOLHA DE PESSOAL",IF(X945='Tabelas auxiliares'!$A$237,"CUSTEIO",IF(X945='Tabelas auxiliares'!$A$236,"INVESTIMENTO","ERRO - VERIFICAR"))))</f>
        <v/>
      </c>
      <c r="Z945" s="64" t="str">
        <f t="shared" si="29"/>
        <v/>
      </c>
      <c r="AC945" s="44"/>
    </row>
    <row r="946" spans="6:29" x14ac:dyDescent="0.25">
      <c r="F946" s="51" t="str">
        <f>IFERROR(VLOOKUP(D946,'Tabelas auxiliares'!$A$3:$B$61,2,FALSE),"")</f>
        <v/>
      </c>
      <c r="G946" s="51" t="str">
        <f>IFERROR(VLOOKUP($B946,'Tabelas auxiliares'!$A$65:$C$102,2,FALSE),"")</f>
        <v/>
      </c>
      <c r="H946" s="51" t="str">
        <f>IFERROR(VLOOKUP($B946,'Tabelas auxiliares'!$A$65:$C$102,3,FALSE),"")</f>
        <v/>
      </c>
      <c r="X946" s="51" t="str">
        <f t="shared" si="28"/>
        <v/>
      </c>
      <c r="Y946" s="51" t="str">
        <f>IF(T946="","",IF(AND(T946&lt;&gt;'Tabelas auxiliares'!$B$236,T946&lt;&gt;'Tabelas auxiliares'!$B$237,T946&lt;&gt;'Tabelas auxiliares'!$C$236,T946&lt;&gt;'Tabelas auxiliares'!$C$237,T946&lt;&gt;'Tabelas auxiliares'!$D$236),"FOLHA DE PESSOAL",IF(X946='Tabelas auxiliares'!$A$237,"CUSTEIO",IF(X946='Tabelas auxiliares'!$A$236,"INVESTIMENTO","ERRO - VERIFICAR"))))</f>
        <v/>
      </c>
      <c r="Z946" s="64" t="str">
        <f t="shared" si="29"/>
        <v/>
      </c>
      <c r="AA946" s="44"/>
      <c r="AC946" s="44"/>
    </row>
    <row r="947" spans="6:29" x14ac:dyDescent="0.25">
      <c r="F947" s="51" t="str">
        <f>IFERROR(VLOOKUP(D947,'Tabelas auxiliares'!$A$3:$B$61,2,FALSE),"")</f>
        <v/>
      </c>
      <c r="G947" s="51" t="str">
        <f>IFERROR(VLOOKUP($B947,'Tabelas auxiliares'!$A$65:$C$102,2,FALSE),"")</f>
        <v/>
      </c>
      <c r="H947" s="51" t="str">
        <f>IFERROR(VLOOKUP($B947,'Tabelas auxiliares'!$A$65:$C$102,3,FALSE),"")</f>
        <v/>
      </c>
      <c r="X947" s="51" t="str">
        <f t="shared" si="28"/>
        <v/>
      </c>
      <c r="Y947" s="51" t="str">
        <f>IF(T947="","",IF(AND(T947&lt;&gt;'Tabelas auxiliares'!$B$236,T947&lt;&gt;'Tabelas auxiliares'!$B$237,T947&lt;&gt;'Tabelas auxiliares'!$C$236,T947&lt;&gt;'Tabelas auxiliares'!$C$237,T947&lt;&gt;'Tabelas auxiliares'!$D$236),"FOLHA DE PESSOAL",IF(X947='Tabelas auxiliares'!$A$237,"CUSTEIO",IF(X947='Tabelas auxiliares'!$A$236,"INVESTIMENTO","ERRO - VERIFICAR"))))</f>
        <v/>
      </c>
      <c r="Z947" s="64" t="str">
        <f t="shared" si="29"/>
        <v/>
      </c>
      <c r="AC947" s="44"/>
    </row>
    <row r="948" spans="6:29" x14ac:dyDescent="0.25">
      <c r="F948" s="51" t="str">
        <f>IFERROR(VLOOKUP(D948,'Tabelas auxiliares'!$A$3:$B$61,2,FALSE),"")</f>
        <v/>
      </c>
      <c r="G948" s="51" t="str">
        <f>IFERROR(VLOOKUP($B948,'Tabelas auxiliares'!$A$65:$C$102,2,FALSE),"")</f>
        <v/>
      </c>
      <c r="H948" s="51" t="str">
        <f>IFERROR(VLOOKUP($B948,'Tabelas auxiliares'!$A$65:$C$102,3,FALSE),"")</f>
        <v/>
      </c>
      <c r="X948" s="51" t="str">
        <f t="shared" si="28"/>
        <v/>
      </c>
      <c r="Y948" s="51" t="str">
        <f>IF(T948="","",IF(AND(T948&lt;&gt;'Tabelas auxiliares'!$B$236,T948&lt;&gt;'Tabelas auxiliares'!$B$237,T948&lt;&gt;'Tabelas auxiliares'!$C$236,T948&lt;&gt;'Tabelas auxiliares'!$C$237,T948&lt;&gt;'Tabelas auxiliares'!$D$236),"FOLHA DE PESSOAL",IF(X948='Tabelas auxiliares'!$A$237,"CUSTEIO",IF(X948='Tabelas auxiliares'!$A$236,"INVESTIMENTO","ERRO - VERIFICAR"))))</f>
        <v/>
      </c>
      <c r="Z948" s="64" t="str">
        <f t="shared" si="29"/>
        <v/>
      </c>
      <c r="AC948" s="44"/>
    </row>
    <row r="949" spans="6:29" x14ac:dyDescent="0.25">
      <c r="F949" s="51" t="str">
        <f>IFERROR(VLOOKUP(D949,'Tabelas auxiliares'!$A$3:$B$61,2,FALSE),"")</f>
        <v/>
      </c>
      <c r="G949" s="51" t="str">
        <f>IFERROR(VLOOKUP($B949,'Tabelas auxiliares'!$A$65:$C$102,2,FALSE),"")</f>
        <v/>
      </c>
      <c r="H949" s="51" t="str">
        <f>IFERROR(VLOOKUP($B949,'Tabelas auxiliares'!$A$65:$C$102,3,FALSE),"")</f>
        <v/>
      </c>
      <c r="X949" s="51" t="str">
        <f t="shared" si="28"/>
        <v/>
      </c>
      <c r="Y949" s="51" t="str">
        <f>IF(T949="","",IF(AND(T949&lt;&gt;'Tabelas auxiliares'!$B$236,T949&lt;&gt;'Tabelas auxiliares'!$B$237,T949&lt;&gt;'Tabelas auxiliares'!$C$236,T949&lt;&gt;'Tabelas auxiliares'!$C$237,T949&lt;&gt;'Tabelas auxiliares'!$D$236),"FOLHA DE PESSOAL",IF(X949='Tabelas auxiliares'!$A$237,"CUSTEIO",IF(X949='Tabelas auxiliares'!$A$236,"INVESTIMENTO","ERRO - VERIFICAR"))))</f>
        <v/>
      </c>
      <c r="Z949" s="64" t="str">
        <f t="shared" si="29"/>
        <v/>
      </c>
      <c r="AA949" s="44"/>
    </row>
    <row r="950" spans="6:29" x14ac:dyDescent="0.25">
      <c r="F950" s="51" t="str">
        <f>IFERROR(VLOOKUP(D950,'Tabelas auxiliares'!$A$3:$B$61,2,FALSE),"")</f>
        <v/>
      </c>
      <c r="G950" s="51" t="str">
        <f>IFERROR(VLOOKUP($B950,'Tabelas auxiliares'!$A$65:$C$102,2,FALSE),"")</f>
        <v/>
      </c>
      <c r="H950" s="51" t="str">
        <f>IFERROR(VLOOKUP($B950,'Tabelas auxiliares'!$A$65:$C$102,3,FALSE),"")</f>
        <v/>
      </c>
      <c r="X950" s="51" t="str">
        <f t="shared" si="28"/>
        <v/>
      </c>
      <c r="Y950" s="51" t="str">
        <f>IF(T950="","",IF(AND(T950&lt;&gt;'Tabelas auxiliares'!$B$236,T950&lt;&gt;'Tabelas auxiliares'!$B$237,T950&lt;&gt;'Tabelas auxiliares'!$C$236,T950&lt;&gt;'Tabelas auxiliares'!$C$237,T950&lt;&gt;'Tabelas auxiliares'!$D$236),"FOLHA DE PESSOAL",IF(X950='Tabelas auxiliares'!$A$237,"CUSTEIO",IF(X950='Tabelas auxiliares'!$A$236,"INVESTIMENTO","ERRO - VERIFICAR"))))</f>
        <v/>
      </c>
      <c r="Z950" s="64" t="str">
        <f t="shared" si="29"/>
        <v/>
      </c>
      <c r="AA950" s="44"/>
    </row>
    <row r="951" spans="6:29" x14ac:dyDescent="0.25">
      <c r="F951" s="51" t="str">
        <f>IFERROR(VLOOKUP(D951,'Tabelas auxiliares'!$A$3:$B$61,2,FALSE),"")</f>
        <v/>
      </c>
      <c r="G951" s="51" t="str">
        <f>IFERROR(VLOOKUP($B951,'Tabelas auxiliares'!$A$65:$C$102,2,FALSE),"")</f>
        <v/>
      </c>
      <c r="H951" s="51" t="str">
        <f>IFERROR(VLOOKUP($B951,'Tabelas auxiliares'!$A$65:$C$102,3,FALSE),"")</f>
        <v/>
      </c>
      <c r="X951" s="51" t="str">
        <f t="shared" si="28"/>
        <v/>
      </c>
      <c r="Y951" s="51" t="str">
        <f>IF(T951="","",IF(AND(T951&lt;&gt;'Tabelas auxiliares'!$B$236,T951&lt;&gt;'Tabelas auxiliares'!$B$237,T951&lt;&gt;'Tabelas auxiliares'!$C$236,T951&lt;&gt;'Tabelas auxiliares'!$C$237,T951&lt;&gt;'Tabelas auxiliares'!$D$236),"FOLHA DE PESSOAL",IF(X951='Tabelas auxiliares'!$A$237,"CUSTEIO",IF(X951='Tabelas auxiliares'!$A$236,"INVESTIMENTO","ERRO - VERIFICAR"))))</f>
        <v/>
      </c>
      <c r="Z951" s="64" t="str">
        <f t="shared" si="29"/>
        <v/>
      </c>
      <c r="AC951" s="44"/>
    </row>
    <row r="952" spans="6:29" x14ac:dyDescent="0.25">
      <c r="F952" s="51" t="str">
        <f>IFERROR(VLOOKUP(D952,'Tabelas auxiliares'!$A$3:$B$61,2,FALSE),"")</f>
        <v/>
      </c>
      <c r="G952" s="51" t="str">
        <f>IFERROR(VLOOKUP($B952,'Tabelas auxiliares'!$A$65:$C$102,2,FALSE),"")</f>
        <v/>
      </c>
      <c r="H952" s="51" t="str">
        <f>IFERROR(VLOOKUP($B952,'Tabelas auxiliares'!$A$65:$C$102,3,FALSE),"")</f>
        <v/>
      </c>
      <c r="X952" s="51" t="str">
        <f t="shared" si="28"/>
        <v/>
      </c>
      <c r="Y952" s="51" t="str">
        <f>IF(T952="","",IF(AND(T952&lt;&gt;'Tabelas auxiliares'!$B$236,T952&lt;&gt;'Tabelas auxiliares'!$B$237,T952&lt;&gt;'Tabelas auxiliares'!$C$236,T952&lt;&gt;'Tabelas auxiliares'!$C$237,T952&lt;&gt;'Tabelas auxiliares'!$D$236),"FOLHA DE PESSOAL",IF(X952='Tabelas auxiliares'!$A$237,"CUSTEIO",IF(X952='Tabelas auxiliares'!$A$236,"INVESTIMENTO","ERRO - VERIFICAR"))))</f>
        <v/>
      </c>
      <c r="Z952" s="64" t="str">
        <f t="shared" si="29"/>
        <v/>
      </c>
      <c r="AC952" s="44"/>
    </row>
    <row r="953" spans="6:29" x14ac:dyDescent="0.25">
      <c r="F953" s="51" t="str">
        <f>IFERROR(VLOOKUP(D953,'Tabelas auxiliares'!$A$3:$B$61,2,FALSE),"")</f>
        <v/>
      </c>
      <c r="G953" s="51" t="str">
        <f>IFERROR(VLOOKUP($B953,'Tabelas auxiliares'!$A$65:$C$102,2,FALSE),"")</f>
        <v/>
      </c>
      <c r="H953" s="51" t="str">
        <f>IFERROR(VLOOKUP($B953,'Tabelas auxiliares'!$A$65:$C$102,3,FALSE),"")</f>
        <v/>
      </c>
      <c r="X953" s="51" t="str">
        <f t="shared" si="28"/>
        <v/>
      </c>
      <c r="Y953" s="51" t="str">
        <f>IF(T953="","",IF(AND(T953&lt;&gt;'Tabelas auxiliares'!$B$236,T953&lt;&gt;'Tabelas auxiliares'!$B$237,T953&lt;&gt;'Tabelas auxiliares'!$C$236,T953&lt;&gt;'Tabelas auxiliares'!$C$237,T953&lt;&gt;'Tabelas auxiliares'!$D$236),"FOLHA DE PESSOAL",IF(X953='Tabelas auxiliares'!$A$237,"CUSTEIO",IF(X953='Tabelas auxiliares'!$A$236,"INVESTIMENTO","ERRO - VERIFICAR"))))</f>
        <v/>
      </c>
      <c r="Z953" s="64" t="str">
        <f t="shared" si="29"/>
        <v/>
      </c>
      <c r="AC953" s="44"/>
    </row>
    <row r="954" spans="6:29" x14ac:dyDescent="0.25">
      <c r="F954" s="51" t="str">
        <f>IFERROR(VLOOKUP(D954,'Tabelas auxiliares'!$A$3:$B$61,2,FALSE),"")</f>
        <v/>
      </c>
      <c r="G954" s="51" t="str">
        <f>IFERROR(VLOOKUP($B954,'Tabelas auxiliares'!$A$65:$C$102,2,FALSE),"")</f>
        <v/>
      </c>
      <c r="H954" s="51" t="str">
        <f>IFERROR(VLOOKUP($B954,'Tabelas auxiliares'!$A$65:$C$102,3,FALSE),"")</f>
        <v/>
      </c>
      <c r="X954" s="51" t="str">
        <f t="shared" si="28"/>
        <v/>
      </c>
      <c r="Y954" s="51" t="str">
        <f>IF(T954="","",IF(AND(T954&lt;&gt;'Tabelas auxiliares'!$B$236,T954&lt;&gt;'Tabelas auxiliares'!$B$237,T954&lt;&gt;'Tabelas auxiliares'!$C$236,T954&lt;&gt;'Tabelas auxiliares'!$C$237,T954&lt;&gt;'Tabelas auxiliares'!$D$236),"FOLHA DE PESSOAL",IF(X954='Tabelas auxiliares'!$A$237,"CUSTEIO",IF(X954='Tabelas auxiliares'!$A$236,"INVESTIMENTO","ERRO - VERIFICAR"))))</f>
        <v/>
      </c>
      <c r="Z954" s="64" t="str">
        <f t="shared" si="29"/>
        <v/>
      </c>
      <c r="AC954" s="44"/>
    </row>
    <row r="955" spans="6:29" x14ac:dyDescent="0.25">
      <c r="F955" s="51" t="str">
        <f>IFERROR(VLOOKUP(D955,'Tabelas auxiliares'!$A$3:$B$61,2,FALSE),"")</f>
        <v/>
      </c>
      <c r="G955" s="51" t="str">
        <f>IFERROR(VLOOKUP($B955,'Tabelas auxiliares'!$A$65:$C$102,2,FALSE),"")</f>
        <v/>
      </c>
      <c r="H955" s="51" t="str">
        <f>IFERROR(VLOOKUP($B955,'Tabelas auxiliares'!$A$65:$C$102,3,FALSE),"")</f>
        <v/>
      </c>
      <c r="X955" s="51" t="str">
        <f t="shared" si="28"/>
        <v/>
      </c>
      <c r="Y955" s="51" t="str">
        <f>IF(T955="","",IF(AND(T955&lt;&gt;'Tabelas auxiliares'!$B$236,T955&lt;&gt;'Tabelas auxiliares'!$B$237,T955&lt;&gt;'Tabelas auxiliares'!$C$236,T955&lt;&gt;'Tabelas auxiliares'!$C$237,T955&lt;&gt;'Tabelas auxiliares'!$D$236),"FOLHA DE PESSOAL",IF(X955='Tabelas auxiliares'!$A$237,"CUSTEIO",IF(X955='Tabelas auxiliares'!$A$236,"INVESTIMENTO","ERRO - VERIFICAR"))))</f>
        <v/>
      </c>
      <c r="Z955" s="64" t="str">
        <f t="shared" si="29"/>
        <v/>
      </c>
      <c r="AC955" s="44"/>
    </row>
    <row r="956" spans="6:29" x14ac:dyDescent="0.25">
      <c r="F956" s="51" t="str">
        <f>IFERROR(VLOOKUP(D956,'Tabelas auxiliares'!$A$3:$B$61,2,FALSE),"")</f>
        <v/>
      </c>
      <c r="G956" s="51" t="str">
        <f>IFERROR(VLOOKUP($B956,'Tabelas auxiliares'!$A$65:$C$102,2,FALSE),"")</f>
        <v/>
      </c>
      <c r="H956" s="51" t="str">
        <f>IFERROR(VLOOKUP($B956,'Tabelas auxiliares'!$A$65:$C$102,3,FALSE),"")</f>
        <v/>
      </c>
      <c r="X956" s="51" t="str">
        <f t="shared" si="28"/>
        <v/>
      </c>
      <c r="Y956" s="51" t="str">
        <f>IF(T956="","",IF(AND(T956&lt;&gt;'Tabelas auxiliares'!$B$236,T956&lt;&gt;'Tabelas auxiliares'!$B$237,T956&lt;&gt;'Tabelas auxiliares'!$C$236,T956&lt;&gt;'Tabelas auxiliares'!$C$237,T956&lt;&gt;'Tabelas auxiliares'!$D$236),"FOLHA DE PESSOAL",IF(X956='Tabelas auxiliares'!$A$237,"CUSTEIO",IF(X956='Tabelas auxiliares'!$A$236,"INVESTIMENTO","ERRO - VERIFICAR"))))</f>
        <v/>
      </c>
      <c r="Z956" s="64" t="str">
        <f t="shared" si="29"/>
        <v/>
      </c>
      <c r="AA956" s="44"/>
      <c r="AC956" s="44"/>
    </row>
    <row r="957" spans="6:29" x14ac:dyDescent="0.25">
      <c r="F957" s="51" t="str">
        <f>IFERROR(VLOOKUP(D957,'Tabelas auxiliares'!$A$3:$B$61,2,FALSE),"")</f>
        <v/>
      </c>
      <c r="G957" s="51" t="str">
        <f>IFERROR(VLOOKUP($B957,'Tabelas auxiliares'!$A$65:$C$102,2,FALSE),"")</f>
        <v/>
      </c>
      <c r="H957" s="51" t="str">
        <f>IFERROR(VLOOKUP($B957,'Tabelas auxiliares'!$A$65:$C$102,3,FALSE),"")</f>
        <v/>
      </c>
      <c r="X957" s="51" t="str">
        <f t="shared" si="28"/>
        <v/>
      </c>
      <c r="Y957" s="51" t="str">
        <f>IF(T957="","",IF(AND(T957&lt;&gt;'Tabelas auxiliares'!$B$236,T957&lt;&gt;'Tabelas auxiliares'!$B$237,T957&lt;&gt;'Tabelas auxiliares'!$C$236,T957&lt;&gt;'Tabelas auxiliares'!$C$237,T957&lt;&gt;'Tabelas auxiliares'!$D$236),"FOLHA DE PESSOAL",IF(X957='Tabelas auxiliares'!$A$237,"CUSTEIO",IF(X957='Tabelas auxiliares'!$A$236,"INVESTIMENTO","ERRO - VERIFICAR"))))</f>
        <v/>
      </c>
      <c r="Z957" s="64" t="str">
        <f t="shared" si="29"/>
        <v/>
      </c>
      <c r="AC957" s="44"/>
    </row>
    <row r="958" spans="6:29" x14ac:dyDescent="0.25">
      <c r="F958" s="51" t="str">
        <f>IFERROR(VLOOKUP(D958,'Tabelas auxiliares'!$A$3:$B$61,2,FALSE),"")</f>
        <v/>
      </c>
      <c r="G958" s="51" t="str">
        <f>IFERROR(VLOOKUP($B958,'Tabelas auxiliares'!$A$65:$C$102,2,FALSE),"")</f>
        <v/>
      </c>
      <c r="H958" s="51" t="str">
        <f>IFERROR(VLOOKUP($B958,'Tabelas auxiliares'!$A$65:$C$102,3,FALSE),"")</f>
        <v/>
      </c>
      <c r="X958" s="51" t="str">
        <f t="shared" si="28"/>
        <v/>
      </c>
      <c r="Y958" s="51" t="str">
        <f>IF(T958="","",IF(AND(T958&lt;&gt;'Tabelas auxiliares'!$B$236,T958&lt;&gt;'Tabelas auxiliares'!$B$237,T958&lt;&gt;'Tabelas auxiliares'!$C$236,T958&lt;&gt;'Tabelas auxiliares'!$C$237,T958&lt;&gt;'Tabelas auxiliares'!$D$236),"FOLHA DE PESSOAL",IF(X958='Tabelas auxiliares'!$A$237,"CUSTEIO",IF(X958='Tabelas auxiliares'!$A$236,"INVESTIMENTO","ERRO - VERIFICAR"))))</f>
        <v/>
      </c>
      <c r="Z958" s="64" t="str">
        <f t="shared" si="29"/>
        <v/>
      </c>
      <c r="AC958" s="44"/>
    </row>
    <row r="959" spans="6:29" x14ac:dyDescent="0.25">
      <c r="F959" s="51" t="str">
        <f>IFERROR(VLOOKUP(D959,'Tabelas auxiliares'!$A$3:$B$61,2,FALSE),"")</f>
        <v/>
      </c>
      <c r="G959" s="51" t="str">
        <f>IFERROR(VLOOKUP($B959,'Tabelas auxiliares'!$A$65:$C$102,2,FALSE),"")</f>
        <v/>
      </c>
      <c r="H959" s="51" t="str">
        <f>IFERROR(VLOOKUP($B959,'Tabelas auxiliares'!$A$65:$C$102,3,FALSE),"")</f>
        <v/>
      </c>
      <c r="X959" s="51" t="str">
        <f t="shared" si="28"/>
        <v/>
      </c>
      <c r="Y959" s="51" t="str">
        <f>IF(T959="","",IF(AND(T959&lt;&gt;'Tabelas auxiliares'!$B$236,T959&lt;&gt;'Tabelas auxiliares'!$B$237,T959&lt;&gt;'Tabelas auxiliares'!$C$236,T959&lt;&gt;'Tabelas auxiliares'!$C$237,T959&lt;&gt;'Tabelas auxiliares'!$D$236),"FOLHA DE PESSOAL",IF(X959='Tabelas auxiliares'!$A$237,"CUSTEIO",IF(X959='Tabelas auxiliares'!$A$236,"INVESTIMENTO","ERRO - VERIFICAR"))))</f>
        <v/>
      </c>
      <c r="Z959" s="64" t="str">
        <f t="shared" si="29"/>
        <v/>
      </c>
      <c r="AC959" s="44"/>
    </row>
    <row r="960" spans="6:29" x14ac:dyDescent="0.25">
      <c r="F960" s="51" t="str">
        <f>IFERROR(VLOOKUP(D960,'Tabelas auxiliares'!$A$3:$B$61,2,FALSE),"")</f>
        <v/>
      </c>
      <c r="G960" s="51" t="str">
        <f>IFERROR(VLOOKUP($B960,'Tabelas auxiliares'!$A$65:$C$102,2,FALSE),"")</f>
        <v/>
      </c>
      <c r="H960" s="51" t="str">
        <f>IFERROR(VLOOKUP($B960,'Tabelas auxiliares'!$A$65:$C$102,3,FALSE),"")</f>
        <v/>
      </c>
      <c r="X960" s="51" t="str">
        <f t="shared" si="28"/>
        <v/>
      </c>
      <c r="Y960" s="51" t="str">
        <f>IF(T960="","",IF(AND(T960&lt;&gt;'Tabelas auxiliares'!$B$236,T960&lt;&gt;'Tabelas auxiliares'!$B$237,T960&lt;&gt;'Tabelas auxiliares'!$C$236,T960&lt;&gt;'Tabelas auxiliares'!$C$237,T960&lt;&gt;'Tabelas auxiliares'!$D$236),"FOLHA DE PESSOAL",IF(X960='Tabelas auxiliares'!$A$237,"CUSTEIO",IF(X960='Tabelas auxiliares'!$A$236,"INVESTIMENTO","ERRO - VERIFICAR"))))</f>
        <v/>
      </c>
      <c r="Z960" s="64" t="str">
        <f t="shared" si="29"/>
        <v/>
      </c>
      <c r="AC960" s="44"/>
    </row>
    <row r="961" spans="6:29" x14ac:dyDescent="0.25">
      <c r="F961" s="51" t="str">
        <f>IFERROR(VLOOKUP(D961,'Tabelas auxiliares'!$A$3:$B$61,2,FALSE),"")</f>
        <v/>
      </c>
      <c r="G961" s="51" t="str">
        <f>IFERROR(VLOOKUP($B961,'Tabelas auxiliares'!$A$65:$C$102,2,FALSE),"")</f>
        <v/>
      </c>
      <c r="H961" s="51" t="str">
        <f>IFERROR(VLOOKUP($B961,'Tabelas auxiliares'!$A$65:$C$102,3,FALSE),"")</f>
        <v/>
      </c>
      <c r="X961" s="51" t="str">
        <f t="shared" si="28"/>
        <v/>
      </c>
      <c r="Y961" s="51" t="str">
        <f>IF(T961="","",IF(AND(T961&lt;&gt;'Tabelas auxiliares'!$B$236,T961&lt;&gt;'Tabelas auxiliares'!$B$237,T961&lt;&gt;'Tabelas auxiliares'!$C$236,T961&lt;&gt;'Tabelas auxiliares'!$C$237,T961&lt;&gt;'Tabelas auxiliares'!$D$236),"FOLHA DE PESSOAL",IF(X961='Tabelas auxiliares'!$A$237,"CUSTEIO",IF(X961='Tabelas auxiliares'!$A$236,"INVESTIMENTO","ERRO - VERIFICAR"))))</f>
        <v/>
      </c>
      <c r="Z961" s="64" t="str">
        <f t="shared" si="29"/>
        <v/>
      </c>
      <c r="AA961" s="44"/>
    </row>
    <row r="962" spans="6:29" x14ac:dyDescent="0.25">
      <c r="F962" s="51" t="str">
        <f>IFERROR(VLOOKUP(D962,'Tabelas auxiliares'!$A$3:$B$61,2,FALSE),"")</f>
        <v/>
      </c>
      <c r="G962" s="51" t="str">
        <f>IFERROR(VLOOKUP($B962,'Tabelas auxiliares'!$A$65:$C$102,2,FALSE),"")</f>
        <v/>
      </c>
      <c r="H962" s="51" t="str">
        <f>IFERROR(VLOOKUP($B962,'Tabelas auxiliares'!$A$65:$C$102,3,FALSE),"")</f>
        <v/>
      </c>
      <c r="X962" s="51" t="str">
        <f t="shared" si="28"/>
        <v/>
      </c>
      <c r="Y962" s="51" t="str">
        <f>IF(T962="","",IF(AND(T962&lt;&gt;'Tabelas auxiliares'!$B$236,T962&lt;&gt;'Tabelas auxiliares'!$B$237,T962&lt;&gt;'Tabelas auxiliares'!$C$236,T962&lt;&gt;'Tabelas auxiliares'!$C$237,T962&lt;&gt;'Tabelas auxiliares'!$D$236),"FOLHA DE PESSOAL",IF(X962='Tabelas auxiliares'!$A$237,"CUSTEIO",IF(X962='Tabelas auxiliares'!$A$236,"INVESTIMENTO","ERRO - VERIFICAR"))))</f>
        <v/>
      </c>
      <c r="Z962" s="64" t="str">
        <f t="shared" si="29"/>
        <v/>
      </c>
      <c r="AC962" s="44"/>
    </row>
    <row r="963" spans="6:29" x14ac:dyDescent="0.25">
      <c r="F963" s="51" t="str">
        <f>IFERROR(VLOOKUP(D963,'Tabelas auxiliares'!$A$3:$B$61,2,FALSE),"")</f>
        <v/>
      </c>
      <c r="G963" s="51" t="str">
        <f>IFERROR(VLOOKUP($B963,'Tabelas auxiliares'!$A$65:$C$102,2,FALSE),"")</f>
        <v/>
      </c>
      <c r="H963" s="51" t="str">
        <f>IFERROR(VLOOKUP($B963,'Tabelas auxiliares'!$A$65:$C$102,3,FALSE),"")</f>
        <v/>
      </c>
      <c r="X963" s="51" t="str">
        <f t="shared" si="28"/>
        <v/>
      </c>
      <c r="Y963" s="51" t="str">
        <f>IF(T963="","",IF(AND(T963&lt;&gt;'Tabelas auxiliares'!$B$236,T963&lt;&gt;'Tabelas auxiliares'!$B$237,T963&lt;&gt;'Tabelas auxiliares'!$C$236,T963&lt;&gt;'Tabelas auxiliares'!$C$237,T963&lt;&gt;'Tabelas auxiliares'!$D$236),"FOLHA DE PESSOAL",IF(X963='Tabelas auxiliares'!$A$237,"CUSTEIO",IF(X963='Tabelas auxiliares'!$A$236,"INVESTIMENTO","ERRO - VERIFICAR"))))</f>
        <v/>
      </c>
      <c r="Z963" s="64" t="str">
        <f t="shared" si="29"/>
        <v/>
      </c>
      <c r="AC963" s="44"/>
    </row>
    <row r="964" spans="6:29" x14ac:dyDescent="0.25">
      <c r="F964" s="51" t="str">
        <f>IFERROR(VLOOKUP(D964,'Tabelas auxiliares'!$A$3:$B$61,2,FALSE),"")</f>
        <v/>
      </c>
      <c r="G964" s="51" t="str">
        <f>IFERROR(VLOOKUP($B964,'Tabelas auxiliares'!$A$65:$C$102,2,FALSE),"")</f>
        <v/>
      </c>
      <c r="H964" s="51" t="str">
        <f>IFERROR(VLOOKUP($B964,'Tabelas auxiliares'!$A$65:$C$102,3,FALSE),"")</f>
        <v/>
      </c>
      <c r="X964" s="51" t="str">
        <f t="shared" si="28"/>
        <v/>
      </c>
      <c r="Y964" s="51" t="str">
        <f>IF(T964="","",IF(AND(T964&lt;&gt;'Tabelas auxiliares'!$B$236,T964&lt;&gt;'Tabelas auxiliares'!$B$237,T964&lt;&gt;'Tabelas auxiliares'!$C$236,T964&lt;&gt;'Tabelas auxiliares'!$C$237,T964&lt;&gt;'Tabelas auxiliares'!$D$236),"FOLHA DE PESSOAL",IF(X964='Tabelas auxiliares'!$A$237,"CUSTEIO",IF(X964='Tabelas auxiliares'!$A$236,"INVESTIMENTO","ERRO - VERIFICAR"))))</f>
        <v/>
      </c>
      <c r="Z964" s="64" t="str">
        <f t="shared" si="29"/>
        <v/>
      </c>
      <c r="AC964" s="44"/>
    </row>
    <row r="965" spans="6:29" x14ac:dyDescent="0.25">
      <c r="F965" s="51" t="str">
        <f>IFERROR(VLOOKUP(D965,'Tabelas auxiliares'!$A$3:$B$61,2,FALSE),"")</f>
        <v/>
      </c>
      <c r="G965" s="51" t="str">
        <f>IFERROR(VLOOKUP($B965,'Tabelas auxiliares'!$A$65:$C$102,2,FALSE),"")</f>
        <v/>
      </c>
      <c r="H965" s="51" t="str">
        <f>IFERROR(VLOOKUP($B965,'Tabelas auxiliares'!$A$65:$C$102,3,FALSE),"")</f>
        <v/>
      </c>
      <c r="X965" s="51" t="str">
        <f t="shared" si="28"/>
        <v/>
      </c>
      <c r="Y965" s="51" t="str">
        <f>IF(T965="","",IF(AND(T965&lt;&gt;'Tabelas auxiliares'!$B$236,T965&lt;&gt;'Tabelas auxiliares'!$B$237,T965&lt;&gt;'Tabelas auxiliares'!$C$236,T965&lt;&gt;'Tabelas auxiliares'!$C$237,T965&lt;&gt;'Tabelas auxiliares'!$D$236),"FOLHA DE PESSOAL",IF(X965='Tabelas auxiliares'!$A$237,"CUSTEIO",IF(X965='Tabelas auxiliares'!$A$236,"INVESTIMENTO","ERRO - VERIFICAR"))))</f>
        <v/>
      </c>
      <c r="Z965" s="64" t="str">
        <f t="shared" si="29"/>
        <v/>
      </c>
      <c r="AC965" s="44"/>
    </row>
    <row r="966" spans="6:29" x14ac:dyDescent="0.25">
      <c r="F966" s="51" t="str">
        <f>IFERROR(VLOOKUP(D966,'Tabelas auxiliares'!$A$3:$B$61,2,FALSE),"")</f>
        <v/>
      </c>
      <c r="G966" s="51" t="str">
        <f>IFERROR(VLOOKUP($B966,'Tabelas auxiliares'!$A$65:$C$102,2,FALSE),"")</f>
        <v/>
      </c>
      <c r="H966" s="51" t="str">
        <f>IFERROR(VLOOKUP($B966,'Tabelas auxiliares'!$A$65:$C$102,3,FALSE),"")</f>
        <v/>
      </c>
      <c r="X966" s="51" t="str">
        <f t="shared" si="28"/>
        <v/>
      </c>
      <c r="Y966" s="51" t="str">
        <f>IF(T966="","",IF(AND(T966&lt;&gt;'Tabelas auxiliares'!$B$236,T966&lt;&gt;'Tabelas auxiliares'!$B$237,T966&lt;&gt;'Tabelas auxiliares'!$C$236,T966&lt;&gt;'Tabelas auxiliares'!$C$237,T966&lt;&gt;'Tabelas auxiliares'!$D$236),"FOLHA DE PESSOAL",IF(X966='Tabelas auxiliares'!$A$237,"CUSTEIO",IF(X966='Tabelas auxiliares'!$A$236,"INVESTIMENTO","ERRO - VERIFICAR"))))</f>
        <v/>
      </c>
      <c r="Z966" s="64" t="str">
        <f t="shared" si="29"/>
        <v/>
      </c>
      <c r="AA966" s="44"/>
    </row>
    <row r="967" spans="6:29" x14ac:dyDescent="0.25">
      <c r="F967" s="51" t="str">
        <f>IFERROR(VLOOKUP(D967,'Tabelas auxiliares'!$A$3:$B$61,2,FALSE),"")</f>
        <v/>
      </c>
      <c r="G967" s="51" t="str">
        <f>IFERROR(VLOOKUP($B967,'Tabelas auxiliares'!$A$65:$C$102,2,FALSE),"")</f>
        <v/>
      </c>
      <c r="H967" s="51" t="str">
        <f>IFERROR(VLOOKUP($B967,'Tabelas auxiliares'!$A$65:$C$102,3,FALSE),"")</f>
        <v/>
      </c>
      <c r="X967" s="51" t="str">
        <f t="shared" si="28"/>
        <v/>
      </c>
      <c r="Y967" s="51" t="str">
        <f>IF(T967="","",IF(AND(T967&lt;&gt;'Tabelas auxiliares'!$B$236,T967&lt;&gt;'Tabelas auxiliares'!$B$237,T967&lt;&gt;'Tabelas auxiliares'!$C$236,T967&lt;&gt;'Tabelas auxiliares'!$C$237,T967&lt;&gt;'Tabelas auxiliares'!$D$236),"FOLHA DE PESSOAL",IF(X967='Tabelas auxiliares'!$A$237,"CUSTEIO",IF(X967='Tabelas auxiliares'!$A$236,"INVESTIMENTO","ERRO - VERIFICAR"))))</f>
        <v/>
      </c>
      <c r="Z967" s="64" t="str">
        <f t="shared" si="29"/>
        <v/>
      </c>
      <c r="AC967" s="44"/>
    </row>
    <row r="968" spans="6:29" x14ac:dyDescent="0.25">
      <c r="F968" s="51" t="str">
        <f>IFERROR(VLOOKUP(D968,'Tabelas auxiliares'!$A$3:$B$61,2,FALSE),"")</f>
        <v/>
      </c>
      <c r="G968" s="51" t="str">
        <f>IFERROR(VLOOKUP($B968,'Tabelas auxiliares'!$A$65:$C$102,2,FALSE),"")</f>
        <v/>
      </c>
      <c r="H968" s="51" t="str">
        <f>IFERROR(VLOOKUP($B968,'Tabelas auxiliares'!$A$65:$C$102,3,FALSE),"")</f>
        <v/>
      </c>
      <c r="X968" s="51" t="str">
        <f t="shared" si="28"/>
        <v/>
      </c>
      <c r="Y968" s="51" t="str">
        <f>IF(T968="","",IF(AND(T968&lt;&gt;'Tabelas auxiliares'!$B$236,T968&lt;&gt;'Tabelas auxiliares'!$B$237,T968&lt;&gt;'Tabelas auxiliares'!$C$236,T968&lt;&gt;'Tabelas auxiliares'!$C$237,T968&lt;&gt;'Tabelas auxiliares'!$D$236),"FOLHA DE PESSOAL",IF(X968='Tabelas auxiliares'!$A$237,"CUSTEIO",IF(X968='Tabelas auxiliares'!$A$236,"INVESTIMENTO","ERRO - VERIFICAR"))))</f>
        <v/>
      </c>
      <c r="Z968" s="64" t="str">
        <f t="shared" si="29"/>
        <v/>
      </c>
      <c r="AC968" s="44"/>
    </row>
    <row r="969" spans="6:29" x14ac:dyDescent="0.25">
      <c r="F969" s="51" t="str">
        <f>IFERROR(VLOOKUP(D969,'Tabelas auxiliares'!$A$3:$B$61,2,FALSE),"")</f>
        <v/>
      </c>
      <c r="G969" s="51" t="str">
        <f>IFERROR(VLOOKUP($B969,'Tabelas auxiliares'!$A$65:$C$102,2,FALSE),"")</f>
        <v/>
      </c>
      <c r="H969" s="51" t="str">
        <f>IFERROR(VLOOKUP($B969,'Tabelas auxiliares'!$A$65:$C$102,3,FALSE),"")</f>
        <v/>
      </c>
      <c r="X969" s="51" t="str">
        <f t="shared" si="28"/>
        <v/>
      </c>
      <c r="Y969" s="51" t="str">
        <f>IF(T969="","",IF(AND(T969&lt;&gt;'Tabelas auxiliares'!$B$236,T969&lt;&gt;'Tabelas auxiliares'!$B$237,T969&lt;&gt;'Tabelas auxiliares'!$C$236,T969&lt;&gt;'Tabelas auxiliares'!$C$237,T969&lt;&gt;'Tabelas auxiliares'!$D$236),"FOLHA DE PESSOAL",IF(X969='Tabelas auxiliares'!$A$237,"CUSTEIO",IF(X969='Tabelas auxiliares'!$A$236,"INVESTIMENTO","ERRO - VERIFICAR"))))</f>
        <v/>
      </c>
      <c r="Z969" s="64" t="str">
        <f t="shared" si="29"/>
        <v/>
      </c>
      <c r="AA969" s="44"/>
    </row>
    <row r="970" spans="6:29" x14ac:dyDescent="0.25">
      <c r="F970" s="51" t="str">
        <f>IFERROR(VLOOKUP(D970,'Tabelas auxiliares'!$A$3:$B$61,2,FALSE),"")</f>
        <v/>
      </c>
      <c r="G970" s="51" t="str">
        <f>IFERROR(VLOOKUP($B970,'Tabelas auxiliares'!$A$65:$C$102,2,FALSE),"")</f>
        <v/>
      </c>
      <c r="H970" s="51" t="str">
        <f>IFERROR(VLOOKUP($B970,'Tabelas auxiliares'!$A$65:$C$102,3,FALSE),"")</f>
        <v/>
      </c>
      <c r="X970" s="51" t="str">
        <f t="shared" si="28"/>
        <v/>
      </c>
      <c r="Y970" s="51" t="str">
        <f>IF(T970="","",IF(AND(T970&lt;&gt;'Tabelas auxiliares'!$B$236,T970&lt;&gt;'Tabelas auxiliares'!$B$237,T970&lt;&gt;'Tabelas auxiliares'!$C$236,T970&lt;&gt;'Tabelas auxiliares'!$C$237,T970&lt;&gt;'Tabelas auxiliares'!$D$236),"FOLHA DE PESSOAL",IF(X970='Tabelas auxiliares'!$A$237,"CUSTEIO",IF(X970='Tabelas auxiliares'!$A$236,"INVESTIMENTO","ERRO - VERIFICAR"))))</f>
        <v/>
      </c>
      <c r="Z970" s="64" t="str">
        <f t="shared" si="29"/>
        <v/>
      </c>
      <c r="AA970" s="44"/>
    </row>
    <row r="971" spans="6:29" x14ac:dyDescent="0.25">
      <c r="F971" s="51" t="str">
        <f>IFERROR(VLOOKUP(D971,'Tabelas auxiliares'!$A$3:$B$61,2,FALSE),"")</f>
        <v/>
      </c>
      <c r="G971" s="51" t="str">
        <f>IFERROR(VLOOKUP($B971,'Tabelas auxiliares'!$A$65:$C$102,2,FALSE),"")</f>
        <v/>
      </c>
      <c r="H971" s="51" t="str">
        <f>IFERROR(VLOOKUP($B971,'Tabelas auxiliares'!$A$65:$C$102,3,FALSE),"")</f>
        <v/>
      </c>
      <c r="X971" s="51" t="str">
        <f t="shared" si="28"/>
        <v/>
      </c>
      <c r="Y971" s="51" t="str">
        <f>IF(T971="","",IF(AND(T971&lt;&gt;'Tabelas auxiliares'!$B$236,T971&lt;&gt;'Tabelas auxiliares'!$B$237,T971&lt;&gt;'Tabelas auxiliares'!$C$236,T971&lt;&gt;'Tabelas auxiliares'!$C$237,T971&lt;&gt;'Tabelas auxiliares'!$D$236),"FOLHA DE PESSOAL",IF(X971='Tabelas auxiliares'!$A$237,"CUSTEIO",IF(X971='Tabelas auxiliares'!$A$236,"INVESTIMENTO","ERRO - VERIFICAR"))))</f>
        <v/>
      </c>
      <c r="Z971" s="64" t="str">
        <f t="shared" si="29"/>
        <v/>
      </c>
      <c r="AA971" s="44"/>
      <c r="AC971" s="44"/>
    </row>
    <row r="972" spans="6:29" x14ac:dyDescent="0.25">
      <c r="F972" s="51" t="str">
        <f>IFERROR(VLOOKUP(D972,'Tabelas auxiliares'!$A$3:$B$61,2,FALSE),"")</f>
        <v/>
      </c>
      <c r="G972" s="51" t="str">
        <f>IFERROR(VLOOKUP($B972,'Tabelas auxiliares'!$A$65:$C$102,2,FALSE),"")</f>
        <v/>
      </c>
      <c r="H972" s="51" t="str">
        <f>IFERROR(VLOOKUP($B972,'Tabelas auxiliares'!$A$65:$C$102,3,FALSE),"")</f>
        <v/>
      </c>
      <c r="X972" s="51" t="str">
        <f t="shared" si="28"/>
        <v/>
      </c>
      <c r="Y972" s="51" t="str">
        <f>IF(T972="","",IF(AND(T972&lt;&gt;'Tabelas auxiliares'!$B$236,T972&lt;&gt;'Tabelas auxiliares'!$B$237,T972&lt;&gt;'Tabelas auxiliares'!$C$236,T972&lt;&gt;'Tabelas auxiliares'!$C$237,T972&lt;&gt;'Tabelas auxiliares'!$D$236),"FOLHA DE PESSOAL",IF(X972='Tabelas auxiliares'!$A$237,"CUSTEIO",IF(X972='Tabelas auxiliares'!$A$236,"INVESTIMENTO","ERRO - VERIFICAR"))))</f>
        <v/>
      </c>
      <c r="Z972" s="64" t="str">
        <f t="shared" si="29"/>
        <v/>
      </c>
      <c r="AC972" s="44"/>
    </row>
    <row r="973" spans="6:29" x14ac:dyDescent="0.25">
      <c r="F973" s="51" t="str">
        <f>IFERROR(VLOOKUP(D973,'Tabelas auxiliares'!$A$3:$B$61,2,FALSE),"")</f>
        <v/>
      </c>
      <c r="G973" s="51" t="str">
        <f>IFERROR(VLOOKUP($B973,'Tabelas auxiliares'!$A$65:$C$102,2,FALSE),"")</f>
        <v/>
      </c>
      <c r="H973" s="51" t="str">
        <f>IFERROR(VLOOKUP($B973,'Tabelas auxiliares'!$A$65:$C$102,3,FALSE),"")</f>
        <v/>
      </c>
      <c r="X973" s="51" t="str">
        <f t="shared" si="28"/>
        <v/>
      </c>
      <c r="Y973" s="51" t="str">
        <f>IF(T973="","",IF(AND(T973&lt;&gt;'Tabelas auxiliares'!$B$236,T973&lt;&gt;'Tabelas auxiliares'!$B$237,T973&lt;&gt;'Tabelas auxiliares'!$C$236,T973&lt;&gt;'Tabelas auxiliares'!$C$237,T973&lt;&gt;'Tabelas auxiliares'!$D$236),"FOLHA DE PESSOAL",IF(X973='Tabelas auxiliares'!$A$237,"CUSTEIO",IF(X973='Tabelas auxiliares'!$A$236,"INVESTIMENTO","ERRO - VERIFICAR"))))</f>
        <v/>
      </c>
      <c r="Z973" s="64" t="str">
        <f t="shared" si="29"/>
        <v/>
      </c>
      <c r="AC973" s="44"/>
    </row>
    <row r="974" spans="6:29" x14ac:dyDescent="0.25">
      <c r="F974" s="51" t="str">
        <f>IFERROR(VLOOKUP(D974,'Tabelas auxiliares'!$A$3:$B$61,2,FALSE),"")</f>
        <v/>
      </c>
      <c r="G974" s="51" t="str">
        <f>IFERROR(VLOOKUP($B974,'Tabelas auxiliares'!$A$65:$C$102,2,FALSE),"")</f>
        <v/>
      </c>
      <c r="H974" s="51" t="str">
        <f>IFERROR(VLOOKUP($B974,'Tabelas auxiliares'!$A$65:$C$102,3,FALSE),"")</f>
        <v/>
      </c>
      <c r="X974" s="51" t="str">
        <f t="shared" si="28"/>
        <v/>
      </c>
      <c r="Y974" s="51" t="str">
        <f>IF(T974="","",IF(AND(T974&lt;&gt;'Tabelas auxiliares'!$B$236,T974&lt;&gt;'Tabelas auxiliares'!$B$237,T974&lt;&gt;'Tabelas auxiliares'!$C$236,T974&lt;&gt;'Tabelas auxiliares'!$C$237,T974&lt;&gt;'Tabelas auxiliares'!$D$236),"FOLHA DE PESSOAL",IF(X974='Tabelas auxiliares'!$A$237,"CUSTEIO",IF(X974='Tabelas auxiliares'!$A$236,"INVESTIMENTO","ERRO - VERIFICAR"))))</f>
        <v/>
      </c>
      <c r="Z974" s="64" t="str">
        <f t="shared" si="29"/>
        <v/>
      </c>
      <c r="AC974" s="44"/>
    </row>
    <row r="975" spans="6:29" x14ac:dyDescent="0.25">
      <c r="F975" s="51" t="str">
        <f>IFERROR(VLOOKUP(D975,'Tabelas auxiliares'!$A$3:$B$61,2,FALSE),"")</f>
        <v/>
      </c>
      <c r="G975" s="51" t="str">
        <f>IFERROR(VLOOKUP($B975,'Tabelas auxiliares'!$A$65:$C$102,2,FALSE),"")</f>
        <v/>
      </c>
      <c r="H975" s="51" t="str">
        <f>IFERROR(VLOOKUP($B975,'Tabelas auxiliares'!$A$65:$C$102,3,FALSE),"")</f>
        <v/>
      </c>
      <c r="X975" s="51" t="str">
        <f t="shared" si="28"/>
        <v/>
      </c>
      <c r="Y975" s="51" t="str">
        <f>IF(T975="","",IF(AND(T975&lt;&gt;'Tabelas auxiliares'!$B$236,T975&lt;&gt;'Tabelas auxiliares'!$B$237,T975&lt;&gt;'Tabelas auxiliares'!$C$236,T975&lt;&gt;'Tabelas auxiliares'!$C$237,T975&lt;&gt;'Tabelas auxiliares'!$D$236),"FOLHA DE PESSOAL",IF(X975='Tabelas auxiliares'!$A$237,"CUSTEIO",IF(X975='Tabelas auxiliares'!$A$236,"INVESTIMENTO","ERRO - VERIFICAR"))))</f>
        <v/>
      </c>
      <c r="Z975" s="64" t="str">
        <f t="shared" si="29"/>
        <v/>
      </c>
      <c r="AC975" s="44"/>
    </row>
    <row r="976" spans="6:29" x14ac:dyDescent="0.25">
      <c r="F976" s="51" t="str">
        <f>IFERROR(VLOOKUP(D976,'Tabelas auxiliares'!$A$3:$B$61,2,FALSE),"")</f>
        <v/>
      </c>
      <c r="G976" s="51" t="str">
        <f>IFERROR(VLOOKUP($B976,'Tabelas auxiliares'!$A$65:$C$102,2,FALSE),"")</f>
        <v/>
      </c>
      <c r="H976" s="51" t="str">
        <f>IFERROR(VLOOKUP($B976,'Tabelas auxiliares'!$A$65:$C$102,3,FALSE),"")</f>
        <v/>
      </c>
      <c r="X976" s="51" t="str">
        <f t="shared" si="28"/>
        <v/>
      </c>
      <c r="Y976" s="51" t="str">
        <f>IF(T976="","",IF(AND(T976&lt;&gt;'Tabelas auxiliares'!$B$236,T976&lt;&gt;'Tabelas auxiliares'!$B$237,T976&lt;&gt;'Tabelas auxiliares'!$C$236,T976&lt;&gt;'Tabelas auxiliares'!$C$237,T976&lt;&gt;'Tabelas auxiliares'!$D$236),"FOLHA DE PESSOAL",IF(X976='Tabelas auxiliares'!$A$237,"CUSTEIO",IF(X976='Tabelas auxiliares'!$A$236,"INVESTIMENTO","ERRO - VERIFICAR"))))</f>
        <v/>
      </c>
      <c r="Z976" s="64" t="str">
        <f t="shared" si="29"/>
        <v/>
      </c>
      <c r="AA976" s="44"/>
    </row>
    <row r="977" spans="6:29" x14ac:dyDescent="0.25">
      <c r="F977" s="51" t="str">
        <f>IFERROR(VLOOKUP(D977,'Tabelas auxiliares'!$A$3:$B$61,2,FALSE),"")</f>
        <v/>
      </c>
      <c r="G977" s="51" t="str">
        <f>IFERROR(VLOOKUP($B977,'Tabelas auxiliares'!$A$65:$C$102,2,FALSE),"")</f>
        <v/>
      </c>
      <c r="H977" s="51" t="str">
        <f>IFERROR(VLOOKUP($B977,'Tabelas auxiliares'!$A$65:$C$102,3,FALSE),"")</f>
        <v/>
      </c>
      <c r="X977" s="51" t="str">
        <f t="shared" si="28"/>
        <v/>
      </c>
      <c r="Y977" s="51" t="str">
        <f>IF(T977="","",IF(AND(T977&lt;&gt;'Tabelas auxiliares'!$B$236,T977&lt;&gt;'Tabelas auxiliares'!$B$237,T977&lt;&gt;'Tabelas auxiliares'!$C$236,T977&lt;&gt;'Tabelas auxiliares'!$C$237,T977&lt;&gt;'Tabelas auxiliares'!$D$236),"FOLHA DE PESSOAL",IF(X977='Tabelas auxiliares'!$A$237,"CUSTEIO",IF(X977='Tabelas auxiliares'!$A$236,"INVESTIMENTO","ERRO - VERIFICAR"))))</f>
        <v/>
      </c>
      <c r="Z977" s="64" t="str">
        <f t="shared" si="29"/>
        <v/>
      </c>
      <c r="AC977" s="44"/>
    </row>
    <row r="978" spans="6:29" x14ac:dyDescent="0.25">
      <c r="F978" s="51" t="str">
        <f>IFERROR(VLOOKUP(D978,'Tabelas auxiliares'!$A$3:$B$61,2,FALSE),"")</f>
        <v/>
      </c>
      <c r="G978" s="51" t="str">
        <f>IFERROR(VLOOKUP($B978,'Tabelas auxiliares'!$A$65:$C$102,2,FALSE),"")</f>
        <v/>
      </c>
      <c r="H978" s="51" t="str">
        <f>IFERROR(VLOOKUP($B978,'Tabelas auxiliares'!$A$65:$C$102,3,FALSE),"")</f>
        <v/>
      </c>
      <c r="X978" s="51" t="str">
        <f t="shared" si="28"/>
        <v/>
      </c>
      <c r="Y978" s="51" t="str">
        <f>IF(T978="","",IF(AND(T978&lt;&gt;'Tabelas auxiliares'!$B$236,T978&lt;&gt;'Tabelas auxiliares'!$B$237,T978&lt;&gt;'Tabelas auxiliares'!$C$236,T978&lt;&gt;'Tabelas auxiliares'!$C$237,T978&lt;&gt;'Tabelas auxiliares'!$D$236),"FOLHA DE PESSOAL",IF(X978='Tabelas auxiliares'!$A$237,"CUSTEIO",IF(X978='Tabelas auxiliares'!$A$236,"INVESTIMENTO","ERRO - VERIFICAR"))))</f>
        <v/>
      </c>
      <c r="Z978" s="64" t="str">
        <f t="shared" si="29"/>
        <v/>
      </c>
      <c r="AC978" s="44"/>
    </row>
    <row r="979" spans="6:29" x14ac:dyDescent="0.25">
      <c r="F979" s="51" t="str">
        <f>IFERROR(VLOOKUP(D979,'Tabelas auxiliares'!$A$3:$B$61,2,FALSE),"")</f>
        <v/>
      </c>
      <c r="G979" s="51" t="str">
        <f>IFERROR(VLOOKUP($B979,'Tabelas auxiliares'!$A$65:$C$102,2,FALSE),"")</f>
        <v/>
      </c>
      <c r="H979" s="51" t="str">
        <f>IFERROR(VLOOKUP($B979,'Tabelas auxiliares'!$A$65:$C$102,3,FALSE),"")</f>
        <v/>
      </c>
      <c r="X979" s="51" t="str">
        <f t="shared" si="28"/>
        <v/>
      </c>
      <c r="Y979" s="51" t="str">
        <f>IF(T979="","",IF(AND(T979&lt;&gt;'Tabelas auxiliares'!$B$236,T979&lt;&gt;'Tabelas auxiliares'!$B$237,T979&lt;&gt;'Tabelas auxiliares'!$C$236,T979&lt;&gt;'Tabelas auxiliares'!$C$237,T979&lt;&gt;'Tabelas auxiliares'!$D$236),"FOLHA DE PESSOAL",IF(X979='Tabelas auxiliares'!$A$237,"CUSTEIO",IF(X979='Tabelas auxiliares'!$A$236,"INVESTIMENTO","ERRO - VERIFICAR"))))</f>
        <v/>
      </c>
      <c r="Z979" s="64" t="str">
        <f t="shared" si="29"/>
        <v/>
      </c>
      <c r="AC979" s="44"/>
    </row>
    <row r="980" spans="6:29" x14ac:dyDescent="0.25">
      <c r="F980" s="51" t="str">
        <f>IFERROR(VLOOKUP(D980,'Tabelas auxiliares'!$A$3:$B$61,2,FALSE),"")</f>
        <v/>
      </c>
      <c r="G980" s="51" t="str">
        <f>IFERROR(VLOOKUP($B980,'Tabelas auxiliares'!$A$65:$C$102,2,FALSE),"")</f>
        <v/>
      </c>
      <c r="H980" s="51" t="str">
        <f>IFERROR(VLOOKUP($B980,'Tabelas auxiliares'!$A$65:$C$102,3,FALSE),"")</f>
        <v/>
      </c>
      <c r="X980" s="51" t="str">
        <f t="shared" si="28"/>
        <v/>
      </c>
      <c r="Y980" s="51" t="str">
        <f>IF(T980="","",IF(AND(T980&lt;&gt;'Tabelas auxiliares'!$B$236,T980&lt;&gt;'Tabelas auxiliares'!$B$237,T980&lt;&gt;'Tabelas auxiliares'!$C$236,T980&lt;&gt;'Tabelas auxiliares'!$C$237,T980&lt;&gt;'Tabelas auxiliares'!$D$236),"FOLHA DE PESSOAL",IF(X980='Tabelas auxiliares'!$A$237,"CUSTEIO",IF(X980='Tabelas auxiliares'!$A$236,"INVESTIMENTO","ERRO - VERIFICAR"))))</f>
        <v/>
      </c>
      <c r="Z980" s="64" t="str">
        <f t="shared" si="29"/>
        <v/>
      </c>
      <c r="AA980" s="44"/>
    </row>
    <row r="981" spans="6:29" x14ac:dyDescent="0.25">
      <c r="F981" s="51" t="str">
        <f>IFERROR(VLOOKUP(D981,'Tabelas auxiliares'!$A$3:$B$61,2,FALSE),"")</f>
        <v/>
      </c>
      <c r="G981" s="51" t="str">
        <f>IFERROR(VLOOKUP($B981,'Tabelas auxiliares'!$A$65:$C$102,2,FALSE),"")</f>
        <v/>
      </c>
      <c r="H981" s="51" t="str">
        <f>IFERROR(VLOOKUP($B981,'Tabelas auxiliares'!$A$65:$C$102,3,FALSE),"")</f>
        <v/>
      </c>
      <c r="X981" s="51" t="str">
        <f t="shared" si="28"/>
        <v/>
      </c>
      <c r="Y981" s="51" t="str">
        <f>IF(T981="","",IF(AND(T981&lt;&gt;'Tabelas auxiliares'!$B$236,T981&lt;&gt;'Tabelas auxiliares'!$B$237,T981&lt;&gt;'Tabelas auxiliares'!$C$236,T981&lt;&gt;'Tabelas auxiliares'!$C$237,T981&lt;&gt;'Tabelas auxiliares'!$D$236),"FOLHA DE PESSOAL",IF(X981='Tabelas auxiliares'!$A$237,"CUSTEIO",IF(X981='Tabelas auxiliares'!$A$236,"INVESTIMENTO","ERRO - VERIFICAR"))))</f>
        <v/>
      </c>
      <c r="Z981" s="64" t="str">
        <f t="shared" si="29"/>
        <v/>
      </c>
      <c r="AA981" s="44"/>
    </row>
    <row r="982" spans="6:29" x14ac:dyDescent="0.25">
      <c r="F982" s="51" t="str">
        <f>IFERROR(VLOOKUP(D982,'Tabelas auxiliares'!$A$3:$B$61,2,FALSE),"")</f>
        <v/>
      </c>
      <c r="G982" s="51" t="str">
        <f>IFERROR(VLOOKUP($B982,'Tabelas auxiliares'!$A$65:$C$102,2,FALSE),"")</f>
        <v/>
      </c>
      <c r="H982" s="51" t="str">
        <f>IFERROR(VLOOKUP($B982,'Tabelas auxiliares'!$A$65:$C$102,3,FALSE),"")</f>
        <v/>
      </c>
      <c r="X982" s="51" t="str">
        <f t="shared" si="28"/>
        <v/>
      </c>
      <c r="Y982" s="51" t="str">
        <f>IF(T982="","",IF(AND(T982&lt;&gt;'Tabelas auxiliares'!$B$236,T982&lt;&gt;'Tabelas auxiliares'!$B$237,T982&lt;&gt;'Tabelas auxiliares'!$C$236,T982&lt;&gt;'Tabelas auxiliares'!$C$237,T982&lt;&gt;'Tabelas auxiliares'!$D$236),"FOLHA DE PESSOAL",IF(X982='Tabelas auxiliares'!$A$237,"CUSTEIO",IF(X982='Tabelas auxiliares'!$A$236,"INVESTIMENTO","ERRO - VERIFICAR"))))</f>
        <v/>
      </c>
      <c r="Z982" s="64" t="str">
        <f t="shared" si="29"/>
        <v/>
      </c>
      <c r="AA982" s="44"/>
    </row>
    <row r="983" spans="6:29" x14ac:dyDescent="0.25">
      <c r="F983" s="51" t="str">
        <f>IFERROR(VLOOKUP(D983,'Tabelas auxiliares'!$A$3:$B$61,2,FALSE),"")</f>
        <v/>
      </c>
      <c r="G983" s="51" t="str">
        <f>IFERROR(VLOOKUP($B983,'Tabelas auxiliares'!$A$65:$C$102,2,FALSE),"")</f>
        <v/>
      </c>
      <c r="H983" s="51" t="str">
        <f>IFERROR(VLOOKUP($B983,'Tabelas auxiliares'!$A$65:$C$102,3,FALSE),"")</f>
        <v/>
      </c>
      <c r="X983" s="51" t="str">
        <f t="shared" si="28"/>
        <v/>
      </c>
      <c r="Y983" s="51" t="str">
        <f>IF(T983="","",IF(AND(T983&lt;&gt;'Tabelas auxiliares'!$B$236,T983&lt;&gt;'Tabelas auxiliares'!$B$237,T983&lt;&gt;'Tabelas auxiliares'!$C$236,T983&lt;&gt;'Tabelas auxiliares'!$C$237,T983&lt;&gt;'Tabelas auxiliares'!$D$236),"FOLHA DE PESSOAL",IF(X983='Tabelas auxiliares'!$A$237,"CUSTEIO",IF(X983='Tabelas auxiliares'!$A$236,"INVESTIMENTO","ERRO - VERIFICAR"))))</f>
        <v/>
      </c>
      <c r="Z983" s="64" t="str">
        <f t="shared" si="29"/>
        <v/>
      </c>
      <c r="AA983" s="44"/>
    </row>
    <row r="984" spans="6:29" x14ac:dyDescent="0.25">
      <c r="F984" s="51" t="str">
        <f>IFERROR(VLOOKUP(D984,'Tabelas auxiliares'!$A$3:$B$61,2,FALSE),"")</f>
        <v/>
      </c>
      <c r="G984" s="51" t="str">
        <f>IFERROR(VLOOKUP($B984,'Tabelas auxiliares'!$A$65:$C$102,2,FALSE),"")</f>
        <v/>
      </c>
      <c r="H984" s="51" t="str">
        <f>IFERROR(VLOOKUP($B984,'Tabelas auxiliares'!$A$65:$C$102,3,FALSE),"")</f>
        <v/>
      </c>
      <c r="X984" s="51" t="str">
        <f t="shared" si="28"/>
        <v/>
      </c>
      <c r="Y984" s="51" t="str">
        <f>IF(T984="","",IF(AND(T984&lt;&gt;'Tabelas auxiliares'!$B$236,T984&lt;&gt;'Tabelas auxiliares'!$B$237,T984&lt;&gt;'Tabelas auxiliares'!$C$236,T984&lt;&gt;'Tabelas auxiliares'!$C$237,T984&lt;&gt;'Tabelas auxiliares'!$D$236),"FOLHA DE PESSOAL",IF(X984='Tabelas auxiliares'!$A$237,"CUSTEIO",IF(X984='Tabelas auxiliares'!$A$236,"INVESTIMENTO","ERRO - VERIFICAR"))))</f>
        <v/>
      </c>
      <c r="Z984" s="64" t="str">
        <f t="shared" si="29"/>
        <v/>
      </c>
      <c r="AA984" s="44"/>
    </row>
    <row r="985" spans="6:29" x14ac:dyDescent="0.25">
      <c r="F985" s="51" t="str">
        <f>IFERROR(VLOOKUP(D985,'Tabelas auxiliares'!$A$3:$B$61,2,FALSE),"")</f>
        <v/>
      </c>
      <c r="G985" s="51" t="str">
        <f>IFERROR(VLOOKUP($B985,'Tabelas auxiliares'!$A$65:$C$102,2,FALSE),"")</f>
        <v/>
      </c>
      <c r="H985" s="51" t="str">
        <f>IFERROR(VLOOKUP($B985,'Tabelas auxiliares'!$A$65:$C$102,3,FALSE),"")</f>
        <v/>
      </c>
      <c r="X985" s="51" t="str">
        <f t="shared" si="28"/>
        <v/>
      </c>
      <c r="Y985" s="51" t="str">
        <f>IF(T985="","",IF(AND(T985&lt;&gt;'Tabelas auxiliares'!$B$236,T985&lt;&gt;'Tabelas auxiliares'!$B$237,T985&lt;&gt;'Tabelas auxiliares'!$C$236,T985&lt;&gt;'Tabelas auxiliares'!$C$237,T985&lt;&gt;'Tabelas auxiliares'!$D$236),"FOLHA DE PESSOAL",IF(X985='Tabelas auxiliares'!$A$237,"CUSTEIO",IF(X985='Tabelas auxiliares'!$A$236,"INVESTIMENTO","ERRO - VERIFICAR"))))</f>
        <v/>
      </c>
      <c r="Z985" s="64" t="str">
        <f t="shared" si="29"/>
        <v/>
      </c>
      <c r="AA985" s="44"/>
    </row>
    <row r="986" spans="6:29" x14ac:dyDescent="0.25">
      <c r="F986" s="51" t="str">
        <f>IFERROR(VLOOKUP(D986,'Tabelas auxiliares'!$A$3:$B$61,2,FALSE),"")</f>
        <v/>
      </c>
      <c r="G986" s="51" t="str">
        <f>IFERROR(VLOOKUP($B986,'Tabelas auxiliares'!$A$65:$C$102,2,FALSE),"")</f>
        <v/>
      </c>
      <c r="H986" s="51" t="str">
        <f>IFERROR(VLOOKUP($B986,'Tabelas auxiliares'!$A$65:$C$102,3,FALSE),"")</f>
        <v/>
      </c>
      <c r="X986" s="51" t="str">
        <f t="shared" si="28"/>
        <v/>
      </c>
      <c r="Y986" s="51" t="str">
        <f>IF(T986="","",IF(AND(T986&lt;&gt;'Tabelas auxiliares'!$B$236,T986&lt;&gt;'Tabelas auxiliares'!$B$237,T986&lt;&gt;'Tabelas auxiliares'!$C$236,T986&lt;&gt;'Tabelas auxiliares'!$C$237,T986&lt;&gt;'Tabelas auxiliares'!$D$236),"FOLHA DE PESSOAL",IF(X986='Tabelas auxiliares'!$A$237,"CUSTEIO",IF(X986='Tabelas auxiliares'!$A$236,"INVESTIMENTO","ERRO - VERIFICAR"))))</f>
        <v/>
      </c>
      <c r="Z986" s="64" t="str">
        <f t="shared" si="29"/>
        <v/>
      </c>
      <c r="AA986" s="44"/>
    </row>
    <row r="987" spans="6:29" x14ac:dyDescent="0.25">
      <c r="F987" s="51" t="str">
        <f>IFERROR(VLOOKUP(D987,'Tabelas auxiliares'!$A$3:$B$61,2,FALSE),"")</f>
        <v/>
      </c>
      <c r="G987" s="51" t="str">
        <f>IFERROR(VLOOKUP($B987,'Tabelas auxiliares'!$A$65:$C$102,2,FALSE),"")</f>
        <v/>
      </c>
      <c r="H987" s="51" t="str">
        <f>IFERROR(VLOOKUP($B987,'Tabelas auxiliares'!$A$65:$C$102,3,FALSE),"")</f>
        <v/>
      </c>
      <c r="X987" s="51" t="str">
        <f t="shared" si="28"/>
        <v/>
      </c>
      <c r="Y987" s="51" t="str">
        <f>IF(T987="","",IF(AND(T987&lt;&gt;'Tabelas auxiliares'!$B$236,T987&lt;&gt;'Tabelas auxiliares'!$B$237,T987&lt;&gt;'Tabelas auxiliares'!$C$236,T987&lt;&gt;'Tabelas auxiliares'!$C$237,T987&lt;&gt;'Tabelas auxiliares'!$D$236),"FOLHA DE PESSOAL",IF(X987='Tabelas auxiliares'!$A$237,"CUSTEIO",IF(X987='Tabelas auxiliares'!$A$236,"INVESTIMENTO","ERRO - VERIFICAR"))))</f>
        <v/>
      </c>
      <c r="Z987" s="64" t="str">
        <f t="shared" si="29"/>
        <v/>
      </c>
      <c r="AA987" s="44"/>
    </row>
    <row r="988" spans="6:29" x14ac:dyDescent="0.25">
      <c r="F988" s="51" t="str">
        <f>IFERROR(VLOOKUP(D988,'Tabelas auxiliares'!$A$3:$B$61,2,FALSE),"")</f>
        <v/>
      </c>
      <c r="G988" s="51" t="str">
        <f>IFERROR(VLOOKUP($B988,'Tabelas auxiliares'!$A$65:$C$102,2,FALSE),"")</f>
        <v/>
      </c>
      <c r="H988" s="51" t="str">
        <f>IFERROR(VLOOKUP($B988,'Tabelas auxiliares'!$A$65:$C$102,3,FALSE),"")</f>
        <v/>
      </c>
      <c r="X988" s="51" t="str">
        <f t="shared" si="28"/>
        <v/>
      </c>
      <c r="Y988" s="51" t="str">
        <f>IF(T988="","",IF(AND(T988&lt;&gt;'Tabelas auxiliares'!$B$236,T988&lt;&gt;'Tabelas auxiliares'!$B$237,T988&lt;&gt;'Tabelas auxiliares'!$C$236,T988&lt;&gt;'Tabelas auxiliares'!$C$237,T988&lt;&gt;'Tabelas auxiliares'!$D$236),"FOLHA DE PESSOAL",IF(X988='Tabelas auxiliares'!$A$237,"CUSTEIO",IF(X988='Tabelas auxiliares'!$A$236,"INVESTIMENTO","ERRO - VERIFICAR"))))</f>
        <v/>
      </c>
      <c r="Z988" s="64" t="str">
        <f t="shared" si="29"/>
        <v/>
      </c>
      <c r="AA988" s="44"/>
    </row>
    <row r="989" spans="6:29" x14ac:dyDescent="0.25">
      <c r="F989" s="51" t="str">
        <f>IFERROR(VLOOKUP(D989,'Tabelas auxiliares'!$A$3:$B$61,2,FALSE),"")</f>
        <v/>
      </c>
      <c r="G989" s="51" t="str">
        <f>IFERROR(VLOOKUP($B989,'Tabelas auxiliares'!$A$65:$C$102,2,FALSE),"")</f>
        <v/>
      </c>
      <c r="H989" s="51" t="str">
        <f>IFERROR(VLOOKUP($B989,'Tabelas auxiliares'!$A$65:$C$102,3,FALSE),"")</f>
        <v/>
      </c>
      <c r="X989" s="51" t="str">
        <f t="shared" si="28"/>
        <v/>
      </c>
      <c r="Y989" s="51" t="str">
        <f>IF(T989="","",IF(AND(T989&lt;&gt;'Tabelas auxiliares'!$B$236,T989&lt;&gt;'Tabelas auxiliares'!$B$237,T989&lt;&gt;'Tabelas auxiliares'!$C$236,T989&lt;&gt;'Tabelas auxiliares'!$C$237,T989&lt;&gt;'Tabelas auxiliares'!$D$236),"FOLHA DE PESSOAL",IF(X989='Tabelas auxiliares'!$A$237,"CUSTEIO",IF(X989='Tabelas auxiliares'!$A$236,"INVESTIMENTO","ERRO - VERIFICAR"))))</f>
        <v/>
      </c>
      <c r="Z989" s="64" t="str">
        <f t="shared" si="29"/>
        <v/>
      </c>
      <c r="AA989" s="44"/>
    </row>
    <row r="990" spans="6:29" x14ac:dyDescent="0.25">
      <c r="F990" s="51" t="str">
        <f>IFERROR(VLOOKUP(D990,'Tabelas auxiliares'!$A$3:$B$61,2,FALSE),"")</f>
        <v/>
      </c>
      <c r="G990" s="51" t="str">
        <f>IFERROR(VLOOKUP($B990,'Tabelas auxiliares'!$A$65:$C$102,2,FALSE),"")</f>
        <v/>
      </c>
      <c r="H990" s="51" t="str">
        <f>IFERROR(VLOOKUP($B990,'Tabelas auxiliares'!$A$65:$C$102,3,FALSE),"")</f>
        <v/>
      </c>
      <c r="X990" s="51" t="str">
        <f t="shared" si="28"/>
        <v/>
      </c>
      <c r="Y990" s="51" t="str">
        <f>IF(T990="","",IF(AND(T990&lt;&gt;'Tabelas auxiliares'!$B$236,T990&lt;&gt;'Tabelas auxiliares'!$B$237,T990&lt;&gt;'Tabelas auxiliares'!$C$236,T990&lt;&gt;'Tabelas auxiliares'!$C$237,T990&lt;&gt;'Tabelas auxiliares'!$D$236),"FOLHA DE PESSOAL",IF(X990='Tabelas auxiliares'!$A$237,"CUSTEIO",IF(X990='Tabelas auxiliares'!$A$236,"INVESTIMENTO","ERRO - VERIFICAR"))))</f>
        <v/>
      </c>
      <c r="Z990" s="64" t="str">
        <f t="shared" si="29"/>
        <v/>
      </c>
      <c r="AA990" s="44"/>
    </row>
    <row r="991" spans="6:29" x14ac:dyDescent="0.25">
      <c r="F991" s="51" t="str">
        <f>IFERROR(VLOOKUP(D991,'Tabelas auxiliares'!$A$3:$B$61,2,FALSE),"")</f>
        <v/>
      </c>
      <c r="G991" s="51" t="str">
        <f>IFERROR(VLOOKUP($B991,'Tabelas auxiliares'!$A$65:$C$102,2,FALSE),"")</f>
        <v/>
      </c>
      <c r="H991" s="51" t="str">
        <f>IFERROR(VLOOKUP($B991,'Tabelas auxiliares'!$A$65:$C$102,3,FALSE),"")</f>
        <v/>
      </c>
      <c r="X991" s="51" t="str">
        <f t="shared" si="28"/>
        <v/>
      </c>
      <c r="Y991" s="51" t="str">
        <f>IF(T991="","",IF(AND(T991&lt;&gt;'Tabelas auxiliares'!$B$236,T991&lt;&gt;'Tabelas auxiliares'!$B$237,T991&lt;&gt;'Tabelas auxiliares'!$C$236,T991&lt;&gt;'Tabelas auxiliares'!$C$237,T991&lt;&gt;'Tabelas auxiliares'!$D$236),"FOLHA DE PESSOAL",IF(X991='Tabelas auxiliares'!$A$237,"CUSTEIO",IF(X991='Tabelas auxiliares'!$A$236,"INVESTIMENTO","ERRO - VERIFICAR"))))</f>
        <v/>
      </c>
      <c r="Z991" s="64" t="str">
        <f t="shared" si="29"/>
        <v/>
      </c>
      <c r="AA991" s="44"/>
    </row>
    <row r="992" spans="6:29" x14ac:dyDescent="0.25">
      <c r="F992" s="51" t="str">
        <f>IFERROR(VLOOKUP(D992,'Tabelas auxiliares'!$A$3:$B$61,2,FALSE),"")</f>
        <v/>
      </c>
      <c r="G992" s="51" t="str">
        <f>IFERROR(VLOOKUP($B992,'Tabelas auxiliares'!$A$65:$C$102,2,FALSE),"")</f>
        <v/>
      </c>
      <c r="H992" s="51" t="str">
        <f>IFERROR(VLOOKUP($B992,'Tabelas auxiliares'!$A$65:$C$102,3,FALSE),"")</f>
        <v/>
      </c>
      <c r="X992" s="51" t="str">
        <f t="shared" si="28"/>
        <v/>
      </c>
      <c r="Y992" s="51" t="str">
        <f>IF(T992="","",IF(AND(T992&lt;&gt;'Tabelas auxiliares'!$B$236,T992&lt;&gt;'Tabelas auxiliares'!$B$237,T992&lt;&gt;'Tabelas auxiliares'!$C$236,T992&lt;&gt;'Tabelas auxiliares'!$C$237,T992&lt;&gt;'Tabelas auxiliares'!$D$236),"FOLHA DE PESSOAL",IF(X992='Tabelas auxiliares'!$A$237,"CUSTEIO",IF(X992='Tabelas auxiliares'!$A$236,"INVESTIMENTO","ERRO - VERIFICAR"))))</f>
        <v/>
      </c>
      <c r="Z992" s="64" t="str">
        <f t="shared" si="29"/>
        <v/>
      </c>
      <c r="AC992" s="44"/>
    </row>
    <row r="993" spans="6:29" x14ac:dyDescent="0.25">
      <c r="F993" s="51" t="str">
        <f>IFERROR(VLOOKUP(D993,'Tabelas auxiliares'!$A$3:$B$61,2,FALSE),"")</f>
        <v/>
      </c>
      <c r="G993" s="51" t="str">
        <f>IFERROR(VLOOKUP($B993,'Tabelas auxiliares'!$A$65:$C$102,2,FALSE),"")</f>
        <v/>
      </c>
      <c r="H993" s="51" t="str">
        <f>IFERROR(VLOOKUP($B993,'Tabelas auxiliares'!$A$65:$C$102,3,FALSE),"")</f>
        <v/>
      </c>
      <c r="X993" s="51" t="str">
        <f t="shared" si="28"/>
        <v/>
      </c>
      <c r="Y993" s="51" t="str">
        <f>IF(T993="","",IF(AND(T993&lt;&gt;'Tabelas auxiliares'!$B$236,T993&lt;&gt;'Tabelas auxiliares'!$B$237,T993&lt;&gt;'Tabelas auxiliares'!$C$236,T993&lt;&gt;'Tabelas auxiliares'!$C$237,T993&lt;&gt;'Tabelas auxiliares'!$D$236),"FOLHA DE PESSOAL",IF(X993='Tabelas auxiliares'!$A$237,"CUSTEIO",IF(X993='Tabelas auxiliares'!$A$236,"INVESTIMENTO","ERRO - VERIFICAR"))))</f>
        <v/>
      </c>
      <c r="Z993" s="64" t="str">
        <f t="shared" si="29"/>
        <v/>
      </c>
      <c r="AC993" s="44"/>
    </row>
    <row r="994" spans="6:29" x14ac:dyDescent="0.25">
      <c r="F994" s="51" t="str">
        <f>IFERROR(VLOOKUP(D994,'Tabelas auxiliares'!$A$3:$B$61,2,FALSE),"")</f>
        <v/>
      </c>
      <c r="G994" s="51" t="str">
        <f>IFERROR(VLOOKUP($B994,'Tabelas auxiliares'!$A$65:$C$102,2,FALSE),"")</f>
        <v/>
      </c>
      <c r="H994" s="51" t="str">
        <f>IFERROR(VLOOKUP($B994,'Tabelas auxiliares'!$A$65:$C$102,3,FALSE),"")</f>
        <v/>
      </c>
      <c r="X994" s="51" t="str">
        <f t="shared" si="28"/>
        <v/>
      </c>
      <c r="Y994" s="51" t="str">
        <f>IF(T994="","",IF(AND(T994&lt;&gt;'Tabelas auxiliares'!$B$236,T994&lt;&gt;'Tabelas auxiliares'!$B$237,T994&lt;&gt;'Tabelas auxiliares'!$C$236,T994&lt;&gt;'Tabelas auxiliares'!$C$237,T994&lt;&gt;'Tabelas auxiliares'!$D$236),"FOLHA DE PESSOAL",IF(X994='Tabelas auxiliares'!$A$237,"CUSTEIO",IF(X994='Tabelas auxiliares'!$A$236,"INVESTIMENTO","ERRO - VERIFICAR"))))</f>
        <v/>
      </c>
      <c r="Z994" s="64" t="str">
        <f t="shared" si="29"/>
        <v/>
      </c>
      <c r="AC994" s="44"/>
    </row>
    <row r="995" spans="6:29" x14ac:dyDescent="0.25">
      <c r="F995" s="51" t="str">
        <f>IFERROR(VLOOKUP(D995,'Tabelas auxiliares'!$A$3:$B$61,2,FALSE),"")</f>
        <v/>
      </c>
      <c r="G995" s="51" t="str">
        <f>IFERROR(VLOOKUP($B995,'Tabelas auxiliares'!$A$65:$C$102,2,FALSE),"")</f>
        <v/>
      </c>
      <c r="H995" s="51" t="str">
        <f>IFERROR(VLOOKUP($B995,'Tabelas auxiliares'!$A$65:$C$102,3,FALSE),"")</f>
        <v/>
      </c>
      <c r="X995" s="51" t="str">
        <f t="shared" si="28"/>
        <v/>
      </c>
      <c r="Y995" s="51" t="str">
        <f>IF(T995="","",IF(AND(T995&lt;&gt;'Tabelas auxiliares'!$B$236,T995&lt;&gt;'Tabelas auxiliares'!$B$237,T995&lt;&gt;'Tabelas auxiliares'!$C$236,T995&lt;&gt;'Tabelas auxiliares'!$C$237,T995&lt;&gt;'Tabelas auxiliares'!$D$236),"FOLHA DE PESSOAL",IF(X995='Tabelas auxiliares'!$A$237,"CUSTEIO",IF(X995='Tabelas auxiliares'!$A$236,"INVESTIMENTO","ERRO - VERIFICAR"))))</f>
        <v/>
      </c>
      <c r="Z995" s="64" t="str">
        <f t="shared" si="29"/>
        <v/>
      </c>
      <c r="AC995" s="44"/>
    </row>
    <row r="996" spans="6:29" x14ac:dyDescent="0.25">
      <c r="F996" s="51" t="str">
        <f>IFERROR(VLOOKUP(D996,'Tabelas auxiliares'!$A$3:$B$61,2,FALSE),"")</f>
        <v/>
      </c>
      <c r="G996" s="51" t="str">
        <f>IFERROR(VLOOKUP($B996,'Tabelas auxiliares'!$A$65:$C$102,2,FALSE),"")</f>
        <v/>
      </c>
      <c r="H996" s="51" t="str">
        <f>IFERROR(VLOOKUP($B996,'Tabelas auxiliares'!$A$65:$C$102,3,FALSE),"")</f>
        <v/>
      </c>
      <c r="X996" s="51" t="str">
        <f t="shared" si="28"/>
        <v/>
      </c>
      <c r="Y996" s="51" t="str">
        <f>IF(T996="","",IF(AND(T996&lt;&gt;'Tabelas auxiliares'!$B$236,T996&lt;&gt;'Tabelas auxiliares'!$B$237,T996&lt;&gt;'Tabelas auxiliares'!$C$236,T996&lt;&gt;'Tabelas auxiliares'!$C$237,T996&lt;&gt;'Tabelas auxiliares'!$D$236),"FOLHA DE PESSOAL",IF(X996='Tabelas auxiliares'!$A$237,"CUSTEIO",IF(X996='Tabelas auxiliares'!$A$236,"INVESTIMENTO","ERRO - VERIFICAR"))))</f>
        <v/>
      </c>
      <c r="Z996" s="64" t="str">
        <f t="shared" si="29"/>
        <v/>
      </c>
      <c r="AC996" s="44"/>
    </row>
    <row r="997" spans="6:29" x14ac:dyDescent="0.25">
      <c r="F997" s="51" t="str">
        <f>IFERROR(VLOOKUP(D997,'Tabelas auxiliares'!$A$3:$B$61,2,FALSE),"")</f>
        <v/>
      </c>
      <c r="G997" s="51" t="str">
        <f>IFERROR(VLOOKUP($B997,'Tabelas auxiliares'!$A$65:$C$102,2,FALSE),"")</f>
        <v/>
      </c>
      <c r="H997" s="51" t="str">
        <f>IFERROR(VLOOKUP($B997,'Tabelas auxiliares'!$A$65:$C$102,3,FALSE),"")</f>
        <v/>
      </c>
      <c r="X997" s="51" t="str">
        <f t="shared" si="28"/>
        <v/>
      </c>
      <c r="Y997" s="51" t="str">
        <f>IF(T997="","",IF(AND(T997&lt;&gt;'Tabelas auxiliares'!$B$236,T997&lt;&gt;'Tabelas auxiliares'!$B$237,T997&lt;&gt;'Tabelas auxiliares'!$C$236,T997&lt;&gt;'Tabelas auxiliares'!$C$237,T997&lt;&gt;'Tabelas auxiliares'!$D$236),"FOLHA DE PESSOAL",IF(X997='Tabelas auxiliares'!$A$237,"CUSTEIO",IF(X997='Tabelas auxiliares'!$A$236,"INVESTIMENTO","ERRO - VERIFICAR"))))</f>
        <v/>
      </c>
      <c r="Z997" s="64" t="str">
        <f t="shared" si="29"/>
        <v/>
      </c>
      <c r="AC997" s="44"/>
    </row>
    <row r="998" spans="6:29" x14ac:dyDescent="0.25">
      <c r="F998" s="51" t="str">
        <f>IFERROR(VLOOKUP(D998,'Tabelas auxiliares'!$A$3:$B$61,2,FALSE),"")</f>
        <v/>
      </c>
      <c r="G998" s="51" t="str">
        <f>IFERROR(VLOOKUP($B998,'Tabelas auxiliares'!$A$65:$C$102,2,FALSE),"")</f>
        <v/>
      </c>
      <c r="H998" s="51" t="str">
        <f>IFERROR(VLOOKUP($B998,'Tabelas auxiliares'!$A$65:$C$102,3,FALSE),"")</f>
        <v/>
      </c>
      <c r="X998" s="51" t="str">
        <f t="shared" si="28"/>
        <v/>
      </c>
      <c r="Y998" s="51" t="str">
        <f>IF(T998="","",IF(AND(T998&lt;&gt;'Tabelas auxiliares'!$B$236,T998&lt;&gt;'Tabelas auxiliares'!$B$237,T998&lt;&gt;'Tabelas auxiliares'!$C$236,T998&lt;&gt;'Tabelas auxiliares'!$C$237,T998&lt;&gt;'Tabelas auxiliares'!$D$236),"FOLHA DE PESSOAL",IF(X998='Tabelas auxiliares'!$A$237,"CUSTEIO",IF(X998='Tabelas auxiliares'!$A$236,"INVESTIMENTO","ERRO - VERIFICAR"))))</f>
        <v/>
      </c>
      <c r="Z998" s="64" t="str">
        <f t="shared" si="29"/>
        <v/>
      </c>
      <c r="AC998" s="44"/>
    </row>
    <row r="999" spans="6:29" x14ac:dyDescent="0.25">
      <c r="F999" s="51" t="str">
        <f>IFERROR(VLOOKUP(D999,'Tabelas auxiliares'!$A$3:$B$61,2,FALSE),"")</f>
        <v/>
      </c>
      <c r="G999" s="51" t="str">
        <f>IFERROR(VLOOKUP($B999,'Tabelas auxiliares'!$A$65:$C$102,2,FALSE),"")</f>
        <v/>
      </c>
      <c r="H999" s="51" t="str">
        <f>IFERROR(VLOOKUP($B999,'Tabelas auxiliares'!$A$65:$C$102,3,FALSE),"")</f>
        <v/>
      </c>
      <c r="X999" s="51" t="str">
        <f t="shared" si="28"/>
        <v/>
      </c>
      <c r="Y999" s="51" t="str">
        <f>IF(T999="","",IF(AND(T999&lt;&gt;'Tabelas auxiliares'!$B$236,T999&lt;&gt;'Tabelas auxiliares'!$B$237,T999&lt;&gt;'Tabelas auxiliares'!$C$236,T999&lt;&gt;'Tabelas auxiliares'!$C$237,T999&lt;&gt;'Tabelas auxiliares'!$D$236),"FOLHA DE PESSOAL",IF(X999='Tabelas auxiliares'!$A$237,"CUSTEIO",IF(X999='Tabelas auxiliares'!$A$236,"INVESTIMENTO","ERRO - VERIFICAR"))))</f>
        <v/>
      </c>
      <c r="Z999" s="64" t="str">
        <f t="shared" si="29"/>
        <v/>
      </c>
      <c r="AA999" s="44"/>
      <c r="AC999" s="44"/>
    </row>
    <row r="1000" spans="6:29" x14ac:dyDescent="0.25">
      <c r="F1000" s="51" t="str">
        <f>IFERROR(VLOOKUP(D1000,'Tabelas auxiliares'!$A$3:$B$61,2,FALSE),"")</f>
        <v/>
      </c>
      <c r="G1000" s="51" t="str">
        <f>IFERROR(VLOOKUP($B1000,'Tabelas auxiliares'!$A$65:$C$102,2,FALSE),"")</f>
        <v/>
      </c>
      <c r="H1000" s="51" t="str">
        <f>IFERROR(VLOOKUP($B1000,'Tabelas auxiliares'!$A$65:$C$102,3,FALSE),"")</f>
        <v/>
      </c>
      <c r="X1000" s="51" t="str">
        <f t="shared" si="28"/>
        <v/>
      </c>
      <c r="Y1000" s="51" t="str">
        <f>IF(T1000="","",IF(AND(T1000&lt;&gt;'Tabelas auxiliares'!$B$236,T1000&lt;&gt;'Tabelas auxiliares'!$B$237,T1000&lt;&gt;'Tabelas auxiliares'!$C$236,T1000&lt;&gt;'Tabelas auxiliares'!$C$237,T1000&lt;&gt;'Tabelas auxiliares'!$D$236),"FOLHA DE PESSOAL",IF(X1000='Tabelas auxiliares'!$A$237,"CUSTEIO",IF(X1000='Tabelas auxiliares'!$A$236,"INVESTIMENTO","ERRO - VERIFICAR"))))</f>
        <v/>
      </c>
      <c r="Z1000" s="64" t="str">
        <f t="shared" si="29"/>
        <v/>
      </c>
      <c r="AC1000" s="44"/>
    </row>
    <row r="1001" spans="6:29" x14ac:dyDescent="0.25">
      <c r="F1001" s="51" t="str">
        <f>IFERROR(VLOOKUP(D1001,'Tabelas auxiliares'!$A$3:$B$61,2,FALSE),"")</f>
        <v/>
      </c>
      <c r="G1001" s="51" t="str">
        <f>IFERROR(VLOOKUP($B1001,'Tabelas auxiliares'!$A$65:$C$102,2,FALSE),"")</f>
        <v/>
      </c>
      <c r="H1001" s="51" t="str">
        <f>IFERROR(VLOOKUP($B1001,'Tabelas auxiliares'!$A$65:$C$102,3,FALSE),"")</f>
        <v/>
      </c>
      <c r="X1001" s="51" t="str">
        <f t="shared" si="28"/>
        <v/>
      </c>
      <c r="Y1001" s="51" t="str">
        <f>IF(T1001="","",IF(AND(T1001&lt;&gt;'Tabelas auxiliares'!$B$236,T1001&lt;&gt;'Tabelas auxiliares'!$B$237,T1001&lt;&gt;'Tabelas auxiliares'!$C$236,T1001&lt;&gt;'Tabelas auxiliares'!$C$237,T1001&lt;&gt;'Tabelas auxiliares'!$D$236),"FOLHA DE PESSOAL",IF(X1001='Tabelas auxiliares'!$A$237,"CUSTEIO",IF(X1001='Tabelas auxiliares'!$A$236,"INVESTIMENTO","ERRO - VERIFICAR"))))</f>
        <v/>
      </c>
      <c r="Z1001" s="64" t="str">
        <f t="shared" si="29"/>
        <v/>
      </c>
      <c r="AC1001" s="44"/>
    </row>
    <row r="1002" spans="6:29" x14ac:dyDescent="0.25">
      <c r="F1002" s="51" t="str">
        <f>IFERROR(VLOOKUP(D1002,'Tabelas auxiliares'!$A$3:$B$61,2,FALSE),"")</f>
        <v/>
      </c>
      <c r="G1002" s="51" t="str">
        <f>IFERROR(VLOOKUP($B1002,'Tabelas auxiliares'!$A$65:$C$102,2,FALSE),"")</f>
        <v/>
      </c>
      <c r="H1002" s="51" t="str">
        <f>IFERROR(VLOOKUP($B1002,'Tabelas auxiliares'!$A$65:$C$102,3,FALSE),"")</f>
        <v/>
      </c>
      <c r="X1002" s="51" t="str">
        <f t="shared" si="28"/>
        <v/>
      </c>
      <c r="Y1002" s="51" t="str">
        <f>IF(T1002="","",IF(AND(T1002&lt;&gt;'Tabelas auxiliares'!$B$236,T1002&lt;&gt;'Tabelas auxiliares'!$B$237,T1002&lt;&gt;'Tabelas auxiliares'!$C$236,T1002&lt;&gt;'Tabelas auxiliares'!$C$237,T1002&lt;&gt;'Tabelas auxiliares'!$D$236),"FOLHA DE PESSOAL",IF(X1002='Tabelas auxiliares'!$A$237,"CUSTEIO",IF(X1002='Tabelas auxiliares'!$A$236,"INVESTIMENTO","ERRO - VERIFICAR"))))</f>
        <v/>
      </c>
      <c r="Z1002" s="64" t="str">
        <f t="shared" si="29"/>
        <v/>
      </c>
      <c r="AC1002" s="44"/>
    </row>
    <row r="1003" spans="6:29" x14ac:dyDescent="0.25">
      <c r="F1003" s="51" t="str">
        <f>IFERROR(VLOOKUP(D1003,'Tabelas auxiliares'!$A$3:$B$61,2,FALSE),"")</f>
        <v/>
      </c>
      <c r="G1003" s="51" t="str">
        <f>IFERROR(VLOOKUP($B1003,'Tabelas auxiliares'!$A$65:$C$102,2,FALSE),"")</f>
        <v/>
      </c>
      <c r="H1003" s="51" t="str">
        <f>IFERROR(VLOOKUP($B1003,'Tabelas auxiliares'!$A$65:$C$102,3,FALSE),"")</f>
        <v/>
      </c>
      <c r="X1003" s="51" t="str">
        <f t="shared" si="28"/>
        <v/>
      </c>
      <c r="Y1003" s="51" t="str">
        <f>IF(T1003="","",IF(AND(T1003&lt;&gt;'Tabelas auxiliares'!$B$236,T1003&lt;&gt;'Tabelas auxiliares'!$B$237,T1003&lt;&gt;'Tabelas auxiliares'!$C$236,T1003&lt;&gt;'Tabelas auxiliares'!$C$237,T1003&lt;&gt;'Tabelas auxiliares'!$D$236),"FOLHA DE PESSOAL",IF(X1003='Tabelas auxiliares'!$A$237,"CUSTEIO",IF(X1003='Tabelas auxiliares'!$A$236,"INVESTIMENTO","ERRO - VERIFICAR"))))</f>
        <v/>
      </c>
      <c r="Z1003" s="64" t="str">
        <f t="shared" si="29"/>
        <v/>
      </c>
      <c r="AC1003" s="44"/>
    </row>
    <row r="1004" spans="6:29" x14ac:dyDescent="0.25">
      <c r="F1004" s="51" t="str">
        <f>IFERROR(VLOOKUP(D1004,'Tabelas auxiliares'!$A$3:$B$61,2,FALSE),"")</f>
        <v/>
      </c>
      <c r="G1004" s="51" t="str">
        <f>IFERROR(VLOOKUP($B1004,'Tabelas auxiliares'!$A$65:$C$102,2,FALSE),"")</f>
        <v/>
      </c>
      <c r="H1004" s="51" t="str">
        <f>IFERROR(VLOOKUP($B1004,'Tabelas auxiliares'!$A$65:$C$102,3,FALSE),"")</f>
        <v/>
      </c>
      <c r="X1004" s="51" t="str">
        <f t="shared" ref="X1004:X1067" si="30">LEFT(V1004,1)</f>
        <v/>
      </c>
      <c r="Y1004" s="51" t="str">
        <f>IF(T1004="","",IF(AND(T1004&lt;&gt;'Tabelas auxiliares'!$B$236,T1004&lt;&gt;'Tabelas auxiliares'!$B$237,T1004&lt;&gt;'Tabelas auxiliares'!$C$236,T1004&lt;&gt;'Tabelas auxiliares'!$C$237,T1004&lt;&gt;'Tabelas auxiliares'!$D$236),"FOLHA DE PESSOAL",IF(X1004='Tabelas auxiliares'!$A$237,"CUSTEIO",IF(X1004='Tabelas auxiliares'!$A$236,"INVESTIMENTO","ERRO - VERIFICAR"))))</f>
        <v/>
      </c>
      <c r="Z1004" s="64" t="str">
        <f t="shared" si="29"/>
        <v/>
      </c>
      <c r="AA1004" s="44"/>
    </row>
    <row r="1005" spans="6:29" x14ac:dyDescent="0.25">
      <c r="F1005" s="51" t="str">
        <f>IFERROR(VLOOKUP(D1005,'Tabelas auxiliares'!$A$3:$B$61,2,FALSE),"")</f>
        <v/>
      </c>
      <c r="G1005" s="51" t="str">
        <f>IFERROR(VLOOKUP($B1005,'Tabelas auxiliares'!$A$65:$C$102,2,FALSE),"")</f>
        <v/>
      </c>
      <c r="H1005" s="51" t="str">
        <f>IFERROR(VLOOKUP($B1005,'Tabelas auxiliares'!$A$65:$C$102,3,FALSE),"")</f>
        <v/>
      </c>
      <c r="X1005" s="51" t="str">
        <f t="shared" si="30"/>
        <v/>
      </c>
      <c r="Y1005" s="51" t="str">
        <f>IF(T1005="","",IF(AND(T1005&lt;&gt;'Tabelas auxiliares'!$B$236,T1005&lt;&gt;'Tabelas auxiliares'!$B$237,T1005&lt;&gt;'Tabelas auxiliares'!$C$236,T1005&lt;&gt;'Tabelas auxiliares'!$C$237,T1005&lt;&gt;'Tabelas auxiliares'!$D$236),"FOLHA DE PESSOAL",IF(X1005='Tabelas auxiliares'!$A$237,"CUSTEIO",IF(X1005='Tabelas auxiliares'!$A$236,"INVESTIMENTO","ERRO - VERIFICAR"))))</f>
        <v/>
      </c>
      <c r="Z1005" s="64" t="str">
        <f t="shared" ref="Z1005:Z1068" si="31">IF(AA1005+AB1005+AC1005&lt;&gt;0,AA1005+AB1005+AC1005,"")</f>
        <v/>
      </c>
      <c r="AC1005" s="44"/>
    </row>
    <row r="1006" spans="6:29" x14ac:dyDescent="0.25">
      <c r="F1006" s="51" t="str">
        <f>IFERROR(VLOOKUP(D1006,'Tabelas auxiliares'!$A$3:$B$61,2,FALSE),"")</f>
        <v/>
      </c>
      <c r="G1006" s="51" t="str">
        <f>IFERROR(VLOOKUP($B1006,'Tabelas auxiliares'!$A$65:$C$102,2,FALSE),"")</f>
        <v/>
      </c>
      <c r="H1006" s="51" t="str">
        <f>IFERROR(VLOOKUP($B1006,'Tabelas auxiliares'!$A$65:$C$102,3,FALSE),"")</f>
        <v/>
      </c>
      <c r="X1006" s="51" t="str">
        <f t="shared" si="30"/>
        <v/>
      </c>
      <c r="Y1006" s="51" t="str">
        <f>IF(T1006="","",IF(AND(T1006&lt;&gt;'Tabelas auxiliares'!$B$236,T1006&lt;&gt;'Tabelas auxiliares'!$B$237,T1006&lt;&gt;'Tabelas auxiliares'!$C$236,T1006&lt;&gt;'Tabelas auxiliares'!$C$237,T1006&lt;&gt;'Tabelas auxiliares'!$D$236),"FOLHA DE PESSOAL",IF(X1006='Tabelas auxiliares'!$A$237,"CUSTEIO",IF(X1006='Tabelas auxiliares'!$A$236,"INVESTIMENTO","ERRO - VERIFICAR"))))</f>
        <v/>
      </c>
      <c r="Z1006" s="64" t="str">
        <f t="shared" si="31"/>
        <v/>
      </c>
      <c r="AC1006" s="44"/>
    </row>
    <row r="1007" spans="6:29" x14ac:dyDescent="0.25">
      <c r="F1007" s="51" t="str">
        <f>IFERROR(VLOOKUP(D1007,'Tabelas auxiliares'!$A$3:$B$61,2,FALSE),"")</f>
        <v/>
      </c>
      <c r="G1007" s="51" t="str">
        <f>IFERROR(VLOOKUP($B1007,'Tabelas auxiliares'!$A$65:$C$102,2,FALSE),"")</f>
        <v/>
      </c>
      <c r="H1007" s="51" t="str">
        <f>IFERROR(VLOOKUP($B1007,'Tabelas auxiliares'!$A$65:$C$102,3,FALSE),"")</f>
        <v/>
      </c>
      <c r="X1007" s="51" t="str">
        <f t="shared" si="30"/>
        <v/>
      </c>
      <c r="Y1007" s="51" t="str">
        <f>IF(T1007="","",IF(AND(T1007&lt;&gt;'Tabelas auxiliares'!$B$236,T1007&lt;&gt;'Tabelas auxiliares'!$B$237,T1007&lt;&gt;'Tabelas auxiliares'!$C$236,T1007&lt;&gt;'Tabelas auxiliares'!$C$237,T1007&lt;&gt;'Tabelas auxiliares'!$D$236),"FOLHA DE PESSOAL",IF(X1007='Tabelas auxiliares'!$A$237,"CUSTEIO",IF(X1007='Tabelas auxiliares'!$A$236,"INVESTIMENTO","ERRO - VERIFICAR"))))</f>
        <v/>
      </c>
      <c r="Z1007" s="64" t="str">
        <f t="shared" si="31"/>
        <v/>
      </c>
      <c r="AC1007" s="44"/>
    </row>
    <row r="1008" spans="6:29" x14ac:dyDescent="0.25">
      <c r="F1008" s="51" t="str">
        <f>IFERROR(VLOOKUP(D1008,'Tabelas auxiliares'!$A$3:$B$61,2,FALSE),"")</f>
        <v/>
      </c>
      <c r="G1008" s="51" t="str">
        <f>IFERROR(VLOOKUP($B1008,'Tabelas auxiliares'!$A$65:$C$102,2,FALSE),"")</f>
        <v/>
      </c>
      <c r="H1008" s="51" t="str">
        <f>IFERROR(VLOOKUP($B1008,'Tabelas auxiliares'!$A$65:$C$102,3,FALSE),"")</f>
        <v/>
      </c>
      <c r="X1008" s="51" t="str">
        <f t="shared" si="30"/>
        <v/>
      </c>
      <c r="Y1008" s="51" t="str">
        <f>IF(T1008="","",IF(AND(T1008&lt;&gt;'Tabelas auxiliares'!$B$236,T1008&lt;&gt;'Tabelas auxiliares'!$B$237,T1008&lt;&gt;'Tabelas auxiliares'!$C$236,T1008&lt;&gt;'Tabelas auxiliares'!$C$237,T1008&lt;&gt;'Tabelas auxiliares'!$D$236),"FOLHA DE PESSOAL",IF(X1008='Tabelas auxiliares'!$A$237,"CUSTEIO",IF(X1008='Tabelas auxiliares'!$A$236,"INVESTIMENTO","ERRO - VERIFICAR"))))</f>
        <v/>
      </c>
      <c r="Z1008" s="64" t="str">
        <f t="shared" si="31"/>
        <v/>
      </c>
      <c r="AC1008" s="44"/>
    </row>
    <row r="1009" spans="6:29" x14ac:dyDescent="0.25">
      <c r="F1009" s="51" t="str">
        <f>IFERROR(VLOOKUP(D1009,'Tabelas auxiliares'!$A$3:$B$61,2,FALSE),"")</f>
        <v/>
      </c>
      <c r="G1009" s="51" t="str">
        <f>IFERROR(VLOOKUP($B1009,'Tabelas auxiliares'!$A$65:$C$102,2,FALSE),"")</f>
        <v/>
      </c>
      <c r="H1009" s="51" t="str">
        <f>IFERROR(VLOOKUP($B1009,'Tabelas auxiliares'!$A$65:$C$102,3,FALSE),"")</f>
        <v/>
      </c>
      <c r="X1009" s="51" t="str">
        <f t="shared" si="30"/>
        <v/>
      </c>
      <c r="Y1009" s="51" t="str">
        <f>IF(T1009="","",IF(AND(T1009&lt;&gt;'Tabelas auxiliares'!$B$236,T1009&lt;&gt;'Tabelas auxiliares'!$B$237,T1009&lt;&gt;'Tabelas auxiliares'!$C$236,T1009&lt;&gt;'Tabelas auxiliares'!$C$237,T1009&lt;&gt;'Tabelas auxiliares'!$D$236),"FOLHA DE PESSOAL",IF(X1009='Tabelas auxiliares'!$A$237,"CUSTEIO",IF(X1009='Tabelas auxiliares'!$A$236,"INVESTIMENTO","ERRO - VERIFICAR"))))</f>
        <v/>
      </c>
      <c r="Z1009" s="64" t="str">
        <f t="shared" si="31"/>
        <v/>
      </c>
      <c r="AA1009" s="44"/>
    </row>
    <row r="1010" spans="6:29" x14ac:dyDescent="0.25">
      <c r="F1010" s="51" t="str">
        <f>IFERROR(VLOOKUP(D1010,'Tabelas auxiliares'!$A$3:$B$61,2,FALSE),"")</f>
        <v/>
      </c>
      <c r="G1010" s="51" t="str">
        <f>IFERROR(VLOOKUP($B1010,'Tabelas auxiliares'!$A$65:$C$102,2,FALSE),"")</f>
        <v/>
      </c>
      <c r="H1010" s="51" t="str">
        <f>IFERROR(VLOOKUP($B1010,'Tabelas auxiliares'!$A$65:$C$102,3,FALSE),"")</f>
        <v/>
      </c>
      <c r="X1010" s="51" t="str">
        <f t="shared" si="30"/>
        <v/>
      </c>
      <c r="Y1010" s="51" t="str">
        <f>IF(T1010="","",IF(AND(T1010&lt;&gt;'Tabelas auxiliares'!$B$236,T1010&lt;&gt;'Tabelas auxiliares'!$B$237,T1010&lt;&gt;'Tabelas auxiliares'!$C$236,T1010&lt;&gt;'Tabelas auxiliares'!$C$237,T1010&lt;&gt;'Tabelas auxiliares'!$D$236),"FOLHA DE PESSOAL",IF(X1010='Tabelas auxiliares'!$A$237,"CUSTEIO",IF(X1010='Tabelas auxiliares'!$A$236,"INVESTIMENTO","ERRO - VERIFICAR"))))</f>
        <v/>
      </c>
      <c r="Z1010" s="64" t="str">
        <f t="shared" si="31"/>
        <v/>
      </c>
      <c r="AC1010" s="44"/>
    </row>
    <row r="1011" spans="6:29" x14ac:dyDescent="0.25">
      <c r="F1011" s="51" t="str">
        <f>IFERROR(VLOOKUP(D1011,'Tabelas auxiliares'!$A$3:$B$61,2,FALSE),"")</f>
        <v/>
      </c>
      <c r="G1011" s="51" t="str">
        <f>IFERROR(VLOOKUP($B1011,'Tabelas auxiliares'!$A$65:$C$102,2,FALSE),"")</f>
        <v/>
      </c>
      <c r="H1011" s="51" t="str">
        <f>IFERROR(VLOOKUP($B1011,'Tabelas auxiliares'!$A$65:$C$102,3,FALSE),"")</f>
        <v/>
      </c>
      <c r="X1011" s="51" t="str">
        <f t="shared" si="30"/>
        <v/>
      </c>
      <c r="Y1011" s="51" t="str">
        <f>IF(T1011="","",IF(AND(T1011&lt;&gt;'Tabelas auxiliares'!$B$236,T1011&lt;&gt;'Tabelas auxiliares'!$B$237,T1011&lt;&gt;'Tabelas auxiliares'!$C$236,T1011&lt;&gt;'Tabelas auxiliares'!$C$237,T1011&lt;&gt;'Tabelas auxiliares'!$D$236),"FOLHA DE PESSOAL",IF(X1011='Tabelas auxiliares'!$A$237,"CUSTEIO",IF(X1011='Tabelas auxiliares'!$A$236,"INVESTIMENTO","ERRO - VERIFICAR"))))</f>
        <v/>
      </c>
      <c r="Z1011" s="64" t="str">
        <f t="shared" si="31"/>
        <v/>
      </c>
      <c r="AC1011" s="44"/>
    </row>
    <row r="1012" spans="6:29" x14ac:dyDescent="0.25">
      <c r="F1012" s="51" t="str">
        <f>IFERROR(VLOOKUP(D1012,'Tabelas auxiliares'!$A$3:$B$61,2,FALSE),"")</f>
        <v/>
      </c>
      <c r="G1012" s="51" t="str">
        <f>IFERROR(VLOOKUP($B1012,'Tabelas auxiliares'!$A$65:$C$102,2,FALSE),"")</f>
        <v/>
      </c>
      <c r="H1012" s="51" t="str">
        <f>IFERROR(VLOOKUP($B1012,'Tabelas auxiliares'!$A$65:$C$102,3,FALSE),"")</f>
        <v/>
      </c>
      <c r="X1012" s="51" t="str">
        <f t="shared" si="30"/>
        <v/>
      </c>
      <c r="Y1012" s="51" t="str">
        <f>IF(T1012="","",IF(AND(T1012&lt;&gt;'Tabelas auxiliares'!$B$236,T1012&lt;&gt;'Tabelas auxiliares'!$B$237,T1012&lt;&gt;'Tabelas auxiliares'!$C$236,T1012&lt;&gt;'Tabelas auxiliares'!$C$237,T1012&lt;&gt;'Tabelas auxiliares'!$D$236),"FOLHA DE PESSOAL",IF(X1012='Tabelas auxiliares'!$A$237,"CUSTEIO",IF(X1012='Tabelas auxiliares'!$A$236,"INVESTIMENTO","ERRO - VERIFICAR"))))</f>
        <v/>
      </c>
      <c r="Z1012" s="64" t="str">
        <f t="shared" si="31"/>
        <v/>
      </c>
      <c r="AA1012" s="44"/>
      <c r="AC1012" s="44"/>
    </row>
    <row r="1013" spans="6:29" x14ac:dyDescent="0.25">
      <c r="F1013" s="51" t="str">
        <f>IFERROR(VLOOKUP(D1013,'Tabelas auxiliares'!$A$3:$B$61,2,FALSE),"")</f>
        <v/>
      </c>
      <c r="G1013" s="51" t="str">
        <f>IFERROR(VLOOKUP($B1013,'Tabelas auxiliares'!$A$65:$C$102,2,FALSE),"")</f>
        <v/>
      </c>
      <c r="H1013" s="51" t="str">
        <f>IFERROR(VLOOKUP($B1013,'Tabelas auxiliares'!$A$65:$C$102,3,FALSE),"")</f>
        <v/>
      </c>
      <c r="X1013" s="51" t="str">
        <f t="shared" si="30"/>
        <v/>
      </c>
      <c r="Y1013" s="51" t="str">
        <f>IF(T1013="","",IF(AND(T1013&lt;&gt;'Tabelas auxiliares'!$B$236,T1013&lt;&gt;'Tabelas auxiliares'!$B$237,T1013&lt;&gt;'Tabelas auxiliares'!$C$236,T1013&lt;&gt;'Tabelas auxiliares'!$C$237,T1013&lt;&gt;'Tabelas auxiliares'!$D$236),"FOLHA DE PESSOAL",IF(X1013='Tabelas auxiliares'!$A$237,"CUSTEIO",IF(X1013='Tabelas auxiliares'!$A$236,"INVESTIMENTO","ERRO - VERIFICAR"))))</f>
        <v/>
      </c>
      <c r="Z1013" s="64" t="str">
        <f t="shared" si="31"/>
        <v/>
      </c>
      <c r="AC1013" s="44"/>
    </row>
    <row r="1014" spans="6:29" x14ac:dyDescent="0.25">
      <c r="F1014" s="51" t="str">
        <f>IFERROR(VLOOKUP(D1014,'Tabelas auxiliares'!$A$3:$B$61,2,FALSE),"")</f>
        <v/>
      </c>
      <c r="G1014" s="51" t="str">
        <f>IFERROR(VLOOKUP($B1014,'Tabelas auxiliares'!$A$65:$C$102,2,FALSE),"")</f>
        <v/>
      </c>
      <c r="H1014" s="51" t="str">
        <f>IFERROR(VLOOKUP($B1014,'Tabelas auxiliares'!$A$65:$C$102,3,FALSE),"")</f>
        <v/>
      </c>
      <c r="X1014" s="51" t="str">
        <f t="shared" si="30"/>
        <v/>
      </c>
      <c r="Y1014" s="51" t="str">
        <f>IF(T1014="","",IF(AND(T1014&lt;&gt;'Tabelas auxiliares'!$B$236,T1014&lt;&gt;'Tabelas auxiliares'!$B$237,T1014&lt;&gt;'Tabelas auxiliares'!$C$236,T1014&lt;&gt;'Tabelas auxiliares'!$C$237,T1014&lt;&gt;'Tabelas auxiliares'!$D$236),"FOLHA DE PESSOAL",IF(X1014='Tabelas auxiliares'!$A$237,"CUSTEIO",IF(X1014='Tabelas auxiliares'!$A$236,"INVESTIMENTO","ERRO - VERIFICAR"))))</f>
        <v/>
      </c>
      <c r="Z1014" s="64" t="str">
        <f t="shared" si="31"/>
        <v/>
      </c>
      <c r="AA1014" s="44"/>
      <c r="AC1014" s="44"/>
    </row>
    <row r="1015" spans="6:29" x14ac:dyDescent="0.25">
      <c r="F1015" s="51" t="str">
        <f>IFERROR(VLOOKUP(D1015,'Tabelas auxiliares'!$A$3:$B$61,2,FALSE),"")</f>
        <v/>
      </c>
      <c r="G1015" s="51" t="str">
        <f>IFERROR(VLOOKUP($B1015,'Tabelas auxiliares'!$A$65:$C$102,2,FALSE),"")</f>
        <v/>
      </c>
      <c r="H1015" s="51" t="str">
        <f>IFERROR(VLOOKUP($B1015,'Tabelas auxiliares'!$A$65:$C$102,3,FALSE),"")</f>
        <v/>
      </c>
      <c r="X1015" s="51" t="str">
        <f t="shared" si="30"/>
        <v/>
      </c>
      <c r="Y1015" s="51" t="str">
        <f>IF(T1015="","",IF(AND(T1015&lt;&gt;'Tabelas auxiliares'!$B$236,T1015&lt;&gt;'Tabelas auxiliares'!$B$237,T1015&lt;&gt;'Tabelas auxiliares'!$C$236,T1015&lt;&gt;'Tabelas auxiliares'!$C$237,T1015&lt;&gt;'Tabelas auxiliares'!$D$236),"FOLHA DE PESSOAL",IF(X1015='Tabelas auxiliares'!$A$237,"CUSTEIO",IF(X1015='Tabelas auxiliares'!$A$236,"INVESTIMENTO","ERRO - VERIFICAR"))))</f>
        <v/>
      </c>
      <c r="Z1015" s="64" t="str">
        <f t="shared" si="31"/>
        <v/>
      </c>
      <c r="AC1015" s="44"/>
    </row>
    <row r="1016" spans="6:29" x14ac:dyDescent="0.25">
      <c r="F1016" s="51" t="str">
        <f>IFERROR(VLOOKUP(D1016,'Tabelas auxiliares'!$A$3:$B$61,2,FALSE),"")</f>
        <v/>
      </c>
      <c r="G1016" s="51" t="str">
        <f>IFERROR(VLOOKUP($B1016,'Tabelas auxiliares'!$A$65:$C$102,2,FALSE),"")</f>
        <v/>
      </c>
      <c r="H1016" s="51" t="str">
        <f>IFERROR(VLOOKUP($B1016,'Tabelas auxiliares'!$A$65:$C$102,3,FALSE),"")</f>
        <v/>
      </c>
      <c r="X1016" s="51" t="str">
        <f t="shared" si="30"/>
        <v/>
      </c>
      <c r="Y1016" s="51" t="str">
        <f>IF(T1016="","",IF(AND(T1016&lt;&gt;'Tabelas auxiliares'!$B$236,T1016&lt;&gt;'Tabelas auxiliares'!$B$237,T1016&lt;&gt;'Tabelas auxiliares'!$C$236,T1016&lt;&gt;'Tabelas auxiliares'!$C$237,T1016&lt;&gt;'Tabelas auxiliares'!$D$236),"FOLHA DE PESSOAL",IF(X1016='Tabelas auxiliares'!$A$237,"CUSTEIO",IF(X1016='Tabelas auxiliares'!$A$236,"INVESTIMENTO","ERRO - VERIFICAR"))))</f>
        <v/>
      </c>
      <c r="Z1016" s="64" t="str">
        <f t="shared" si="31"/>
        <v/>
      </c>
      <c r="AC1016" s="44"/>
    </row>
    <row r="1017" spans="6:29" x14ac:dyDescent="0.25">
      <c r="F1017" s="51" t="str">
        <f>IFERROR(VLOOKUP(D1017,'Tabelas auxiliares'!$A$3:$B$61,2,FALSE),"")</f>
        <v/>
      </c>
      <c r="G1017" s="51" t="str">
        <f>IFERROR(VLOOKUP($B1017,'Tabelas auxiliares'!$A$65:$C$102,2,FALSE),"")</f>
        <v/>
      </c>
      <c r="H1017" s="51" t="str">
        <f>IFERROR(VLOOKUP($B1017,'Tabelas auxiliares'!$A$65:$C$102,3,FALSE),"")</f>
        <v/>
      </c>
      <c r="X1017" s="51" t="str">
        <f t="shared" si="30"/>
        <v/>
      </c>
      <c r="Y1017" s="51" t="str">
        <f>IF(T1017="","",IF(AND(T1017&lt;&gt;'Tabelas auxiliares'!$B$236,T1017&lt;&gt;'Tabelas auxiliares'!$B$237,T1017&lt;&gt;'Tabelas auxiliares'!$C$236,T1017&lt;&gt;'Tabelas auxiliares'!$C$237,T1017&lt;&gt;'Tabelas auxiliares'!$D$236),"FOLHA DE PESSOAL",IF(X1017='Tabelas auxiliares'!$A$237,"CUSTEIO",IF(X1017='Tabelas auxiliares'!$A$236,"INVESTIMENTO","ERRO - VERIFICAR"))))</f>
        <v/>
      </c>
      <c r="Z1017" s="64" t="str">
        <f t="shared" si="31"/>
        <v/>
      </c>
      <c r="AA1017" s="44"/>
    </row>
    <row r="1018" spans="6:29" x14ac:dyDescent="0.25">
      <c r="F1018" s="51" t="str">
        <f>IFERROR(VLOOKUP(D1018,'Tabelas auxiliares'!$A$3:$B$61,2,FALSE),"")</f>
        <v/>
      </c>
      <c r="G1018" s="51" t="str">
        <f>IFERROR(VLOOKUP($B1018,'Tabelas auxiliares'!$A$65:$C$102,2,FALSE),"")</f>
        <v/>
      </c>
      <c r="H1018" s="51" t="str">
        <f>IFERROR(VLOOKUP($B1018,'Tabelas auxiliares'!$A$65:$C$102,3,FALSE),"")</f>
        <v/>
      </c>
      <c r="X1018" s="51" t="str">
        <f t="shared" si="30"/>
        <v/>
      </c>
      <c r="Y1018" s="51" t="str">
        <f>IF(T1018="","",IF(AND(T1018&lt;&gt;'Tabelas auxiliares'!$B$236,T1018&lt;&gt;'Tabelas auxiliares'!$B$237,T1018&lt;&gt;'Tabelas auxiliares'!$C$236,T1018&lt;&gt;'Tabelas auxiliares'!$C$237,T1018&lt;&gt;'Tabelas auxiliares'!$D$236),"FOLHA DE PESSOAL",IF(X1018='Tabelas auxiliares'!$A$237,"CUSTEIO",IF(X1018='Tabelas auxiliares'!$A$236,"INVESTIMENTO","ERRO - VERIFICAR"))))</f>
        <v/>
      </c>
      <c r="Z1018" s="64" t="str">
        <f t="shared" si="31"/>
        <v/>
      </c>
      <c r="AC1018" s="44"/>
    </row>
    <row r="1019" spans="6:29" x14ac:dyDescent="0.25">
      <c r="F1019" s="51" t="str">
        <f>IFERROR(VLOOKUP(D1019,'Tabelas auxiliares'!$A$3:$B$61,2,FALSE),"")</f>
        <v/>
      </c>
      <c r="G1019" s="51" t="str">
        <f>IFERROR(VLOOKUP($B1019,'Tabelas auxiliares'!$A$65:$C$102,2,FALSE),"")</f>
        <v/>
      </c>
      <c r="H1019" s="51" t="str">
        <f>IFERROR(VLOOKUP($B1019,'Tabelas auxiliares'!$A$65:$C$102,3,FALSE),"")</f>
        <v/>
      </c>
      <c r="X1019" s="51" t="str">
        <f t="shared" si="30"/>
        <v/>
      </c>
      <c r="Y1019" s="51" t="str">
        <f>IF(T1019="","",IF(AND(T1019&lt;&gt;'Tabelas auxiliares'!$B$236,T1019&lt;&gt;'Tabelas auxiliares'!$B$237,T1019&lt;&gt;'Tabelas auxiliares'!$C$236,T1019&lt;&gt;'Tabelas auxiliares'!$C$237,T1019&lt;&gt;'Tabelas auxiliares'!$D$236),"FOLHA DE PESSOAL",IF(X1019='Tabelas auxiliares'!$A$237,"CUSTEIO",IF(X1019='Tabelas auxiliares'!$A$236,"INVESTIMENTO","ERRO - VERIFICAR"))))</f>
        <v/>
      </c>
      <c r="Z1019" s="64" t="str">
        <f t="shared" si="31"/>
        <v/>
      </c>
      <c r="AA1019" s="44"/>
      <c r="AC1019" s="44"/>
    </row>
    <row r="1020" spans="6:29" x14ac:dyDescent="0.25">
      <c r="F1020" s="51" t="str">
        <f>IFERROR(VLOOKUP(D1020,'Tabelas auxiliares'!$A$3:$B$61,2,FALSE),"")</f>
        <v/>
      </c>
      <c r="G1020" s="51" t="str">
        <f>IFERROR(VLOOKUP($B1020,'Tabelas auxiliares'!$A$65:$C$102,2,FALSE),"")</f>
        <v/>
      </c>
      <c r="H1020" s="51" t="str">
        <f>IFERROR(VLOOKUP($B1020,'Tabelas auxiliares'!$A$65:$C$102,3,FALSE),"")</f>
        <v/>
      </c>
      <c r="X1020" s="51" t="str">
        <f t="shared" si="30"/>
        <v/>
      </c>
      <c r="Y1020" s="51" t="str">
        <f>IF(T1020="","",IF(AND(T1020&lt;&gt;'Tabelas auxiliares'!$B$236,T1020&lt;&gt;'Tabelas auxiliares'!$B$237,T1020&lt;&gt;'Tabelas auxiliares'!$C$236,T1020&lt;&gt;'Tabelas auxiliares'!$C$237,T1020&lt;&gt;'Tabelas auxiliares'!$D$236),"FOLHA DE PESSOAL",IF(X1020='Tabelas auxiliares'!$A$237,"CUSTEIO",IF(X1020='Tabelas auxiliares'!$A$236,"INVESTIMENTO","ERRO - VERIFICAR"))))</f>
        <v/>
      </c>
      <c r="Z1020" s="64" t="str">
        <f t="shared" si="31"/>
        <v/>
      </c>
      <c r="AC1020" s="44"/>
    </row>
    <row r="1021" spans="6:29" x14ac:dyDescent="0.25">
      <c r="F1021" s="51" t="str">
        <f>IFERROR(VLOOKUP(D1021,'Tabelas auxiliares'!$A$3:$B$61,2,FALSE),"")</f>
        <v/>
      </c>
      <c r="G1021" s="51" t="str">
        <f>IFERROR(VLOOKUP($B1021,'Tabelas auxiliares'!$A$65:$C$102,2,FALSE),"")</f>
        <v/>
      </c>
      <c r="H1021" s="51" t="str">
        <f>IFERROR(VLOOKUP($B1021,'Tabelas auxiliares'!$A$65:$C$102,3,FALSE),"")</f>
        <v/>
      </c>
      <c r="X1021" s="51" t="str">
        <f t="shared" si="30"/>
        <v/>
      </c>
      <c r="Y1021" s="51" t="str">
        <f>IF(T1021="","",IF(AND(T1021&lt;&gt;'Tabelas auxiliares'!$B$236,T1021&lt;&gt;'Tabelas auxiliares'!$B$237,T1021&lt;&gt;'Tabelas auxiliares'!$C$236,T1021&lt;&gt;'Tabelas auxiliares'!$C$237,T1021&lt;&gt;'Tabelas auxiliares'!$D$236),"FOLHA DE PESSOAL",IF(X1021='Tabelas auxiliares'!$A$237,"CUSTEIO",IF(X1021='Tabelas auxiliares'!$A$236,"INVESTIMENTO","ERRO - VERIFICAR"))))</f>
        <v/>
      </c>
      <c r="Z1021" s="64" t="str">
        <f t="shared" si="31"/>
        <v/>
      </c>
      <c r="AC1021" s="44"/>
    </row>
    <row r="1022" spans="6:29" x14ac:dyDescent="0.25">
      <c r="F1022" s="51" t="str">
        <f>IFERROR(VLOOKUP(D1022,'Tabelas auxiliares'!$A$3:$B$61,2,FALSE),"")</f>
        <v/>
      </c>
      <c r="G1022" s="51" t="str">
        <f>IFERROR(VLOOKUP($B1022,'Tabelas auxiliares'!$A$65:$C$102,2,FALSE),"")</f>
        <v/>
      </c>
      <c r="H1022" s="51" t="str">
        <f>IFERROR(VLOOKUP($B1022,'Tabelas auxiliares'!$A$65:$C$102,3,FALSE),"")</f>
        <v/>
      </c>
      <c r="X1022" s="51" t="str">
        <f t="shared" si="30"/>
        <v/>
      </c>
      <c r="Y1022" s="51" t="str">
        <f>IF(T1022="","",IF(AND(T1022&lt;&gt;'Tabelas auxiliares'!$B$236,T1022&lt;&gt;'Tabelas auxiliares'!$B$237,T1022&lt;&gt;'Tabelas auxiliares'!$C$236,T1022&lt;&gt;'Tabelas auxiliares'!$C$237,T1022&lt;&gt;'Tabelas auxiliares'!$D$236),"FOLHA DE PESSOAL",IF(X1022='Tabelas auxiliares'!$A$237,"CUSTEIO",IF(X1022='Tabelas auxiliares'!$A$236,"INVESTIMENTO","ERRO - VERIFICAR"))))</f>
        <v/>
      </c>
      <c r="Z1022" s="64" t="str">
        <f t="shared" si="31"/>
        <v/>
      </c>
      <c r="AC1022" s="44"/>
    </row>
    <row r="1023" spans="6:29" x14ac:dyDescent="0.25">
      <c r="F1023" s="51" t="str">
        <f>IFERROR(VLOOKUP(D1023,'Tabelas auxiliares'!$A$3:$B$61,2,FALSE),"")</f>
        <v/>
      </c>
      <c r="G1023" s="51" t="str">
        <f>IFERROR(VLOOKUP($B1023,'Tabelas auxiliares'!$A$65:$C$102,2,FALSE),"")</f>
        <v/>
      </c>
      <c r="H1023" s="51" t="str">
        <f>IFERROR(VLOOKUP($B1023,'Tabelas auxiliares'!$A$65:$C$102,3,FALSE),"")</f>
        <v/>
      </c>
      <c r="X1023" s="51" t="str">
        <f t="shared" si="30"/>
        <v/>
      </c>
      <c r="Y1023" s="51" t="str">
        <f>IF(T1023="","",IF(AND(T1023&lt;&gt;'Tabelas auxiliares'!$B$236,T1023&lt;&gt;'Tabelas auxiliares'!$B$237,T1023&lt;&gt;'Tabelas auxiliares'!$C$236,T1023&lt;&gt;'Tabelas auxiliares'!$C$237,T1023&lt;&gt;'Tabelas auxiliares'!$D$236),"FOLHA DE PESSOAL",IF(X1023='Tabelas auxiliares'!$A$237,"CUSTEIO",IF(X1023='Tabelas auxiliares'!$A$236,"INVESTIMENTO","ERRO - VERIFICAR"))))</f>
        <v/>
      </c>
      <c r="Z1023" s="64" t="str">
        <f t="shared" si="31"/>
        <v/>
      </c>
      <c r="AA1023" s="44"/>
      <c r="AB1023" s="44"/>
      <c r="AC1023" s="44"/>
    </row>
    <row r="1024" spans="6:29" x14ac:dyDescent="0.25">
      <c r="F1024" s="51" t="str">
        <f>IFERROR(VLOOKUP(D1024,'Tabelas auxiliares'!$A$3:$B$61,2,FALSE),"")</f>
        <v/>
      </c>
      <c r="G1024" s="51" t="str">
        <f>IFERROR(VLOOKUP($B1024,'Tabelas auxiliares'!$A$65:$C$102,2,FALSE),"")</f>
        <v/>
      </c>
      <c r="H1024" s="51" t="str">
        <f>IFERROR(VLOOKUP($B1024,'Tabelas auxiliares'!$A$65:$C$102,3,FALSE),"")</f>
        <v/>
      </c>
      <c r="X1024" s="51" t="str">
        <f t="shared" si="30"/>
        <v/>
      </c>
      <c r="Y1024" s="51" t="str">
        <f>IF(T1024="","",IF(AND(T1024&lt;&gt;'Tabelas auxiliares'!$B$236,T1024&lt;&gt;'Tabelas auxiliares'!$B$237,T1024&lt;&gt;'Tabelas auxiliares'!$C$236,T1024&lt;&gt;'Tabelas auxiliares'!$C$237,T1024&lt;&gt;'Tabelas auxiliares'!$D$236),"FOLHA DE PESSOAL",IF(X1024='Tabelas auxiliares'!$A$237,"CUSTEIO",IF(X1024='Tabelas auxiliares'!$A$236,"INVESTIMENTO","ERRO - VERIFICAR"))))</f>
        <v/>
      </c>
      <c r="Z1024" s="64" t="str">
        <f t="shared" si="31"/>
        <v/>
      </c>
      <c r="AC1024" s="44"/>
    </row>
    <row r="1025" spans="6:29" x14ac:dyDescent="0.25">
      <c r="F1025" s="51" t="str">
        <f>IFERROR(VLOOKUP(D1025,'Tabelas auxiliares'!$A$3:$B$61,2,FALSE),"")</f>
        <v/>
      </c>
      <c r="G1025" s="51" t="str">
        <f>IFERROR(VLOOKUP($B1025,'Tabelas auxiliares'!$A$65:$C$102,2,FALSE),"")</f>
        <v/>
      </c>
      <c r="H1025" s="51" t="str">
        <f>IFERROR(VLOOKUP($B1025,'Tabelas auxiliares'!$A$65:$C$102,3,FALSE),"")</f>
        <v/>
      </c>
      <c r="X1025" s="51" t="str">
        <f t="shared" si="30"/>
        <v/>
      </c>
      <c r="Y1025" s="51" t="str">
        <f>IF(T1025="","",IF(AND(T1025&lt;&gt;'Tabelas auxiliares'!$B$236,T1025&lt;&gt;'Tabelas auxiliares'!$B$237,T1025&lt;&gt;'Tabelas auxiliares'!$C$236,T1025&lt;&gt;'Tabelas auxiliares'!$C$237,T1025&lt;&gt;'Tabelas auxiliares'!$D$236),"FOLHA DE PESSOAL",IF(X1025='Tabelas auxiliares'!$A$237,"CUSTEIO",IF(X1025='Tabelas auxiliares'!$A$236,"INVESTIMENTO","ERRO - VERIFICAR"))))</f>
        <v/>
      </c>
      <c r="Z1025" s="64" t="str">
        <f t="shared" si="31"/>
        <v/>
      </c>
      <c r="AA1025" s="44"/>
      <c r="AC1025" s="44"/>
    </row>
    <row r="1026" spans="6:29" x14ac:dyDescent="0.25">
      <c r="F1026" s="51" t="str">
        <f>IFERROR(VLOOKUP(D1026,'Tabelas auxiliares'!$A$3:$B$61,2,FALSE),"")</f>
        <v/>
      </c>
      <c r="G1026" s="51" t="str">
        <f>IFERROR(VLOOKUP($B1026,'Tabelas auxiliares'!$A$65:$C$102,2,FALSE),"")</f>
        <v/>
      </c>
      <c r="H1026" s="51" t="str">
        <f>IFERROR(VLOOKUP($B1026,'Tabelas auxiliares'!$A$65:$C$102,3,FALSE),"")</f>
        <v/>
      </c>
      <c r="X1026" s="51" t="str">
        <f t="shared" si="30"/>
        <v/>
      </c>
      <c r="Y1026" s="51" t="str">
        <f>IF(T1026="","",IF(AND(T1026&lt;&gt;'Tabelas auxiliares'!$B$236,T1026&lt;&gt;'Tabelas auxiliares'!$B$237,T1026&lt;&gt;'Tabelas auxiliares'!$C$236,T1026&lt;&gt;'Tabelas auxiliares'!$C$237,T1026&lt;&gt;'Tabelas auxiliares'!$D$236),"FOLHA DE PESSOAL",IF(X1026='Tabelas auxiliares'!$A$237,"CUSTEIO",IF(X1026='Tabelas auxiliares'!$A$236,"INVESTIMENTO","ERRO - VERIFICAR"))))</f>
        <v/>
      </c>
      <c r="Z1026" s="64" t="str">
        <f t="shared" si="31"/>
        <v/>
      </c>
      <c r="AA1026" s="44"/>
      <c r="AB1026" s="44"/>
      <c r="AC1026" s="44"/>
    </row>
    <row r="1027" spans="6:29" x14ac:dyDescent="0.25">
      <c r="F1027" s="51" t="str">
        <f>IFERROR(VLOOKUP(D1027,'Tabelas auxiliares'!$A$3:$B$61,2,FALSE),"")</f>
        <v/>
      </c>
      <c r="G1027" s="51" t="str">
        <f>IFERROR(VLOOKUP($B1027,'Tabelas auxiliares'!$A$65:$C$102,2,FALSE),"")</f>
        <v/>
      </c>
      <c r="H1027" s="51" t="str">
        <f>IFERROR(VLOOKUP($B1027,'Tabelas auxiliares'!$A$65:$C$102,3,FALSE),"")</f>
        <v/>
      </c>
      <c r="X1027" s="51" t="str">
        <f t="shared" si="30"/>
        <v/>
      </c>
      <c r="Y1027" s="51" t="str">
        <f>IF(T1027="","",IF(AND(T1027&lt;&gt;'Tabelas auxiliares'!$B$236,T1027&lt;&gt;'Tabelas auxiliares'!$B$237,T1027&lt;&gt;'Tabelas auxiliares'!$C$236,T1027&lt;&gt;'Tabelas auxiliares'!$C$237,T1027&lt;&gt;'Tabelas auxiliares'!$D$236),"FOLHA DE PESSOAL",IF(X1027='Tabelas auxiliares'!$A$237,"CUSTEIO",IF(X1027='Tabelas auxiliares'!$A$236,"INVESTIMENTO","ERRO - VERIFICAR"))))</f>
        <v/>
      </c>
      <c r="Z1027" s="64" t="str">
        <f t="shared" si="31"/>
        <v/>
      </c>
      <c r="AC1027" s="44"/>
    </row>
    <row r="1028" spans="6:29" x14ac:dyDescent="0.25">
      <c r="F1028" s="51" t="str">
        <f>IFERROR(VLOOKUP(D1028,'Tabelas auxiliares'!$A$3:$B$61,2,FALSE),"")</f>
        <v/>
      </c>
      <c r="G1028" s="51" t="str">
        <f>IFERROR(VLOOKUP($B1028,'Tabelas auxiliares'!$A$65:$C$102,2,FALSE),"")</f>
        <v/>
      </c>
      <c r="H1028" s="51" t="str">
        <f>IFERROR(VLOOKUP($B1028,'Tabelas auxiliares'!$A$65:$C$102,3,FALSE),"")</f>
        <v/>
      </c>
      <c r="X1028" s="51" t="str">
        <f t="shared" si="30"/>
        <v/>
      </c>
      <c r="Y1028" s="51" t="str">
        <f>IF(T1028="","",IF(AND(T1028&lt;&gt;'Tabelas auxiliares'!$B$236,T1028&lt;&gt;'Tabelas auxiliares'!$B$237,T1028&lt;&gt;'Tabelas auxiliares'!$C$236,T1028&lt;&gt;'Tabelas auxiliares'!$C$237,T1028&lt;&gt;'Tabelas auxiliares'!$D$236),"FOLHA DE PESSOAL",IF(X1028='Tabelas auxiliares'!$A$237,"CUSTEIO",IF(X1028='Tabelas auxiliares'!$A$236,"INVESTIMENTO","ERRO - VERIFICAR"))))</f>
        <v/>
      </c>
      <c r="Z1028" s="64" t="str">
        <f t="shared" si="31"/>
        <v/>
      </c>
      <c r="AC1028" s="44"/>
    </row>
    <row r="1029" spans="6:29" x14ac:dyDescent="0.25">
      <c r="F1029" s="51" t="str">
        <f>IFERROR(VLOOKUP(D1029,'Tabelas auxiliares'!$A$3:$B$61,2,FALSE),"")</f>
        <v/>
      </c>
      <c r="G1029" s="51" t="str">
        <f>IFERROR(VLOOKUP($B1029,'Tabelas auxiliares'!$A$65:$C$102,2,FALSE),"")</f>
        <v/>
      </c>
      <c r="H1029" s="51" t="str">
        <f>IFERROR(VLOOKUP($B1029,'Tabelas auxiliares'!$A$65:$C$102,3,FALSE),"")</f>
        <v/>
      </c>
      <c r="X1029" s="51" t="str">
        <f t="shared" si="30"/>
        <v/>
      </c>
      <c r="Y1029" s="51" t="str">
        <f>IF(T1029="","",IF(AND(T1029&lt;&gt;'Tabelas auxiliares'!$B$236,T1029&lt;&gt;'Tabelas auxiliares'!$B$237,T1029&lt;&gt;'Tabelas auxiliares'!$C$236,T1029&lt;&gt;'Tabelas auxiliares'!$C$237,T1029&lt;&gt;'Tabelas auxiliares'!$D$236),"FOLHA DE PESSOAL",IF(X1029='Tabelas auxiliares'!$A$237,"CUSTEIO",IF(X1029='Tabelas auxiliares'!$A$236,"INVESTIMENTO","ERRO - VERIFICAR"))))</f>
        <v/>
      </c>
      <c r="Z1029" s="64" t="str">
        <f t="shared" si="31"/>
        <v/>
      </c>
      <c r="AC1029" s="44"/>
    </row>
    <row r="1030" spans="6:29" x14ac:dyDescent="0.25">
      <c r="F1030" s="51" t="str">
        <f>IFERROR(VLOOKUP(D1030,'Tabelas auxiliares'!$A$3:$B$61,2,FALSE),"")</f>
        <v/>
      </c>
      <c r="G1030" s="51" t="str">
        <f>IFERROR(VLOOKUP($B1030,'Tabelas auxiliares'!$A$65:$C$102,2,FALSE),"")</f>
        <v/>
      </c>
      <c r="H1030" s="51" t="str">
        <f>IFERROR(VLOOKUP($B1030,'Tabelas auxiliares'!$A$65:$C$102,3,FALSE),"")</f>
        <v/>
      </c>
      <c r="X1030" s="51" t="str">
        <f t="shared" si="30"/>
        <v/>
      </c>
      <c r="Y1030" s="51" t="str">
        <f>IF(T1030="","",IF(AND(T1030&lt;&gt;'Tabelas auxiliares'!$B$236,T1030&lt;&gt;'Tabelas auxiliares'!$B$237,T1030&lt;&gt;'Tabelas auxiliares'!$C$236,T1030&lt;&gt;'Tabelas auxiliares'!$C$237,T1030&lt;&gt;'Tabelas auxiliares'!$D$236),"FOLHA DE PESSOAL",IF(X1030='Tabelas auxiliares'!$A$237,"CUSTEIO",IF(X1030='Tabelas auxiliares'!$A$236,"INVESTIMENTO","ERRO - VERIFICAR"))))</f>
        <v/>
      </c>
      <c r="Z1030" s="64" t="str">
        <f t="shared" si="31"/>
        <v/>
      </c>
      <c r="AC1030" s="44"/>
    </row>
    <row r="1031" spans="6:29" x14ac:dyDescent="0.25">
      <c r="F1031" s="51" t="str">
        <f>IFERROR(VLOOKUP(D1031,'Tabelas auxiliares'!$A$3:$B$61,2,FALSE),"")</f>
        <v/>
      </c>
      <c r="G1031" s="51" t="str">
        <f>IFERROR(VLOOKUP($B1031,'Tabelas auxiliares'!$A$65:$C$102,2,FALSE),"")</f>
        <v/>
      </c>
      <c r="H1031" s="51" t="str">
        <f>IFERROR(VLOOKUP($B1031,'Tabelas auxiliares'!$A$65:$C$102,3,FALSE),"")</f>
        <v/>
      </c>
      <c r="X1031" s="51" t="str">
        <f t="shared" si="30"/>
        <v/>
      </c>
      <c r="Y1031" s="51" t="str">
        <f>IF(T1031="","",IF(AND(T1031&lt;&gt;'Tabelas auxiliares'!$B$236,T1031&lt;&gt;'Tabelas auxiliares'!$B$237,T1031&lt;&gt;'Tabelas auxiliares'!$C$236,T1031&lt;&gt;'Tabelas auxiliares'!$C$237,T1031&lt;&gt;'Tabelas auxiliares'!$D$236),"FOLHA DE PESSOAL",IF(X1031='Tabelas auxiliares'!$A$237,"CUSTEIO",IF(X1031='Tabelas auxiliares'!$A$236,"INVESTIMENTO","ERRO - VERIFICAR"))))</f>
        <v/>
      </c>
      <c r="Z1031" s="64" t="str">
        <f t="shared" si="31"/>
        <v/>
      </c>
      <c r="AC1031" s="44"/>
    </row>
    <row r="1032" spans="6:29" x14ac:dyDescent="0.25">
      <c r="F1032" s="51" t="str">
        <f>IFERROR(VLOOKUP(D1032,'Tabelas auxiliares'!$A$3:$B$61,2,FALSE),"")</f>
        <v/>
      </c>
      <c r="G1032" s="51" t="str">
        <f>IFERROR(VLOOKUP($B1032,'Tabelas auxiliares'!$A$65:$C$102,2,FALSE),"")</f>
        <v/>
      </c>
      <c r="H1032" s="51" t="str">
        <f>IFERROR(VLOOKUP($B1032,'Tabelas auxiliares'!$A$65:$C$102,3,FALSE),"")</f>
        <v/>
      </c>
      <c r="X1032" s="51" t="str">
        <f t="shared" si="30"/>
        <v/>
      </c>
      <c r="Y1032" s="51" t="str">
        <f>IF(T1032="","",IF(AND(T1032&lt;&gt;'Tabelas auxiliares'!$B$236,T1032&lt;&gt;'Tabelas auxiliares'!$B$237,T1032&lt;&gt;'Tabelas auxiliares'!$C$236,T1032&lt;&gt;'Tabelas auxiliares'!$C$237,T1032&lt;&gt;'Tabelas auxiliares'!$D$236),"FOLHA DE PESSOAL",IF(X1032='Tabelas auxiliares'!$A$237,"CUSTEIO",IF(X1032='Tabelas auxiliares'!$A$236,"INVESTIMENTO","ERRO - VERIFICAR"))))</f>
        <v/>
      </c>
      <c r="Z1032" s="64" t="str">
        <f t="shared" si="31"/>
        <v/>
      </c>
      <c r="AC1032" s="44"/>
    </row>
    <row r="1033" spans="6:29" x14ac:dyDescent="0.25">
      <c r="F1033" s="51" t="str">
        <f>IFERROR(VLOOKUP(D1033,'Tabelas auxiliares'!$A$3:$B$61,2,FALSE),"")</f>
        <v/>
      </c>
      <c r="G1033" s="51" t="str">
        <f>IFERROR(VLOOKUP($B1033,'Tabelas auxiliares'!$A$65:$C$102,2,FALSE),"")</f>
        <v/>
      </c>
      <c r="H1033" s="51" t="str">
        <f>IFERROR(VLOOKUP($B1033,'Tabelas auxiliares'!$A$65:$C$102,3,FALSE),"")</f>
        <v/>
      </c>
      <c r="X1033" s="51" t="str">
        <f t="shared" si="30"/>
        <v/>
      </c>
      <c r="Y1033" s="51" t="str">
        <f>IF(T1033="","",IF(AND(T1033&lt;&gt;'Tabelas auxiliares'!$B$236,T1033&lt;&gt;'Tabelas auxiliares'!$B$237,T1033&lt;&gt;'Tabelas auxiliares'!$C$236,T1033&lt;&gt;'Tabelas auxiliares'!$C$237,T1033&lt;&gt;'Tabelas auxiliares'!$D$236),"FOLHA DE PESSOAL",IF(X1033='Tabelas auxiliares'!$A$237,"CUSTEIO",IF(X1033='Tabelas auxiliares'!$A$236,"INVESTIMENTO","ERRO - VERIFICAR"))))</f>
        <v/>
      </c>
      <c r="Z1033" s="64" t="str">
        <f t="shared" si="31"/>
        <v/>
      </c>
      <c r="AC1033" s="44"/>
    </row>
    <row r="1034" spans="6:29" x14ac:dyDescent="0.25">
      <c r="F1034" s="51" t="str">
        <f>IFERROR(VLOOKUP(D1034,'Tabelas auxiliares'!$A$3:$B$61,2,FALSE),"")</f>
        <v/>
      </c>
      <c r="G1034" s="51" t="str">
        <f>IFERROR(VLOOKUP($B1034,'Tabelas auxiliares'!$A$65:$C$102,2,FALSE),"")</f>
        <v/>
      </c>
      <c r="H1034" s="51" t="str">
        <f>IFERROR(VLOOKUP($B1034,'Tabelas auxiliares'!$A$65:$C$102,3,FALSE),"")</f>
        <v/>
      </c>
      <c r="X1034" s="51" t="str">
        <f t="shared" si="30"/>
        <v/>
      </c>
      <c r="Y1034" s="51" t="str">
        <f>IF(T1034="","",IF(AND(T1034&lt;&gt;'Tabelas auxiliares'!$B$236,T1034&lt;&gt;'Tabelas auxiliares'!$B$237,T1034&lt;&gt;'Tabelas auxiliares'!$C$236,T1034&lt;&gt;'Tabelas auxiliares'!$C$237,T1034&lt;&gt;'Tabelas auxiliares'!$D$236),"FOLHA DE PESSOAL",IF(X1034='Tabelas auxiliares'!$A$237,"CUSTEIO",IF(X1034='Tabelas auxiliares'!$A$236,"INVESTIMENTO","ERRO - VERIFICAR"))))</f>
        <v/>
      </c>
      <c r="Z1034" s="64" t="str">
        <f t="shared" si="31"/>
        <v/>
      </c>
      <c r="AA1034" s="44"/>
      <c r="AB1034" s="44"/>
      <c r="AC1034" s="44"/>
    </row>
    <row r="1035" spans="6:29" x14ac:dyDescent="0.25">
      <c r="F1035" s="51" t="str">
        <f>IFERROR(VLOOKUP(D1035,'Tabelas auxiliares'!$A$3:$B$61,2,FALSE),"")</f>
        <v/>
      </c>
      <c r="G1035" s="51" t="str">
        <f>IFERROR(VLOOKUP($B1035,'Tabelas auxiliares'!$A$65:$C$102,2,FALSE),"")</f>
        <v/>
      </c>
      <c r="H1035" s="51" t="str">
        <f>IFERROR(VLOOKUP($B1035,'Tabelas auxiliares'!$A$65:$C$102,3,FALSE),"")</f>
        <v/>
      </c>
      <c r="X1035" s="51" t="str">
        <f t="shared" si="30"/>
        <v/>
      </c>
      <c r="Y1035" s="51" t="str">
        <f>IF(T1035="","",IF(AND(T1035&lt;&gt;'Tabelas auxiliares'!$B$236,T1035&lt;&gt;'Tabelas auxiliares'!$B$237,T1035&lt;&gt;'Tabelas auxiliares'!$C$236,T1035&lt;&gt;'Tabelas auxiliares'!$C$237,T1035&lt;&gt;'Tabelas auxiliares'!$D$236),"FOLHA DE PESSOAL",IF(X1035='Tabelas auxiliares'!$A$237,"CUSTEIO",IF(X1035='Tabelas auxiliares'!$A$236,"INVESTIMENTO","ERRO - VERIFICAR"))))</f>
        <v/>
      </c>
      <c r="Z1035" s="64" t="str">
        <f t="shared" si="31"/>
        <v/>
      </c>
      <c r="AC1035" s="44"/>
    </row>
    <row r="1036" spans="6:29" x14ac:dyDescent="0.25">
      <c r="F1036" s="51" t="str">
        <f>IFERROR(VLOOKUP(D1036,'Tabelas auxiliares'!$A$3:$B$61,2,FALSE),"")</f>
        <v/>
      </c>
      <c r="G1036" s="51" t="str">
        <f>IFERROR(VLOOKUP($B1036,'Tabelas auxiliares'!$A$65:$C$102,2,FALSE),"")</f>
        <v/>
      </c>
      <c r="H1036" s="51" t="str">
        <f>IFERROR(VLOOKUP($B1036,'Tabelas auxiliares'!$A$65:$C$102,3,FALSE),"")</f>
        <v/>
      </c>
      <c r="X1036" s="51" t="str">
        <f t="shared" si="30"/>
        <v/>
      </c>
      <c r="Y1036" s="51" t="str">
        <f>IF(T1036="","",IF(AND(T1036&lt;&gt;'Tabelas auxiliares'!$B$236,T1036&lt;&gt;'Tabelas auxiliares'!$B$237,T1036&lt;&gt;'Tabelas auxiliares'!$C$236,T1036&lt;&gt;'Tabelas auxiliares'!$C$237,T1036&lt;&gt;'Tabelas auxiliares'!$D$236),"FOLHA DE PESSOAL",IF(X1036='Tabelas auxiliares'!$A$237,"CUSTEIO",IF(X1036='Tabelas auxiliares'!$A$236,"INVESTIMENTO","ERRO - VERIFICAR"))))</f>
        <v/>
      </c>
      <c r="Z1036" s="64" t="str">
        <f t="shared" si="31"/>
        <v/>
      </c>
      <c r="AA1036" s="44"/>
    </row>
    <row r="1037" spans="6:29" x14ac:dyDescent="0.25">
      <c r="F1037" s="51" t="str">
        <f>IFERROR(VLOOKUP(D1037,'Tabelas auxiliares'!$A$3:$B$61,2,FALSE),"")</f>
        <v/>
      </c>
      <c r="G1037" s="51" t="str">
        <f>IFERROR(VLOOKUP($B1037,'Tabelas auxiliares'!$A$65:$C$102,2,FALSE),"")</f>
        <v/>
      </c>
      <c r="H1037" s="51" t="str">
        <f>IFERROR(VLOOKUP($B1037,'Tabelas auxiliares'!$A$65:$C$102,3,FALSE),"")</f>
        <v/>
      </c>
      <c r="X1037" s="51" t="str">
        <f t="shared" si="30"/>
        <v/>
      </c>
      <c r="Y1037" s="51" t="str">
        <f>IF(T1037="","",IF(AND(T1037&lt;&gt;'Tabelas auxiliares'!$B$236,T1037&lt;&gt;'Tabelas auxiliares'!$B$237,T1037&lt;&gt;'Tabelas auxiliares'!$C$236,T1037&lt;&gt;'Tabelas auxiliares'!$C$237,T1037&lt;&gt;'Tabelas auxiliares'!$D$236),"FOLHA DE PESSOAL",IF(X1037='Tabelas auxiliares'!$A$237,"CUSTEIO",IF(X1037='Tabelas auxiliares'!$A$236,"INVESTIMENTO","ERRO - VERIFICAR"))))</f>
        <v/>
      </c>
      <c r="Z1037" s="64" t="str">
        <f t="shared" si="31"/>
        <v/>
      </c>
      <c r="AC1037" s="44"/>
    </row>
    <row r="1038" spans="6:29" x14ac:dyDescent="0.25">
      <c r="F1038" s="51" t="str">
        <f>IFERROR(VLOOKUP(D1038,'Tabelas auxiliares'!$A$3:$B$61,2,FALSE),"")</f>
        <v/>
      </c>
      <c r="G1038" s="51" t="str">
        <f>IFERROR(VLOOKUP($B1038,'Tabelas auxiliares'!$A$65:$C$102,2,FALSE),"")</f>
        <v/>
      </c>
      <c r="H1038" s="51" t="str">
        <f>IFERROR(VLOOKUP($B1038,'Tabelas auxiliares'!$A$65:$C$102,3,FALSE),"")</f>
        <v/>
      </c>
      <c r="X1038" s="51" t="str">
        <f t="shared" si="30"/>
        <v/>
      </c>
      <c r="Y1038" s="51" t="str">
        <f>IF(T1038="","",IF(AND(T1038&lt;&gt;'Tabelas auxiliares'!$B$236,T1038&lt;&gt;'Tabelas auxiliares'!$B$237,T1038&lt;&gt;'Tabelas auxiliares'!$C$236,T1038&lt;&gt;'Tabelas auxiliares'!$C$237,T1038&lt;&gt;'Tabelas auxiliares'!$D$236),"FOLHA DE PESSOAL",IF(X1038='Tabelas auxiliares'!$A$237,"CUSTEIO",IF(X1038='Tabelas auxiliares'!$A$236,"INVESTIMENTO","ERRO - VERIFICAR"))))</f>
        <v/>
      </c>
      <c r="Z1038" s="64" t="str">
        <f t="shared" si="31"/>
        <v/>
      </c>
      <c r="AA1038" s="44"/>
      <c r="AC1038" s="44"/>
    </row>
    <row r="1039" spans="6:29" x14ac:dyDescent="0.25">
      <c r="F1039" s="51" t="str">
        <f>IFERROR(VLOOKUP(D1039,'Tabelas auxiliares'!$A$3:$B$61,2,FALSE),"")</f>
        <v/>
      </c>
      <c r="G1039" s="51" t="str">
        <f>IFERROR(VLOOKUP($B1039,'Tabelas auxiliares'!$A$65:$C$102,2,FALSE),"")</f>
        <v/>
      </c>
      <c r="H1039" s="51" t="str">
        <f>IFERROR(VLOOKUP($B1039,'Tabelas auxiliares'!$A$65:$C$102,3,FALSE),"")</f>
        <v/>
      </c>
      <c r="X1039" s="51" t="str">
        <f t="shared" si="30"/>
        <v/>
      </c>
      <c r="Y1039" s="51" t="str">
        <f>IF(T1039="","",IF(AND(T1039&lt;&gt;'Tabelas auxiliares'!$B$236,T1039&lt;&gt;'Tabelas auxiliares'!$B$237,T1039&lt;&gt;'Tabelas auxiliares'!$C$236,T1039&lt;&gt;'Tabelas auxiliares'!$C$237,T1039&lt;&gt;'Tabelas auxiliares'!$D$236),"FOLHA DE PESSOAL",IF(X1039='Tabelas auxiliares'!$A$237,"CUSTEIO",IF(X1039='Tabelas auxiliares'!$A$236,"INVESTIMENTO","ERRO - VERIFICAR"))))</f>
        <v/>
      </c>
      <c r="Z1039" s="64" t="str">
        <f t="shared" si="31"/>
        <v/>
      </c>
      <c r="AC1039" s="44"/>
    </row>
    <row r="1040" spans="6:29" x14ac:dyDescent="0.25">
      <c r="F1040" s="51" t="str">
        <f>IFERROR(VLOOKUP(D1040,'Tabelas auxiliares'!$A$3:$B$61,2,FALSE),"")</f>
        <v/>
      </c>
      <c r="G1040" s="51" t="str">
        <f>IFERROR(VLOOKUP($B1040,'Tabelas auxiliares'!$A$65:$C$102,2,FALSE),"")</f>
        <v/>
      </c>
      <c r="H1040" s="51" t="str">
        <f>IFERROR(VLOOKUP($B1040,'Tabelas auxiliares'!$A$65:$C$102,3,FALSE),"")</f>
        <v/>
      </c>
      <c r="X1040" s="51" t="str">
        <f t="shared" si="30"/>
        <v/>
      </c>
      <c r="Y1040" s="51" t="str">
        <f>IF(T1040="","",IF(AND(T1040&lt;&gt;'Tabelas auxiliares'!$B$236,T1040&lt;&gt;'Tabelas auxiliares'!$B$237,T1040&lt;&gt;'Tabelas auxiliares'!$C$236,T1040&lt;&gt;'Tabelas auxiliares'!$C$237,T1040&lt;&gt;'Tabelas auxiliares'!$D$236),"FOLHA DE PESSOAL",IF(X1040='Tabelas auxiliares'!$A$237,"CUSTEIO",IF(X1040='Tabelas auxiliares'!$A$236,"INVESTIMENTO","ERRO - VERIFICAR"))))</f>
        <v/>
      </c>
      <c r="Z1040" s="64" t="str">
        <f t="shared" si="31"/>
        <v/>
      </c>
      <c r="AC1040" s="44"/>
    </row>
    <row r="1041" spans="6:29" x14ac:dyDescent="0.25">
      <c r="F1041" s="51" t="str">
        <f>IFERROR(VLOOKUP(D1041,'Tabelas auxiliares'!$A$3:$B$61,2,FALSE),"")</f>
        <v/>
      </c>
      <c r="G1041" s="51" t="str">
        <f>IFERROR(VLOOKUP($B1041,'Tabelas auxiliares'!$A$65:$C$102,2,FALSE),"")</f>
        <v/>
      </c>
      <c r="H1041" s="51" t="str">
        <f>IFERROR(VLOOKUP($B1041,'Tabelas auxiliares'!$A$65:$C$102,3,FALSE),"")</f>
        <v/>
      </c>
      <c r="X1041" s="51" t="str">
        <f t="shared" si="30"/>
        <v/>
      </c>
      <c r="Y1041" s="51" t="str">
        <f>IF(T1041="","",IF(AND(T1041&lt;&gt;'Tabelas auxiliares'!$B$236,T1041&lt;&gt;'Tabelas auxiliares'!$B$237,T1041&lt;&gt;'Tabelas auxiliares'!$C$236,T1041&lt;&gt;'Tabelas auxiliares'!$C$237,T1041&lt;&gt;'Tabelas auxiliares'!$D$236),"FOLHA DE PESSOAL",IF(X1041='Tabelas auxiliares'!$A$237,"CUSTEIO",IF(X1041='Tabelas auxiliares'!$A$236,"INVESTIMENTO","ERRO - VERIFICAR"))))</f>
        <v/>
      </c>
      <c r="Z1041" s="64" t="str">
        <f t="shared" si="31"/>
        <v/>
      </c>
      <c r="AC1041" s="44"/>
    </row>
    <row r="1042" spans="6:29" x14ac:dyDescent="0.25">
      <c r="F1042" s="51" t="str">
        <f>IFERROR(VLOOKUP(D1042,'Tabelas auxiliares'!$A$3:$B$61,2,FALSE),"")</f>
        <v/>
      </c>
      <c r="G1042" s="51" t="str">
        <f>IFERROR(VLOOKUP($B1042,'Tabelas auxiliares'!$A$65:$C$102,2,FALSE),"")</f>
        <v/>
      </c>
      <c r="H1042" s="51" t="str">
        <f>IFERROR(VLOOKUP($B1042,'Tabelas auxiliares'!$A$65:$C$102,3,FALSE),"")</f>
        <v/>
      </c>
      <c r="X1042" s="51" t="str">
        <f t="shared" si="30"/>
        <v/>
      </c>
      <c r="Y1042" s="51" t="str">
        <f>IF(T1042="","",IF(AND(T1042&lt;&gt;'Tabelas auxiliares'!$B$236,T1042&lt;&gt;'Tabelas auxiliares'!$B$237,T1042&lt;&gt;'Tabelas auxiliares'!$C$236,T1042&lt;&gt;'Tabelas auxiliares'!$C$237,T1042&lt;&gt;'Tabelas auxiliares'!$D$236),"FOLHA DE PESSOAL",IF(X1042='Tabelas auxiliares'!$A$237,"CUSTEIO",IF(X1042='Tabelas auxiliares'!$A$236,"INVESTIMENTO","ERRO - VERIFICAR"))))</f>
        <v/>
      </c>
      <c r="Z1042" s="64" t="str">
        <f t="shared" si="31"/>
        <v/>
      </c>
      <c r="AA1042" s="44"/>
      <c r="AC1042" s="44"/>
    </row>
    <row r="1043" spans="6:29" x14ac:dyDescent="0.25">
      <c r="F1043" s="51" t="str">
        <f>IFERROR(VLOOKUP(D1043,'Tabelas auxiliares'!$A$3:$B$61,2,FALSE),"")</f>
        <v/>
      </c>
      <c r="G1043" s="51" t="str">
        <f>IFERROR(VLOOKUP($B1043,'Tabelas auxiliares'!$A$65:$C$102,2,FALSE),"")</f>
        <v/>
      </c>
      <c r="H1043" s="51" t="str">
        <f>IFERROR(VLOOKUP($B1043,'Tabelas auxiliares'!$A$65:$C$102,3,FALSE),"")</f>
        <v/>
      </c>
      <c r="X1043" s="51" t="str">
        <f t="shared" si="30"/>
        <v/>
      </c>
      <c r="Y1043" s="51" t="str">
        <f>IF(T1043="","",IF(AND(T1043&lt;&gt;'Tabelas auxiliares'!$B$236,T1043&lt;&gt;'Tabelas auxiliares'!$B$237,T1043&lt;&gt;'Tabelas auxiliares'!$C$236,T1043&lt;&gt;'Tabelas auxiliares'!$C$237,T1043&lt;&gt;'Tabelas auxiliares'!$D$236),"FOLHA DE PESSOAL",IF(X1043='Tabelas auxiliares'!$A$237,"CUSTEIO",IF(X1043='Tabelas auxiliares'!$A$236,"INVESTIMENTO","ERRO - VERIFICAR"))))</f>
        <v/>
      </c>
      <c r="Z1043" s="64" t="str">
        <f t="shared" si="31"/>
        <v/>
      </c>
      <c r="AA1043" s="44"/>
      <c r="AC1043" s="44"/>
    </row>
    <row r="1044" spans="6:29" x14ac:dyDescent="0.25">
      <c r="F1044" s="51" t="str">
        <f>IFERROR(VLOOKUP(D1044,'Tabelas auxiliares'!$A$3:$B$61,2,FALSE),"")</f>
        <v/>
      </c>
      <c r="G1044" s="51" t="str">
        <f>IFERROR(VLOOKUP($B1044,'Tabelas auxiliares'!$A$65:$C$102,2,FALSE),"")</f>
        <v/>
      </c>
      <c r="H1044" s="51" t="str">
        <f>IFERROR(VLOOKUP($B1044,'Tabelas auxiliares'!$A$65:$C$102,3,FALSE),"")</f>
        <v/>
      </c>
      <c r="X1044" s="51" t="str">
        <f t="shared" si="30"/>
        <v/>
      </c>
      <c r="Y1044" s="51" t="str">
        <f>IF(T1044="","",IF(AND(T1044&lt;&gt;'Tabelas auxiliares'!$B$236,T1044&lt;&gt;'Tabelas auxiliares'!$B$237,T1044&lt;&gt;'Tabelas auxiliares'!$C$236,T1044&lt;&gt;'Tabelas auxiliares'!$C$237,T1044&lt;&gt;'Tabelas auxiliares'!$D$236),"FOLHA DE PESSOAL",IF(X1044='Tabelas auxiliares'!$A$237,"CUSTEIO",IF(X1044='Tabelas auxiliares'!$A$236,"INVESTIMENTO","ERRO - VERIFICAR"))))</f>
        <v/>
      </c>
      <c r="Z1044" s="64" t="str">
        <f t="shared" si="31"/>
        <v/>
      </c>
      <c r="AA1044" s="44"/>
    </row>
    <row r="1045" spans="6:29" x14ac:dyDescent="0.25">
      <c r="F1045" s="51" t="str">
        <f>IFERROR(VLOOKUP(D1045,'Tabelas auxiliares'!$A$3:$B$61,2,FALSE),"")</f>
        <v/>
      </c>
      <c r="G1045" s="51" t="str">
        <f>IFERROR(VLOOKUP($B1045,'Tabelas auxiliares'!$A$65:$C$102,2,FALSE),"")</f>
        <v/>
      </c>
      <c r="H1045" s="51" t="str">
        <f>IFERROR(VLOOKUP($B1045,'Tabelas auxiliares'!$A$65:$C$102,3,FALSE),"")</f>
        <v/>
      </c>
      <c r="X1045" s="51" t="str">
        <f t="shared" si="30"/>
        <v/>
      </c>
      <c r="Y1045" s="51" t="str">
        <f>IF(T1045="","",IF(AND(T1045&lt;&gt;'Tabelas auxiliares'!$B$236,T1045&lt;&gt;'Tabelas auxiliares'!$B$237,T1045&lt;&gt;'Tabelas auxiliares'!$C$236,T1045&lt;&gt;'Tabelas auxiliares'!$C$237,T1045&lt;&gt;'Tabelas auxiliares'!$D$236),"FOLHA DE PESSOAL",IF(X1045='Tabelas auxiliares'!$A$237,"CUSTEIO",IF(X1045='Tabelas auxiliares'!$A$236,"INVESTIMENTO","ERRO - VERIFICAR"))))</f>
        <v/>
      </c>
      <c r="Z1045" s="64" t="str">
        <f t="shared" si="31"/>
        <v/>
      </c>
      <c r="AA1045" s="44"/>
    </row>
    <row r="1046" spans="6:29" x14ac:dyDescent="0.25">
      <c r="F1046" s="51" t="str">
        <f>IFERROR(VLOOKUP(D1046,'Tabelas auxiliares'!$A$3:$B$61,2,FALSE),"")</f>
        <v/>
      </c>
      <c r="G1046" s="51" t="str">
        <f>IFERROR(VLOOKUP($B1046,'Tabelas auxiliares'!$A$65:$C$102,2,FALSE),"")</f>
        <v/>
      </c>
      <c r="H1046" s="51" t="str">
        <f>IFERROR(VLOOKUP($B1046,'Tabelas auxiliares'!$A$65:$C$102,3,FALSE),"")</f>
        <v/>
      </c>
      <c r="X1046" s="51" t="str">
        <f t="shared" si="30"/>
        <v/>
      </c>
      <c r="Y1046" s="51" t="str">
        <f>IF(T1046="","",IF(AND(T1046&lt;&gt;'Tabelas auxiliares'!$B$236,T1046&lt;&gt;'Tabelas auxiliares'!$B$237,T1046&lt;&gt;'Tabelas auxiliares'!$C$236,T1046&lt;&gt;'Tabelas auxiliares'!$C$237,T1046&lt;&gt;'Tabelas auxiliares'!$D$236),"FOLHA DE PESSOAL",IF(X1046='Tabelas auxiliares'!$A$237,"CUSTEIO",IF(X1046='Tabelas auxiliares'!$A$236,"INVESTIMENTO","ERRO - VERIFICAR"))))</f>
        <v/>
      </c>
      <c r="Z1046" s="64" t="str">
        <f t="shared" si="31"/>
        <v/>
      </c>
      <c r="AA1046" s="44"/>
    </row>
    <row r="1047" spans="6:29" x14ac:dyDescent="0.25">
      <c r="F1047" s="51" t="str">
        <f>IFERROR(VLOOKUP(D1047,'Tabelas auxiliares'!$A$3:$B$61,2,FALSE),"")</f>
        <v/>
      </c>
      <c r="G1047" s="51" t="str">
        <f>IFERROR(VLOOKUP($B1047,'Tabelas auxiliares'!$A$65:$C$102,2,FALSE),"")</f>
        <v/>
      </c>
      <c r="H1047" s="51" t="str">
        <f>IFERROR(VLOOKUP($B1047,'Tabelas auxiliares'!$A$65:$C$102,3,FALSE),"")</f>
        <v/>
      </c>
      <c r="X1047" s="51" t="str">
        <f t="shared" si="30"/>
        <v/>
      </c>
      <c r="Y1047" s="51" t="str">
        <f>IF(T1047="","",IF(AND(T1047&lt;&gt;'Tabelas auxiliares'!$B$236,T1047&lt;&gt;'Tabelas auxiliares'!$B$237,T1047&lt;&gt;'Tabelas auxiliares'!$C$236,T1047&lt;&gt;'Tabelas auxiliares'!$C$237,T1047&lt;&gt;'Tabelas auxiliares'!$D$236),"FOLHA DE PESSOAL",IF(X1047='Tabelas auxiliares'!$A$237,"CUSTEIO",IF(X1047='Tabelas auxiliares'!$A$236,"INVESTIMENTO","ERRO - VERIFICAR"))))</f>
        <v/>
      </c>
      <c r="Z1047" s="64" t="str">
        <f t="shared" si="31"/>
        <v/>
      </c>
      <c r="AA1047" s="44"/>
    </row>
    <row r="1048" spans="6:29" x14ac:dyDescent="0.25">
      <c r="F1048" s="51" t="str">
        <f>IFERROR(VLOOKUP(D1048,'Tabelas auxiliares'!$A$3:$B$61,2,FALSE),"")</f>
        <v/>
      </c>
      <c r="G1048" s="51" t="str">
        <f>IFERROR(VLOOKUP($B1048,'Tabelas auxiliares'!$A$65:$C$102,2,FALSE),"")</f>
        <v/>
      </c>
      <c r="H1048" s="51" t="str">
        <f>IFERROR(VLOOKUP($B1048,'Tabelas auxiliares'!$A$65:$C$102,3,FALSE),"")</f>
        <v/>
      </c>
      <c r="X1048" s="51" t="str">
        <f t="shared" si="30"/>
        <v/>
      </c>
      <c r="Y1048" s="51" t="str">
        <f>IF(T1048="","",IF(AND(T1048&lt;&gt;'Tabelas auxiliares'!$B$236,T1048&lt;&gt;'Tabelas auxiliares'!$B$237,T1048&lt;&gt;'Tabelas auxiliares'!$C$236,T1048&lt;&gt;'Tabelas auxiliares'!$C$237,T1048&lt;&gt;'Tabelas auxiliares'!$D$236),"FOLHA DE PESSOAL",IF(X1048='Tabelas auxiliares'!$A$237,"CUSTEIO",IF(X1048='Tabelas auxiliares'!$A$236,"INVESTIMENTO","ERRO - VERIFICAR"))))</f>
        <v/>
      </c>
      <c r="Z1048" s="64" t="str">
        <f t="shared" si="31"/>
        <v/>
      </c>
      <c r="AA1048" s="44"/>
      <c r="AB1048" s="44"/>
      <c r="AC1048" s="44"/>
    </row>
    <row r="1049" spans="6:29" x14ac:dyDescent="0.25">
      <c r="F1049" s="51" t="str">
        <f>IFERROR(VLOOKUP(D1049,'Tabelas auxiliares'!$A$3:$B$61,2,FALSE),"")</f>
        <v/>
      </c>
      <c r="G1049" s="51" t="str">
        <f>IFERROR(VLOOKUP($B1049,'Tabelas auxiliares'!$A$65:$C$102,2,FALSE),"")</f>
        <v/>
      </c>
      <c r="H1049" s="51" t="str">
        <f>IFERROR(VLOOKUP($B1049,'Tabelas auxiliares'!$A$65:$C$102,3,FALSE),"")</f>
        <v/>
      </c>
      <c r="X1049" s="51" t="str">
        <f t="shared" si="30"/>
        <v/>
      </c>
      <c r="Y1049" s="51" t="str">
        <f>IF(T1049="","",IF(AND(T1049&lt;&gt;'Tabelas auxiliares'!$B$236,T1049&lt;&gt;'Tabelas auxiliares'!$B$237,T1049&lt;&gt;'Tabelas auxiliares'!$C$236,T1049&lt;&gt;'Tabelas auxiliares'!$C$237,T1049&lt;&gt;'Tabelas auxiliares'!$D$236),"FOLHA DE PESSOAL",IF(X1049='Tabelas auxiliares'!$A$237,"CUSTEIO",IF(X1049='Tabelas auxiliares'!$A$236,"INVESTIMENTO","ERRO - VERIFICAR"))))</f>
        <v/>
      </c>
      <c r="Z1049" s="64" t="str">
        <f t="shared" si="31"/>
        <v/>
      </c>
      <c r="AB1049" s="44"/>
    </row>
    <row r="1050" spans="6:29" x14ac:dyDescent="0.25">
      <c r="F1050" s="51" t="str">
        <f>IFERROR(VLOOKUP(D1050,'Tabelas auxiliares'!$A$3:$B$61,2,FALSE),"")</f>
        <v/>
      </c>
      <c r="G1050" s="51" t="str">
        <f>IFERROR(VLOOKUP($B1050,'Tabelas auxiliares'!$A$65:$C$102,2,FALSE),"")</f>
        <v/>
      </c>
      <c r="H1050" s="51" t="str">
        <f>IFERROR(VLOOKUP($B1050,'Tabelas auxiliares'!$A$65:$C$102,3,FALSE),"")</f>
        <v/>
      </c>
      <c r="X1050" s="51" t="str">
        <f t="shared" si="30"/>
        <v/>
      </c>
      <c r="Y1050" s="51" t="str">
        <f>IF(T1050="","",IF(AND(T1050&lt;&gt;'Tabelas auxiliares'!$B$236,T1050&lt;&gt;'Tabelas auxiliares'!$B$237,T1050&lt;&gt;'Tabelas auxiliares'!$C$236,T1050&lt;&gt;'Tabelas auxiliares'!$C$237,T1050&lt;&gt;'Tabelas auxiliares'!$D$236),"FOLHA DE PESSOAL",IF(X1050='Tabelas auxiliares'!$A$237,"CUSTEIO",IF(X1050='Tabelas auxiliares'!$A$236,"INVESTIMENTO","ERRO - VERIFICAR"))))</f>
        <v/>
      </c>
      <c r="Z1050" s="64" t="str">
        <f t="shared" si="31"/>
        <v/>
      </c>
      <c r="AC1050" s="44"/>
    </row>
    <row r="1051" spans="6:29" x14ac:dyDescent="0.25">
      <c r="F1051" s="51" t="str">
        <f>IFERROR(VLOOKUP(D1051,'Tabelas auxiliares'!$A$3:$B$61,2,FALSE),"")</f>
        <v/>
      </c>
      <c r="G1051" s="51" t="str">
        <f>IFERROR(VLOOKUP($B1051,'Tabelas auxiliares'!$A$65:$C$102,2,FALSE),"")</f>
        <v/>
      </c>
      <c r="H1051" s="51" t="str">
        <f>IFERROR(VLOOKUP($B1051,'Tabelas auxiliares'!$A$65:$C$102,3,FALSE),"")</f>
        <v/>
      </c>
      <c r="X1051" s="51" t="str">
        <f t="shared" si="30"/>
        <v/>
      </c>
      <c r="Y1051" s="51" t="str">
        <f>IF(T1051="","",IF(AND(T1051&lt;&gt;'Tabelas auxiliares'!$B$236,T1051&lt;&gt;'Tabelas auxiliares'!$B$237,T1051&lt;&gt;'Tabelas auxiliares'!$C$236,T1051&lt;&gt;'Tabelas auxiliares'!$C$237,T1051&lt;&gt;'Tabelas auxiliares'!$D$236),"FOLHA DE PESSOAL",IF(X1051='Tabelas auxiliares'!$A$237,"CUSTEIO",IF(X1051='Tabelas auxiliares'!$A$236,"INVESTIMENTO","ERRO - VERIFICAR"))))</f>
        <v/>
      </c>
      <c r="Z1051" s="64" t="str">
        <f t="shared" si="31"/>
        <v/>
      </c>
      <c r="AA1051" s="44"/>
    </row>
    <row r="1052" spans="6:29" x14ac:dyDescent="0.25">
      <c r="F1052" s="51" t="str">
        <f>IFERROR(VLOOKUP(D1052,'Tabelas auxiliares'!$A$3:$B$61,2,FALSE),"")</f>
        <v/>
      </c>
      <c r="G1052" s="51" t="str">
        <f>IFERROR(VLOOKUP($B1052,'Tabelas auxiliares'!$A$65:$C$102,2,FALSE),"")</f>
        <v/>
      </c>
      <c r="H1052" s="51" t="str">
        <f>IFERROR(VLOOKUP($B1052,'Tabelas auxiliares'!$A$65:$C$102,3,FALSE),"")</f>
        <v/>
      </c>
      <c r="X1052" s="51" t="str">
        <f t="shared" si="30"/>
        <v/>
      </c>
      <c r="Y1052" s="51" t="str">
        <f>IF(T1052="","",IF(AND(T1052&lt;&gt;'Tabelas auxiliares'!$B$236,T1052&lt;&gt;'Tabelas auxiliares'!$B$237,T1052&lt;&gt;'Tabelas auxiliares'!$C$236,T1052&lt;&gt;'Tabelas auxiliares'!$C$237,T1052&lt;&gt;'Tabelas auxiliares'!$D$236),"FOLHA DE PESSOAL",IF(X1052='Tabelas auxiliares'!$A$237,"CUSTEIO",IF(X1052='Tabelas auxiliares'!$A$236,"INVESTIMENTO","ERRO - VERIFICAR"))))</f>
        <v/>
      </c>
      <c r="Z1052" s="64" t="str">
        <f t="shared" si="31"/>
        <v/>
      </c>
      <c r="AA1052" s="44"/>
      <c r="AB1052" s="44"/>
      <c r="AC1052" s="44"/>
    </row>
    <row r="1053" spans="6:29" x14ac:dyDescent="0.25">
      <c r="F1053" s="51" t="str">
        <f>IFERROR(VLOOKUP(D1053,'Tabelas auxiliares'!$A$3:$B$61,2,FALSE),"")</f>
        <v/>
      </c>
      <c r="G1053" s="51" t="str">
        <f>IFERROR(VLOOKUP($B1053,'Tabelas auxiliares'!$A$65:$C$102,2,FALSE),"")</f>
        <v/>
      </c>
      <c r="H1053" s="51" t="str">
        <f>IFERROR(VLOOKUP($B1053,'Tabelas auxiliares'!$A$65:$C$102,3,FALSE),"")</f>
        <v/>
      </c>
      <c r="X1053" s="51" t="str">
        <f t="shared" si="30"/>
        <v/>
      </c>
      <c r="Y1053" s="51" t="str">
        <f>IF(T1053="","",IF(AND(T1053&lt;&gt;'Tabelas auxiliares'!$B$236,T1053&lt;&gt;'Tabelas auxiliares'!$B$237,T1053&lt;&gt;'Tabelas auxiliares'!$C$236,T1053&lt;&gt;'Tabelas auxiliares'!$C$237,T1053&lt;&gt;'Tabelas auxiliares'!$D$236),"FOLHA DE PESSOAL",IF(X1053='Tabelas auxiliares'!$A$237,"CUSTEIO",IF(X1053='Tabelas auxiliares'!$A$236,"INVESTIMENTO","ERRO - VERIFICAR"))))</f>
        <v/>
      </c>
      <c r="Z1053" s="64" t="str">
        <f t="shared" si="31"/>
        <v/>
      </c>
      <c r="AA1053" s="44"/>
    </row>
    <row r="1054" spans="6:29" x14ac:dyDescent="0.25">
      <c r="F1054" s="51" t="str">
        <f>IFERROR(VLOOKUP(D1054,'Tabelas auxiliares'!$A$3:$B$61,2,FALSE),"")</f>
        <v/>
      </c>
      <c r="G1054" s="51" t="str">
        <f>IFERROR(VLOOKUP($B1054,'Tabelas auxiliares'!$A$65:$C$102,2,FALSE),"")</f>
        <v/>
      </c>
      <c r="H1054" s="51" t="str">
        <f>IFERROR(VLOOKUP($B1054,'Tabelas auxiliares'!$A$65:$C$102,3,FALSE),"")</f>
        <v/>
      </c>
      <c r="X1054" s="51" t="str">
        <f t="shared" si="30"/>
        <v/>
      </c>
      <c r="Y1054" s="51" t="str">
        <f>IF(T1054="","",IF(AND(T1054&lt;&gt;'Tabelas auxiliares'!$B$236,T1054&lt;&gt;'Tabelas auxiliares'!$B$237,T1054&lt;&gt;'Tabelas auxiliares'!$C$236,T1054&lt;&gt;'Tabelas auxiliares'!$C$237,T1054&lt;&gt;'Tabelas auxiliares'!$D$236),"FOLHA DE PESSOAL",IF(X1054='Tabelas auxiliares'!$A$237,"CUSTEIO",IF(X1054='Tabelas auxiliares'!$A$236,"INVESTIMENTO","ERRO - VERIFICAR"))))</f>
        <v/>
      </c>
      <c r="Z1054" s="64" t="str">
        <f t="shared" si="31"/>
        <v/>
      </c>
      <c r="AB1054" s="44"/>
      <c r="AC1054" s="44"/>
    </row>
    <row r="1055" spans="6:29" x14ac:dyDescent="0.25">
      <c r="F1055" s="51" t="str">
        <f>IFERROR(VLOOKUP(D1055,'Tabelas auxiliares'!$A$3:$B$61,2,FALSE),"")</f>
        <v/>
      </c>
      <c r="G1055" s="51" t="str">
        <f>IFERROR(VLOOKUP($B1055,'Tabelas auxiliares'!$A$65:$C$102,2,FALSE),"")</f>
        <v/>
      </c>
      <c r="H1055" s="51" t="str">
        <f>IFERROR(VLOOKUP($B1055,'Tabelas auxiliares'!$A$65:$C$102,3,FALSE),"")</f>
        <v/>
      </c>
      <c r="X1055" s="51" t="str">
        <f t="shared" si="30"/>
        <v/>
      </c>
      <c r="Y1055" s="51" t="str">
        <f>IF(T1055="","",IF(AND(T1055&lt;&gt;'Tabelas auxiliares'!$B$236,T1055&lt;&gt;'Tabelas auxiliares'!$B$237,T1055&lt;&gt;'Tabelas auxiliares'!$C$236,T1055&lt;&gt;'Tabelas auxiliares'!$C$237,T1055&lt;&gt;'Tabelas auxiliares'!$D$236),"FOLHA DE PESSOAL",IF(X1055='Tabelas auxiliares'!$A$237,"CUSTEIO",IF(X1055='Tabelas auxiliares'!$A$236,"INVESTIMENTO","ERRO - VERIFICAR"))))</f>
        <v/>
      </c>
      <c r="Z1055" s="64" t="str">
        <f t="shared" si="31"/>
        <v/>
      </c>
      <c r="AA1055" s="44"/>
    </row>
    <row r="1056" spans="6:29" x14ac:dyDescent="0.25">
      <c r="F1056" s="51" t="str">
        <f>IFERROR(VLOOKUP(D1056,'Tabelas auxiliares'!$A$3:$B$61,2,FALSE),"")</f>
        <v/>
      </c>
      <c r="G1056" s="51" t="str">
        <f>IFERROR(VLOOKUP($B1056,'Tabelas auxiliares'!$A$65:$C$102,2,FALSE),"")</f>
        <v/>
      </c>
      <c r="H1056" s="51" t="str">
        <f>IFERROR(VLOOKUP($B1056,'Tabelas auxiliares'!$A$65:$C$102,3,FALSE),"")</f>
        <v/>
      </c>
      <c r="X1056" s="51" t="str">
        <f t="shared" si="30"/>
        <v/>
      </c>
      <c r="Y1056" s="51" t="str">
        <f>IF(T1056="","",IF(AND(T1056&lt;&gt;'Tabelas auxiliares'!$B$236,T1056&lt;&gt;'Tabelas auxiliares'!$B$237,T1056&lt;&gt;'Tabelas auxiliares'!$C$236,T1056&lt;&gt;'Tabelas auxiliares'!$C$237,T1056&lt;&gt;'Tabelas auxiliares'!$D$236),"FOLHA DE PESSOAL",IF(X1056='Tabelas auxiliares'!$A$237,"CUSTEIO",IF(X1056='Tabelas auxiliares'!$A$236,"INVESTIMENTO","ERRO - VERIFICAR"))))</f>
        <v/>
      </c>
      <c r="Z1056" s="64" t="str">
        <f t="shared" si="31"/>
        <v/>
      </c>
      <c r="AA1056" s="44"/>
    </row>
    <row r="1057" spans="6:29" x14ac:dyDescent="0.25">
      <c r="F1057" s="51" t="str">
        <f>IFERROR(VLOOKUP(D1057,'Tabelas auxiliares'!$A$3:$B$61,2,FALSE),"")</f>
        <v/>
      </c>
      <c r="G1057" s="51" t="str">
        <f>IFERROR(VLOOKUP($B1057,'Tabelas auxiliares'!$A$65:$C$102,2,FALSE),"")</f>
        <v/>
      </c>
      <c r="H1057" s="51" t="str">
        <f>IFERROR(VLOOKUP($B1057,'Tabelas auxiliares'!$A$65:$C$102,3,FALSE),"")</f>
        <v/>
      </c>
      <c r="X1057" s="51" t="str">
        <f t="shared" si="30"/>
        <v/>
      </c>
      <c r="Y1057" s="51" t="str">
        <f>IF(T1057="","",IF(AND(T1057&lt;&gt;'Tabelas auxiliares'!$B$236,T1057&lt;&gt;'Tabelas auxiliares'!$B$237,T1057&lt;&gt;'Tabelas auxiliares'!$C$236,T1057&lt;&gt;'Tabelas auxiliares'!$C$237,T1057&lt;&gt;'Tabelas auxiliares'!$D$236),"FOLHA DE PESSOAL",IF(X1057='Tabelas auxiliares'!$A$237,"CUSTEIO",IF(X1057='Tabelas auxiliares'!$A$236,"INVESTIMENTO","ERRO - VERIFICAR"))))</f>
        <v/>
      </c>
      <c r="Z1057" s="64" t="str">
        <f t="shared" si="31"/>
        <v/>
      </c>
      <c r="AA1057" s="44"/>
      <c r="AB1057" s="44"/>
    </row>
    <row r="1058" spans="6:29" x14ac:dyDescent="0.25">
      <c r="F1058" s="51" t="str">
        <f>IFERROR(VLOOKUP(D1058,'Tabelas auxiliares'!$A$3:$B$61,2,FALSE),"")</f>
        <v/>
      </c>
      <c r="G1058" s="51" t="str">
        <f>IFERROR(VLOOKUP($B1058,'Tabelas auxiliares'!$A$65:$C$102,2,FALSE),"")</f>
        <v/>
      </c>
      <c r="H1058" s="51" t="str">
        <f>IFERROR(VLOOKUP($B1058,'Tabelas auxiliares'!$A$65:$C$102,3,FALSE),"")</f>
        <v/>
      </c>
      <c r="X1058" s="51" t="str">
        <f t="shared" si="30"/>
        <v/>
      </c>
      <c r="Y1058" s="51" t="str">
        <f>IF(T1058="","",IF(AND(T1058&lt;&gt;'Tabelas auxiliares'!$B$236,T1058&lt;&gt;'Tabelas auxiliares'!$B$237,T1058&lt;&gt;'Tabelas auxiliares'!$C$236,T1058&lt;&gt;'Tabelas auxiliares'!$C$237,T1058&lt;&gt;'Tabelas auxiliares'!$D$236),"FOLHA DE PESSOAL",IF(X1058='Tabelas auxiliares'!$A$237,"CUSTEIO",IF(X1058='Tabelas auxiliares'!$A$236,"INVESTIMENTO","ERRO - VERIFICAR"))))</f>
        <v/>
      </c>
      <c r="Z1058" s="64" t="str">
        <f t="shared" si="31"/>
        <v/>
      </c>
      <c r="AC1058" s="44"/>
    </row>
    <row r="1059" spans="6:29" x14ac:dyDescent="0.25">
      <c r="F1059" s="51" t="str">
        <f>IFERROR(VLOOKUP(D1059,'Tabelas auxiliares'!$A$3:$B$61,2,FALSE),"")</f>
        <v/>
      </c>
      <c r="G1059" s="51" t="str">
        <f>IFERROR(VLOOKUP($B1059,'Tabelas auxiliares'!$A$65:$C$102,2,FALSE),"")</f>
        <v/>
      </c>
      <c r="H1059" s="51" t="str">
        <f>IFERROR(VLOOKUP($B1059,'Tabelas auxiliares'!$A$65:$C$102,3,FALSE),"")</f>
        <v/>
      </c>
      <c r="X1059" s="51" t="str">
        <f t="shared" si="30"/>
        <v/>
      </c>
      <c r="Y1059" s="51" t="str">
        <f>IF(T1059="","",IF(AND(T1059&lt;&gt;'Tabelas auxiliares'!$B$236,T1059&lt;&gt;'Tabelas auxiliares'!$B$237,T1059&lt;&gt;'Tabelas auxiliares'!$C$236,T1059&lt;&gt;'Tabelas auxiliares'!$C$237,T1059&lt;&gt;'Tabelas auxiliares'!$D$236),"FOLHA DE PESSOAL",IF(X1059='Tabelas auxiliares'!$A$237,"CUSTEIO",IF(X1059='Tabelas auxiliares'!$A$236,"INVESTIMENTO","ERRO - VERIFICAR"))))</f>
        <v/>
      </c>
      <c r="Z1059" s="64" t="str">
        <f t="shared" si="31"/>
        <v/>
      </c>
      <c r="AA1059" s="44"/>
    </row>
    <row r="1060" spans="6:29" x14ac:dyDescent="0.25">
      <c r="F1060" s="51" t="str">
        <f>IFERROR(VLOOKUP(D1060,'Tabelas auxiliares'!$A$3:$B$61,2,FALSE),"")</f>
        <v/>
      </c>
      <c r="G1060" s="51" t="str">
        <f>IFERROR(VLOOKUP($B1060,'Tabelas auxiliares'!$A$65:$C$102,2,FALSE),"")</f>
        <v/>
      </c>
      <c r="H1060" s="51" t="str">
        <f>IFERROR(VLOOKUP($B1060,'Tabelas auxiliares'!$A$65:$C$102,3,FALSE),"")</f>
        <v/>
      </c>
      <c r="X1060" s="51" t="str">
        <f t="shared" si="30"/>
        <v/>
      </c>
      <c r="Y1060" s="51" t="str">
        <f>IF(T1060="","",IF(AND(T1060&lt;&gt;'Tabelas auxiliares'!$B$236,T1060&lt;&gt;'Tabelas auxiliares'!$B$237,T1060&lt;&gt;'Tabelas auxiliares'!$C$236,T1060&lt;&gt;'Tabelas auxiliares'!$C$237,T1060&lt;&gt;'Tabelas auxiliares'!$D$236),"FOLHA DE PESSOAL",IF(X1060='Tabelas auxiliares'!$A$237,"CUSTEIO",IF(X1060='Tabelas auxiliares'!$A$236,"INVESTIMENTO","ERRO - VERIFICAR"))))</f>
        <v/>
      </c>
      <c r="Z1060" s="64" t="str">
        <f t="shared" si="31"/>
        <v/>
      </c>
      <c r="AA1060" s="44"/>
      <c r="AB1060" s="44"/>
      <c r="AC1060" s="44"/>
    </row>
    <row r="1061" spans="6:29" x14ac:dyDescent="0.25">
      <c r="F1061" s="51" t="str">
        <f>IFERROR(VLOOKUP(D1061,'Tabelas auxiliares'!$A$3:$B$61,2,FALSE),"")</f>
        <v/>
      </c>
      <c r="G1061" s="51" t="str">
        <f>IFERROR(VLOOKUP($B1061,'Tabelas auxiliares'!$A$65:$C$102,2,FALSE),"")</f>
        <v/>
      </c>
      <c r="H1061" s="51" t="str">
        <f>IFERROR(VLOOKUP($B1061,'Tabelas auxiliares'!$A$65:$C$102,3,FALSE),"")</f>
        <v/>
      </c>
      <c r="X1061" s="51" t="str">
        <f t="shared" si="30"/>
        <v/>
      </c>
      <c r="Y1061" s="51" t="str">
        <f>IF(T1061="","",IF(AND(T1061&lt;&gt;'Tabelas auxiliares'!$B$236,T1061&lt;&gt;'Tabelas auxiliares'!$B$237,T1061&lt;&gt;'Tabelas auxiliares'!$C$236,T1061&lt;&gt;'Tabelas auxiliares'!$C$237,T1061&lt;&gt;'Tabelas auxiliares'!$D$236),"FOLHA DE PESSOAL",IF(X1061='Tabelas auxiliares'!$A$237,"CUSTEIO",IF(X1061='Tabelas auxiliares'!$A$236,"INVESTIMENTO","ERRO - VERIFICAR"))))</f>
        <v/>
      </c>
      <c r="Z1061" s="64" t="str">
        <f t="shared" si="31"/>
        <v/>
      </c>
      <c r="AB1061" s="44"/>
      <c r="AC1061" s="44"/>
    </row>
    <row r="1062" spans="6:29" x14ac:dyDescent="0.25">
      <c r="F1062" s="51" t="str">
        <f>IFERROR(VLOOKUP(D1062,'Tabelas auxiliares'!$A$3:$B$61,2,FALSE),"")</f>
        <v/>
      </c>
      <c r="G1062" s="51" t="str">
        <f>IFERROR(VLOOKUP($B1062,'Tabelas auxiliares'!$A$65:$C$102,2,FALSE),"")</f>
        <v/>
      </c>
      <c r="H1062" s="51" t="str">
        <f>IFERROR(VLOOKUP($B1062,'Tabelas auxiliares'!$A$65:$C$102,3,FALSE),"")</f>
        <v/>
      </c>
      <c r="X1062" s="51" t="str">
        <f t="shared" si="30"/>
        <v/>
      </c>
      <c r="Y1062" s="51" t="str">
        <f>IF(T1062="","",IF(AND(T1062&lt;&gt;'Tabelas auxiliares'!$B$236,T1062&lt;&gt;'Tabelas auxiliares'!$B$237,T1062&lt;&gt;'Tabelas auxiliares'!$C$236,T1062&lt;&gt;'Tabelas auxiliares'!$C$237,T1062&lt;&gt;'Tabelas auxiliares'!$D$236),"FOLHA DE PESSOAL",IF(X1062='Tabelas auxiliares'!$A$237,"CUSTEIO",IF(X1062='Tabelas auxiliares'!$A$236,"INVESTIMENTO","ERRO - VERIFICAR"))))</f>
        <v/>
      </c>
      <c r="Z1062" s="64" t="str">
        <f t="shared" si="31"/>
        <v/>
      </c>
      <c r="AC1062" s="44"/>
    </row>
    <row r="1063" spans="6:29" x14ac:dyDescent="0.25">
      <c r="F1063" s="51" t="str">
        <f>IFERROR(VLOOKUP(D1063,'Tabelas auxiliares'!$A$3:$B$61,2,FALSE),"")</f>
        <v/>
      </c>
      <c r="G1063" s="51" t="str">
        <f>IFERROR(VLOOKUP($B1063,'Tabelas auxiliares'!$A$65:$C$102,2,FALSE),"")</f>
        <v/>
      </c>
      <c r="H1063" s="51" t="str">
        <f>IFERROR(VLOOKUP($B1063,'Tabelas auxiliares'!$A$65:$C$102,3,FALSE),"")</f>
        <v/>
      </c>
      <c r="X1063" s="51" t="str">
        <f t="shared" si="30"/>
        <v/>
      </c>
      <c r="Y1063" s="51" t="str">
        <f>IF(T1063="","",IF(AND(T1063&lt;&gt;'Tabelas auxiliares'!$B$236,T1063&lt;&gt;'Tabelas auxiliares'!$B$237,T1063&lt;&gt;'Tabelas auxiliares'!$C$236,T1063&lt;&gt;'Tabelas auxiliares'!$C$237,T1063&lt;&gt;'Tabelas auxiliares'!$D$236),"FOLHA DE PESSOAL",IF(X1063='Tabelas auxiliares'!$A$237,"CUSTEIO",IF(X1063='Tabelas auxiliares'!$A$236,"INVESTIMENTO","ERRO - VERIFICAR"))))</f>
        <v/>
      </c>
      <c r="Z1063" s="64" t="str">
        <f t="shared" si="31"/>
        <v/>
      </c>
      <c r="AC1063" s="44"/>
    </row>
    <row r="1064" spans="6:29" x14ac:dyDescent="0.25">
      <c r="F1064" s="51" t="str">
        <f>IFERROR(VLOOKUP(D1064,'Tabelas auxiliares'!$A$3:$B$61,2,FALSE),"")</f>
        <v/>
      </c>
      <c r="G1064" s="51" t="str">
        <f>IFERROR(VLOOKUP($B1064,'Tabelas auxiliares'!$A$65:$C$102,2,FALSE),"")</f>
        <v/>
      </c>
      <c r="H1064" s="51" t="str">
        <f>IFERROR(VLOOKUP($B1064,'Tabelas auxiliares'!$A$65:$C$102,3,FALSE),"")</f>
        <v/>
      </c>
      <c r="X1064" s="51" t="str">
        <f t="shared" si="30"/>
        <v/>
      </c>
      <c r="Y1064" s="51" t="str">
        <f>IF(T1064="","",IF(AND(T1064&lt;&gt;'Tabelas auxiliares'!$B$236,T1064&lt;&gt;'Tabelas auxiliares'!$B$237,T1064&lt;&gt;'Tabelas auxiliares'!$C$236,T1064&lt;&gt;'Tabelas auxiliares'!$C$237,T1064&lt;&gt;'Tabelas auxiliares'!$D$236),"FOLHA DE PESSOAL",IF(X1064='Tabelas auxiliares'!$A$237,"CUSTEIO",IF(X1064='Tabelas auxiliares'!$A$236,"INVESTIMENTO","ERRO - VERIFICAR"))))</f>
        <v/>
      </c>
      <c r="Z1064" s="64" t="str">
        <f t="shared" si="31"/>
        <v/>
      </c>
      <c r="AA1064" s="44"/>
      <c r="AC1064" s="44"/>
    </row>
    <row r="1065" spans="6:29" x14ac:dyDescent="0.25">
      <c r="F1065" s="51" t="str">
        <f>IFERROR(VLOOKUP(D1065,'Tabelas auxiliares'!$A$3:$B$61,2,FALSE),"")</f>
        <v/>
      </c>
      <c r="G1065" s="51" t="str">
        <f>IFERROR(VLOOKUP($B1065,'Tabelas auxiliares'!$A$65:$C$102,2,FALSE),"")</f>
        <v/>
      </c>
      <c r="H1065" s="51" t="str">
        <f>IFERROR(VLOOKUP($B1065,'Tabelas auxiliares'!$A$65:$C$102,3,FALSE),"")</f>
        <v/>
      </c>
      <c r="X1065" s="51" t="str">
        <f t="shared" si="30"/>
        <v/>
      </c>
      <c r="Y1065" s="51" t="str">
        <f>IF(T1065="","",IF(AND(T1065&lt;&gt;'Tabelas auxiliares'!$B$236,T1065&lt;&gt;'Tabelas auxiliares'!$B$237,T1065&lt;&gt;'Tabelas auxiliares'!$C$236,T1065&lt;&gt;'Tabelas auxiliares'!$C$237,T1065&lt;&gt;'Tabelas auxiliares'!$D$236),"FOLHA DE PESSOAL",IF(X1065='Tabelas auxiliares'!$A$237,"CUSTEIO",IF(X1065='Tabelas auxiliares'!$A$236,"INVESTIMENTO","ERRO - VERIFICAR"))))</f>
        <v/>
      </c>
      <c r="Z1065" s="64" t="str">
        <f t="shared" si="31"/>
        <v/>
      </c>
      <c r="AA1065" s="44"/>
    </row>
    <row r="1066" spans="6:29" x14ac:dyDescent="0.25">
      <c r="F1066" s="51" t="str">
        <f>IFERROR(VLOOKUP(D1066,'Tabelas auxiliares'!$A$3:$B$61,2,FALSE),"")</f>
        <v/>
      </c>
      <c r="G1066" s="51" t="str">
        <f>IFERROR(VLOOKUP($B1066,'Tabelas auxiliares'!$A$65:$C$102,2,FALSE),"")</f>
        <v/>
      </c>
      <c r="H1066" s="51" t="str">
        <f>IFERROR(VLOOKUP($B1066,'Tabelas auxiliares'!$A$65:$C$102,3,FALSE),"")</f>
        <v/>
      </c>
      <c r="X1066" s="51" t="str">
        <f t="shared" si="30"/>
        <v/>
      </c>
      <c r="Y1066" s="51" t="str">
        <f>IF(T1066="","",IF(AND(T1066&lt;&gt;'Tabelas auxiliares'!$B$236,T1066&lt;&gt;'Tabelas auxiliares'!$B$237,T1066&lt;&gt;'Tabelas auxiliares'!$C$236,T1066&lt;&gt;'Tabelas auxiliares'!$C$237,T1066&lt;&gt;'Tabelas auxiliares'!$D$236),"FOLHA DE PESSOAL",IF(X1066='Tabelas auxiliares'!$A$237,"CUSTEIO",IF(X1066='Tabelas auxiliares'!$A$236,"INVESTIMENTO","ERRO - VERIFICAR"))))</f>
        <v/>
      </c>
      <c r="Z1066" s="64" t="str">
        <f t="shared" si="31"/>
        <v/>
      </c>
      <c r="AC1066" s="44"/>
    </row>
    <row r="1067" spans="6:29" x14ac:dyDescent="0.25">
      <c r="F1067" s="51" t="str">
        <f>IFERROR(VLOOKUP(D1067,'Tabelas auxiliares'!$A$3:$B$61,2,FALSE),"")</f>
        <v/>
      </c>
      <c r="G1067" s="51" t="str">
        <f>IFERROR(VLOOKUP($B1067,'Tabelas auxiliares'!$A$65:$C$102,2,FALSE),"")</f>
        <v/>
      </c>
      <c r="H1067" s="51" t="str">
        <f>IFERROR(VLOOKUP($B1067,'Tabelas auxiliares'!$A$65:$C$102,3,FALSE),"")</f>
        <v/>
      </c>
      <c r="X1067" s="51" t="str">
        <f t="shared" si="30"/>
        <v/>
      </c>
      <c r="Y1067" s="51" t="str">
        <f>IF(T1067="","",IF(AND(T1067&lt;&gt;'Tabelas auxiliares'!$B$236,T1067&lt;&gt;'Tabelas auxiliares'!$B$237,T1067&lt;&gt;'Tabelas auxiliares'!$C$236,T1067&lt;&gt;'Tabelas auxiliares'!$C$237,T1067&lt;&gt;'Tabelas auxiliares'!$D$236),"FOLHA DE PESSOAL",IF(X1067='Tabelas auxiliares'!$A$237,"CUSTEIO",IF(X1067='Tabelas auxiliares'!$A$236,"INVESTIMENTO","ERRO - VERIFICAR"))))</f>
        <v/>
      </c>
      <c r="Z1067" s="64" t="str">
        <f t="shared" si="31"/>
        <v/>
      </c>
      <c r="AA1067" s="44"/>
      <c r="AC1067" s="44"/>
    </row>
    <row r="1068" spans="6:29" x14ac:dyDescent="0.25">
      <c r="F1068" s="51" t="str">
        <f>IFERROR(VLOOKUP(D1068,'Tabelas auxiliares'!$A$3:$B$61,2,FALSE),"")</f>
        <v/>
      </c>
      <c r="G1068" s="51" t="str">
        <f>IFERROR(VLOOKUP($B1068,'Tabelas auxiliares'!$A$65:$C$102,2,FALSE),"")</f>
        <v/>
      </c>
      <c r="H1068" s="51" t="str">
        <f>IFERROR(VLOOKUP($B1068,'Tabelas auxiliares'!$A$65:$C$102,3,FALSE),"")</f>
        <v/>
      </c>
      <c r="X1068" s="51" t="str">
        <f t="shared" ref="X1068:X1480" si="32">LEFT(V1068,1)</f>
        <v/>
      </c>
      <c r="Y1068" s="51" t="str">
        <f>IF(T1068="","",IF(AND(T1068&lt;&gt;'Tabelas auxiliares'!$B$236,T1068&lt;&gt;'Tabelas auxiliares'!$B$237,T1068&lt;&gt;'Tabelas auxiliares'!$C$236,T1068&lt;&gt;'Tabelas auxiliares'!$C$237,T1068&lt;&gt;'Tabelas auxiliares'!$D$236),"FOLHA DE PESSOAL",IF(X1068='Tabelas auxiliares'!$A$237,"CUSTEIO",IF(X1068='Tabelas auxiliares'!$A$236,"INVESTIMENTO","ERRO - VERIFICAR"))))</f>
        <v/>
      </c>
      <c r="Z1068" s="64" t="str">
        <f t="shared" si="31"/>
        <v/>
      </c>
      <c r="AA1068" s="44"/>
      <c r="AC1068" s="44"/>
    </row>
    <row r="1069" spans="6:29" x14ac:dyDescent="0.25">
      <c r="F1069" s="51" t="str">
        <f>IFERROR(VLOOKUP(D1069,'Tabelas auxiliares'!$A$3:$B$61,2,FALSE),"")</f>
        <v/>
      </c>
      <c r="G1069" s="51" t="str">
        <f>IFERROR(VLOOKUP($B1069,'Tabelas auxiliares'!$A$65:$C$102,2,FALSE),"")</f>
        <v/>
      </c>
      <c r="H1069" s="51" t="str">
        <f>IFERROR(VLOOKUP($B1069,'Tabelas auxiliares'!$A$65:$C$102,3,FALSE),"")</f>
        <v/>
      </c>
      <c r="X1069" s="51" t="str">
        <f t="shared" si="32"/>
        <v/>
      </c>
      <c r="Y1069" s="51" t="str">
        <f>IF(T1069="","",IF(AND(T1069&lt;&gt;'Tabelas auxiliares'!$B$236,T1069&lt;&gt;'Tabelas auxiliares'!$B$237,T1069&lt;&gt;'Tabelas auxiliares'!$C$236,T1069&lt;&gt;'Tabelas auxiliares'!$C$237,T1069&lt;&gt;'Tabelas auxiliares'!$D$236),"FOLHA DE PESSOAL",IF(X1069='Tabelas auxiliares'!$A$237,"CUSTEIO",IF(X1069='Tabelas auxiliares'!$A$236,"INVESTIMENTO","ERRO - VERIFICAR"))))</f>
        <v/>
      </c>
      <c r="Z1069" s="64" t="str">
        <f t="shared" ref="Z1069:Z1480" si="33">IF(AA1069+AB1069+AC1069&lt;&gt;0,AA1069+AB1069+AC1069,"")</f>
        <v/>
      </c>
      <c r="AA1069" s="44"/>
      <c r="AC1069" s="44"/>
    </row>
    <row r="1070" spans="6:29" x14ac:dyDescent="0.25">
      <c r="F1070" s="51" t="str">
        <f>IFERROR(VLOOKUP(D1070,'Tabelas auxiliares'!$A$3:$B$61,2,FALSE),"")</f>
        <v/>
      </c>
      <c r="G1070" s="51" t="str">
        <f>IFERROR(VLOOKUP($B1070,'Tabelas auxiliares'!$A$65:$C$102,2,FALSE),"")</f>
        <v/>
      </c>
      <c r="H1070" s="51" t="str">
        <f>IFERROR(VLOOKUP($B1070,'Tabelas auxiliares'!$A$65:$C$102,3,FALSE),"")</f>
        <v/>
      </c>
      <c r="X1070" s="51" t="str">
        <f t="shared" si="32"/>
        <v/>
      </c>
      <c r="Y1070" s="51" t="str">
        <f>IF(T1070="","",IF(AND(T1070&lt;&gt;'Tabelas auxiliares'!$B$236,T1070&lt;&gt;'Tabelas auxiliares'!$B$237,T1070&lt;&gt;'Tabelas auxiliares'!$C$236,T1070&lt;&gt;'Tabelas auxiliares'!$C$237,T1070&lt;&gt;'Tabelas auxiliares'!$D$236),"FOLHA DE PESSOAL",IF(X1070='Tabelas auxiliares'!$A$237,"CUSTEIO",IF(X1070='Tabelas auxiliares'!$A$236,"INVESTIMENTO","ERRO - VERIFICAR"))))</f>
        <v/>
      </c>
      <c r="Z1070" s="64" t="str">
        <f t="shared" si="33"/>
        <v/>
      </c>
      <c r="AC1070" s="44"/>
    </row>
    <row r="1071" spans="6:29" x14ac:dyDescent="0.25">
      <c r="F1071" s="51" t="str">
        <f>IFERROR(VLOOKUP(D1071,'Tabelas auxiliares'!$A$3:$B$61,2,FALSE),"")</f>
        <v/>
      </c>
      <c r="G1071" s="51" t="str">
        <f>IFERROR(VLOOKUP($B1071,'Tabelas auxiliares'!$A$65:$C$102,2,FALSE),"")</f>
        <v/>
      </c>
      <c r="H1071" s="51" t="str">
        <f>IFERROR(VLOOKUP($B1071,'Tabelas auxiliares'!$A$65:$C$102,3,FALSE),"")</f>
        <v/>
      </c>
      <c r="X1071" s="51" t="str">
        <f t="shared" si="32"/>
        <v/>
      </c>
      <c r="Y1071" s="51" t="str">
        <f>IF(T1071="","",IF(AND(T1071&lt;&gt;'Tabelas auxiliares'!$B$236,T1071&lt;&gt;'Tabelas auxiliares'!$B$237,T1071&lt;&gt;'Tabelas auxiliares'!$C$236,T1071&lt;&gt;'Tabelas auxiliares'!$C$237,T1071&lt;&gt;'Tabelas auxiliares'!$D$236),"FOLHA DE PESSOAL",IF(X1071='Tabelas auxiliares'!$A$237,"CUSTEIO",IF(X1071='Tabelas auxiliares'!$A$236,"INVESTIMENTO","ERRO - VERIFICAR"))))</f>
        <v/>
      </c>
      <c r="Z1071" s="64" t="str">
        <f t="shared" si="33"/>
        <v/>
      </c>
      <c r="AA1071" s="44"/>
      <c r="AC1071" s="44"/>
    </row>
    <row r="1072" spans="6:29" x14ac:dyDescent="0.25">
      <c r="F1072" s="51" t="str">
        <f>IFERROR(VLOOKUP(D1072,'Tabelas auxiliares'!$A$3:$B$61,2,FALSE),"")</f>
        <v/>
      </c>
      <c r="G1072" s="51" t="str">
        <f>IFERROR(VLOOKUP($B1072,'Tabelas auxiliares'!$A$65:$C$102,2,FALSE),"")</f>
        <v/>
      </c>
      <c r="H1072" s="51" t="str">
        <f>IFERROR(VLOOKUP($B1072,'Tabelas auxiliares'!$A$65:$C$102,3,FALSE),"")</f>
        <v/>
      </c>
      <c r="X1072" s="51" t="str">
        <f t="shared" si="32"/>
        <v/>
      </c>
      <c r="Y1072" s="51" t="str">
        <f>IF(T1072="","",IF(AND(T1072&lt;&gt;'Tabelas auxiliares'!$B$236,T1072&lt;&gt;'Tabelas auxiliares'!$B$237,T1072&lt;&gt;'Tabelas auxiliares'!$C$236,T1072&lt;&gt;'Tabelas auxiliares'!$C$237,T1072&lt;&gt;'Tabelas auxiliares'!$D$236),"FOLHA DE PESSOAL",IF(X1072='Tabelas auxiliares'!$A$237,"CUSTEIO",IF(X1072='Tabelas auxiliares'!$A$236,"INVESTIMENTO","ERRO - VERIFICAR"))))</f>
        <v/>
      </c>
      <c r="Z1072" s="64" t="str">
        <f t="shared" si="33"/>
        <v/>
      </c>
      <c r="AC1072" s="44"/>
    </row>
    <row r="1073" spans="6:29" x14ac:dyDescent="0.25">
      <c r="F1073" s="51" t="str">
        <f>IFERROR(VLOOKUP(D1073,'Tabelas auxiliares'!$A$3:$B$61,2,FALSE),"")</f>
        <v/>
      </c>
      <c r="G1073" s="51" t="str">
        <f>IFERROR(VLOOKUP($B1073,'Tabelas auxiliares'!$A$65:$C$102,2,FALSE),"")</f>
        <v/>
      </c>
      <c r="H1073" s="51" t="str">
        <f>IFERROR(VLOOKUP($B1073,'Tabelas auxiliares'!$A$65:$C$102,3,FALSE),"")</f>
        <v/>
      </c>
      <c r="X1073" s="51" t="str">
        <f t="shared" si="32"/>
        <v/>
      </c>
      <c r="Y1073" s="51" t="str">
        <f>IF(T1073="","",IF(AND(T1073&lt;&gt;'Tabelas auxiliares'!$B$236,T1073&lt;&gt;'Tabelas auxiliares'!$B$237,T1073&lt;&gt;'Tabelas auxiliares'!$C$236,T1073&lt;&gt;'Tabelas auxiliares'!$C$237,T1073&lt;&gt;'Tabelas auxiliares'!$D$236),"FOLHA DE PESSOAL",IF(X1073='Tabelas auxiliares'!$A$237,"CUSTEIO",IF(X1073='Tabelas auxiliares'!$A$236,"INVESTIMENTO","ERRO - VERIFICAR"))))</f>
        <v/>
      </c>
      <c r="Z1073" s="64" t="str">
        <f t="shared" si="33"/>
        <v/>
      </c>
      <c r="AC1073" s="44"/>
    </row>
    <row r="1074" spans="6:29" x14ac:dyDescent="0.25">
      <c r="F1074" s="51" t="str">
        <f>IFERROR(VLOOKUP(D1074,'Tabelas auxiliares'!$A$3:$B$61,2,FALSE),"")</f>
        <v/>
      </c>
      <c r="G1074" s="51" t="str">
        <f>IFERROR(VLOOKUP($B1074,'Tabelas auxiliares'!$A$65:$C$102,2,FALSE),"")</f>
        <v/>
      </c>
      <c r="H1074" s="51" t="str">
        <f>IFERROR(VLOOKUP($B1074,'Tabelas auxiliares'!$A$65:$C$102,3,FALSE),"")</f>
        <v/>
      </c>
      <c r="X1074" s="51" t="str">
        <f t="shared" si="32"/>
        <v/>
      </c>
      <c r="Y1074" s="51" t="str">
        <f>IF(T1074="","",IF(AND(T1074&lt;&gt;'Tabelas auxiliares'!$B$236,T1074&lt;&gt;'Tabelas auxiliares'!$B$237,T1074&lt;&gt;'Tabelas auxiliares'!$C$236,T1074&lt;&gt;'Tabelas auxiliares'!$C$237,T1074&lt;&gt;'Tabelas auxiliares'!$D$236),"FOLHA DE PESSOAL",IF(X1074='Tabelas auxiliares'!$A$237,"CUSTEIO",IF(X1074='Tabelas auxiliares'!$A$236,"INVESTIMENTO","ERRO - VERIFICAR"))))</f>
        <v/>
      </c>
      <c r="Z1074" s="64" t="str">
        <f t="shared" si="33"/>
        <v/>
      </c>
      <c r="AC1074" s="44"/>
    </row>
    <row r="1075" spans="6:29" x14ac:dyDescent="0.25">
      <c r="F1075" s="51" t="str">
        <f>IFERROR(VLOOKUP(D1075,'Tabelas auxiliares'!$A$3:$B$61,2,FALSE),"")</f>
        <v/>
      </c>
      <c r="G1075" s="51" t="str">
        <f>IFERROR(VLOOKUP($B1075,'Tabelas auxiliares'!$A$65:$C$102,2,FALSE),"")</f>
        <v/>
      </c>
      <c r="H1075" s="51" t="str">
        <f>IFERROR(VLOOKUP($B1075,'Tabelas auxiliares'!$A$65:$C$102,3,FALSE),"")</f>
        <v/>
      </c>
      <c r="X1075" s="51" t="str">
        <f t="shared" si="32"/>
        <v/>
      </c>
      <c r="Y1075" s="51" t="str">
        <f>IF(T1075="","",IF(AND(T1075&lt;&gt;'Tabelas auxiliares'!$B$236,T1075&lt;&gt;'Tabelas auxiliares'!$B$237,T1075&lt;&gt;'Tabelas auxiliares'!$C$236,T1075&lt;&gt;'Tabelas auxiliares'!$C$237,T1075&lt;&gt;'Tabelas auxiliares'!$D$236),"FOLHA DE PESSOAL",IF(X1075='Tabelas auxiliares'!$A$237,"CUSTEIO",IF(X1075='Tabelas auxiliares'!$A$236,"INVESTIMENTO","ERRO - VERIFICAR"))))</f>
        <v/>
      </c>
      <c r="Z1075" s="64" t="str">
        <f t="shared" si="33"/>
        <v/>
      </c>
      <c r="AA1075" s="44"/>
    </row>
    <row r="1076" spans="6:29" x14ac:dyDescent="0.25">
      <c r="F1076" s="51" t="str">
        <f>IFERROR(VLOOKUP(D1076,'Tabelas auxiliares'!$A$3:$B$61,2,FALSE),"")</f>
        <v/>
      </c>
      <c r="G1076" s="51" t="str">
        <f>IFERROR(VLOOKUP($B1076,'Tabelas auxiliares'!$A$65:$C$102,2,FALSE),"")</f>
        <v/>
      </c>
      <c r="H1076" s="51" t="str">
        <f>IFERROR(VLOOKUP($B1076,'Tabelas auxiliares'!$A$65:$C$102,3,FALSE),"")</f>
        <v/>
      </c>
      <c r="X1076" s="51" t="str">
        <f t="shared" si="32"/>
        <v/>
      </c>
      <c r="Y1076" s="51" t="str">
        <f>IF(T1076="","",IF(AND(T1076&lt;&gt;'Tabelas auxiliares'!$B$236,T1076&lt;&gt;'Tabelas auxiliares'!$B$237,T1076&lt;&gt;'Tabelas auxiliares'!$C$236,T1076&lt;&gt;'Tabelas auxiliares'!$C$237,T1076&lt;&gt;'Tabelas auxiliares'!$D$236),"FOLHA DE PESSOAL",IF(X1076='Tabelas auxiliares'!$A$237,"CUSTEIO",IF(X1076='Tabelas auxiliares'!$A$236,"INVESTIMENTO","ERRO - VERIFICAR"))))</f>
        <v/>
      </c>
      <c r="Z1076" s="64" t="str">
        <f t="shared" si="33"/>
        <v/>
      </c>
      <c r="AA1076" s="44"/>
    </row>
    <row r="1077" spans="6:29" x14ac:dyDescent="0.25">
      <c r="F1077" s="51" t="str">
        <f>IFERROR(VLOOKUP(D1077,'Tabelas auxiliares'!$A$3:$B$61,2,FALSE),"")</f>
        <v/>
      </c>
      <c r="G1077" s="51" t="str">
        <f>IFERROR(VLOOKUP($B1077,'Tabelas auxiliares'!$A$65:$C$102,2,FALSE),"")</f>
        <v/>
      </c>
      <c r="H1077" s="51" t="str">
        <f>IFERROR(VLOOKUP($B1077,'Tabelas auxiliares'!$A$65:$C$102,3,FALSE),"")</f>
        <v/>
      </c>
      <c r="X1077" s="51" t="str">
        <f t="shared" si="32"/>
        <v/>
      </c>
      <c r="Y1077" s="51" t="str">
        <f>IF(T1077="","",IF(AND(T1077&lt;&gt;'Tabelas auxiliares'!$B$236,T1077&lt;&gt;'Tabelas auxiliares'!$B$237,T1077&lt;&gt;'Tabelas auxiliares'!$C$236,T1077&lt;&gt;'Tabelas auxiliares'!$C$237,T1077&lt;&gt;'Tabelas auxiliares'!$D$236),"FOLHA DE PESSOAL",IF(X1077='Tabelas auxiliares'!$A$237,"CUSTEIO",IF(X1077='Tabelas auxiliares'!$A$236,"INVESTIMENTO","ERRO - VERIFICAR"))))</f>
        <v/>
      </c>
      <c r="Z1077" s="64" t="str">
        <f t="shared" si="33"/>
        <v/>
      </c>
      <c r="AA1077" s="44"/>
    </row>
    <row r="1078" spans="6:29" x14ac:dyDescent="0.25">
      <c r="F1078" s="51" t="str">
        <f>IFERROR(VLOOKUP(D1078,'Tabelas auxiliares'!$A$3:$B$61,2,FALSE),"")</f>
        <v/>
      </c>
      <c r="G1078" s="51" t="str">
        <f>IFERROR(VLOOKUP($B1078,'Tabelas auxiliares'!$A$65:$C$102,2,FALSE),"")</f>
        <v/>
      </c>
      <c r="H1078" s="51" t="str">
        <f>IFERROR(VLOOKUP($B1078,'Tabelas auxiliares'!$A$65:$C$102,3,FALSE),"")</f>
        <v/>
      </c>
      <c r="X1078" s="51" t="str">
        <f t="shared" si="32"/>
        <v/>
      </c>
      <c r="Y1078" s="51" t="str">
        <f>IF(T1078="","",IF(AND(T1078&lt;&gt;'Tabelas auxiliares'!$B$236,T1078&lt;&gt;'Tabelas auxiliares'!$B$237,T1078&lt;&gt;'Tabelas auxiliares'!$C$236,T1078&lt;&gt;'Tabelas auxiliares'!$C$237,T1078&lt;&gt;'Tabelas auxiliares'!$D$236),"FOLHA DE PESSOAL",IF(X1078='Tabelas auxiliares'!$A$237,"CUSTEIO",IF(X1078='Tabelas auxiliares'!$A$236,"INVESTIMENTO","ERRO - VERIFICAR"))))</f>
        <v/>
      </c>
      <c r="Z1078" s="64" t="str">
        <f t="shared" si="33"/>
        <v/>
      </c>
      <c r="AA1078" s="44"/>
    </row>
    <row r="1079" spans="6:29" x14ac:dyDescent="0.25">
      <c r="F1079" s="51" t="str">
        <f>IFERROR(VLOOKUP(D1079,'Tabelas auxiliares'!$A$3:$B$61,2,FALSE),"")</f>
        <v/>
      </c>
      <c r="G1079" s="51" t="str">
        <f>IFERROR(VLOOKUP($B1079,'Tabelas auxiliares'!$A$65:$C$102,2,FALSE),"")</f>
        <v/>
      </c>
      <c r="H1079" s="51" t="str">
        <f>IFERROR(VLOOKUP($B1079,'Tabelas auxiliares'!$A$65:$C$102,3,FALSE),"")</f>
        <v/>
      </c>
      <c r="X1079" s="51" t="str">
        <f t="shared" si="32"/>
        <v/>
      </c>
      <c r="Y1079" s="51" t="str">
        <f>IF(T1079="","",IF(AND(T1079&lt;&gt;'Tabelas auxiliares'!$B$236,T1079&lt;&gt;'Tabelas auxiliares'!$B$237,T1079&lt;&gt;'Tabelas auxiliares'!$C$236,T1079&lt;&gt;'Tabelas auxiliares'!$C$237,T1079&lt;&gt;'Tabelas auxiliares'!$D$236),"FOLHA DE PESSOAL",IF(X1079='Tabelas auxiliares'!$A$237,"CUSTEIO",IF(X1079='Tabelas auxiliares'!$A$236,"INVESTIMENTO","ERRO - VERIFICAR"))))</f>
        <v/>
      </c>
      <c r="Z1079" s="64" t="str">
        <f t="shared" si="33"/>
        <v/>
      </c>
      <c r="AA1079" s="44"/>
    </row>
    <row r="1080" spans="6:29" x14ac:dyDescent="0.25">
      <c r="F1080" s="51" t="str">
        <f>IFERROR(VLOOKUP(D1080,'Tabelas auxiliares'!$A$3:$B$61,2,FALSE),"")</f>
        <v/>
      </c>
      <c r="G1080" s="51" t="str">
        <f>IFERROR(VLOOKUP($B1080,'Tabelas auxiliares'!$A$65:$C$102,2,FALSE),"")</f>
        <v/>
      </c>
      <c r="H1080" s="51" t="str">
        <f>IFERROR(VLOOKUP($B1080,'Tabelas auxiliares'!$A$65:$C$102,3,FALSE),"")</f>
        <v/>
      </c>
      <c r="X1080" s="51" t="str">
        <f t="shared" si="32"/>
        <v/>
      </c>
      <c r="Y1080" s="51" t="str">
        <f>IF(T1080="","",IF(AND(T1080&lt;&gt;'Tabelas auxiliares'!$B$236,T1080&lt;&gt;'Tabelas auxiliares'!$B$237,T1080&lt;&gt;'Tabelas auxiliares'!$C$236,T1080&lt;&gt;'Tabelas auxiliares'!$C$237,T1080&lt;&gt;'Tabelas auxiliares'!$D$236),"FOLHA DE PESSOAL",IF(X1080='Tabelas auxiliares'!$A$237,"CUSTEIO",IF(X1080='Tabelas auxiliares'!$A$236,"INVESTIMENTO","ERRO - VERIFICAR"))))</f>
        <v/>
      </c>
      <c r="Z1080" s="64" t="str">
        <f t="shared" si="33"/>
        <v/>
      </c>
      <c r="AA1080" s="44"/>
    </row>
    <row r="1081" spans="6:29" x14ac:dyDescent="0.25">
      <c r="F1081" s="51" t="str">
        <f>IFERROR(VLOOKUP(D1081,'Tabelas auxiliares'!$A$3:$B$61,2,FALSE),"")</f>
        <v/>
      </c>
      <c r="G1081" s="51" t="str">
        <f>IFERROR(VLOOKUP($B1081,'Tabelas auxiliares'!$A$65:$C$102,2,FALSE),"")</f>
        <v/>
      </c>
      <c r="H1081" s="51" t="str">
        <f>IFERROR(VLOOKUP($B1081,'Tabelas auxiliares'!$A$65:$C$102,3,FALSE),"")</f>
        <v/>
      </c>
      <c r="X1081" s="51" t="str">
        <f t="shared" si="32"/>
        <v/>
      </c>
      <c r="Y1081" s="51" t="str">
        <f>IF(T1081="","",IF(AND(T1081&lt;&gt;'Tabelas auxiliares'!$B$236,T1081&lt;&gt;'Tabelas auxiliares'!$B$237,T1081&lt;&gt;'Tabelas auxiliares'!$C$236,T1081&lt;&gt;'Tabelas auxiliares'!$C$237,T1081&lt;&gt;'Tabelas auxiliares'!$D$236),"FOLHA DE PESSOAL",IF(X1081='Tabelas auxiliares'!$A$237,"CUSTEIO",IF(X1081='Tabelas auxiliares'!$A$236,"INVESTIMENTO","ERRO - VERIFICAR"))))</f>
        <v/>
      </c>
      <c r="Z1081" s="64" t="str">
        <f t="shared" si="33"/>
        <v/>
      </c>
      <c r="AA1081" s="44"/>
    </row>
    <row r="1082" spans="6:29" x14ac:dyDescent="0.25">
      <c r="F1082" s="51" t="str">
        <f>IFERROR(VLOOKUP(D1082,'Tabelas auxiliares'!$A$3:$B$61,2,FALSE),"")</f>
        <v/>
      </c>
      <c r="G1082" s="51" t="str">
        <f>IFERROR(VLOOKUP($B1082,'Tabelas auxiliares'!$A$65:$C$102,2,FALSE),"")</f>
        <v/>
      </c>
      <c r="H1082" s="51" t="str">
        <f>IFERROR(VLOOKUP($B1082,'Tabelas auxiliares'!$A$65:$C$102,3,FALSE),"")</f>
        <v/>
      </c>
      <c r="X1082" s="51" t="str">
        <f t="shared" si="32"/>
        <v/>
      </c>
      <c r="Y1082" s="51" t="str">
        <f>IF(T1082="","",IF(AND(T1082&lt;&gt;'Tabelas auxiliares'!$B$236,T1082&lt;&gt;'Tabelas auxiliares'!$B$237,T1082&lt;&gt;'Tabelas auxiliares'!$C$236,T1082&lt;&gt;'Tabelas auxiliares'!$C$237,T1082&lt;&gt;'Tabelas auxiliares'!$D$236),"FOLHA DE PESSOAL",IF(X1082='Tabelas auxiliares'!$A$237,"CUSTEIO",IF(X1082='Tabelas auxiliares'!$A$236,"INVESTIMENTO","ERRO - VERIFICAR"))))</f>
        <v/>
      </c>
      <c r="Z1082" s="64" t="str">
        <f t="shared" si="33"/>
        <v/>
      </c>
      <c r="AC1082" s="44"/>
    </row>
    <row r="1083" spans="6:29" x14ac:dyDescent="0.25">
      <c r="F1083" s="51" t="str">
        <f>IFERROR(VLOOKUP(D1083,'Tabelas auxiliares'!$A$3:$B$61,2,FALSE),"")</f>
        <v/>
      </c>
      <c r="G1083" s="51" t="str">
        <f>IFERROR(VLOOKUP($B1083,'Tabelas auxiliares'!$A$65:$C$102,2,FALSE),"")</f>
        <v/>
      </c>
      <c r="H1083" s="51" t="str">
        <f>IFERROR(VLOOKUP($B1083,'Tabelas auxiliares'!$A$65:$C$102,3,FALSE),"")</f>
        <v/>
      </c>
      <c r="X1083" s="51" t="str">
        <f t="shared" si="32"/>
        <v/>
      </c>
      <c r="Y1083" s="51" t="str">
        <f>IF(T1083="","",IF(AND(T1083&lt;&gt;'Tabelas auxiliares'!$B$236,T1083&lt;&gt;'Tabelas auxiliares'!$B$237,T1083&lt;&gt;'Tabelas auxiliares'!$C$236,T1083&lt;&gt;'Tabelas auxiliares'!$C$237,T1083&lt;&gt;'Tabelas auxiliares'!$D$236),"FOLHA DE PESSOAL",IF(X1083='Tabelas auxiliares'!$A$237,"CUSTEIO",IF(X1083='Tabelas auxiliares'!$A$236,"INVESTIMENTO","ERRO - VERIFICAR"))))</f>
        <v/>
      </c>
      <c r="Z1083" s="64" t="str">
        <f t="shared" si="33"/>
        <v/>
      </c>
      <c r="AA1083" s="44"/>
    </row>
    <row r="1084" spans="6:29" x14ac:dyDescent="0.25">
      <c r="F1084" s="51" t="str">
        <f>IFERROR(VLOOKUP(D1084,'Tabelas auxiliares'!$A$3:$B$61,2,FALSE),"")</f>
        <v/>
      </c>
      <c r="G1084" s="51" t="str">
        <f>IFERROR(VLOOKUP($B1084,'Tabelas auxiliares'!$A$65:$C$102,2,FALSE),"")</f>
        <v/>
      </c>
      <c r="H1084" s="51" t="str">
        <f>IFERROR(VLOOKUP($B1084,'Tabelas auxiliares'!$A$65:$C$102,3,FALSE),"")</f>
        <v/>
      </c>
      <c r="X1084" s="51" t="str">
        <f t="shared" si="32"/>
        <v/>
      </c>
      <c r="Y1084" s="51" t="str">
        <f>IF(T1084="","",IF(AND(T1084&lt;&gt;'Tabelas auxiliares'!$B$236,T1084&lt;&gt;'Tabelas auxiliares'!$B$237,T1084&lt;&gt;'Tabelas auxiliares'!$C$236,T1084&lt;&gt;'Tabelas auxiliares'!$C$237,T1084&lt;&gt;'Tabelas auxiliares'!$D$236),"FOLHA DE PESSOAL",IF(X1084='Tabelas auxiliares'!$A$237,"CUSTEIO",IF(X1084='Tabelas auxiliares'!$A$236,"INVESTIMENTO","ERRO - VERIFICAR"))))</f>
        <v/>
      </c>
      <c r="Z1084" s="64" t="str">
        <f t="shared" si="33"/>
        <v/>
      </c>
      <c r="AA1084" s="44"/>
      <c r="AC1084" s="44"/>
    </row>
    <row r="1085" spans="6:29" x14ac:dyDescent="0.25">
      <c r="F1085" s="51" t="str">
        <f>IFERROR(VLOOKUP(D1085,'Tabelas auxiliares'!$A$3:$B$61,2,FALSE),"")</f>
        <v/>
      </c>
      <c r="G1085" s="51" t="str">
        <f>IFERROR(VLOOKUP($B1085,'Tabelas auxiliares'!$A$65:$C$102,2,FALSE),"")</f>
        <v/>
      </c>
      <c r="H1085" s="51" t="str">
        <f>IFERROR(VLOOKUP($B1085,'Tabelas auxiliares'!$A$65:$C$102,3,FALSE),"")</f>
        <v/>
      </c>
      <c r="X1085" s="51" t="str">
        <f t="shared" si="32"/>
        <v/>
      </c>
      <c r="Y1085" s="51" t="str">
        <f>IF(T1085="","",IF(AND(T1085&lt;&gt;'Tabelas auxiliares'!$B$236,T1085&lt;&gt;'Tabelas auxiliares'!$B$237,T1085&lt;&gt;'Tabelas auxiliares'!$C$236,T1085&lt;&gt;'Tabelas auxiliares'!$C$237,T1085&lt;&gt;'Tabelas auxiliares'!$D$236),"FOLHA DE PESSOAL",IF(X1085='Tabelas auxiliares'!$A$237,"CUSTEIO",IF(X1085='Tabelas auxiliares'!$A$236,"INVESTIMENTO","ERRO - VERIFICAR"))))</f>
        <v/>
      </c>
      <c r="Z1085" s="64" t="str">
        <f t="shared" si="33"/>
        <v/>
      </c>
      <c r="AC1085" s="44"/>
    </row>
    <row r="1086" spans="6:29" x14ac:dyDescent="0.25">
      <c r="F1086" s="51" t="str">
        <f>IFERROR(VLOOKUP(D1086,'Tabelas auxiliares'!$A$3:$B$61,2,FALSE),"")</f>
        <v/>
      </c>
      <c r="G1086" s="51" t="str">
        <f>IFERROR(VLOOKUP($B1086,'Tabelas auxiliares'!$A$65:$C$102,2,FALSE),"")</f>
        <v/>
      </c>
      <c r="H1086" s="51" t="str">
        <f>IFERROR(VLOOKUP($B1086,'Tabelas auxiliares'!$A$65:$C$102,3,FALSE),"")</f>
        <v/>
      </c>
      <c r="X1086" s="51" t="str">
        <f t="shared" si="32"/>
        <v/>
      </c>
      <c r="Y1086" s="51" t="str">
        <f>IF(T1086="","",IF(AND(T1086&lt;&gt;'Tabelas auxiliares'!$B$236,T1086&lt;&gt;'Tabelas auxiliares'!$B$237,T1086&lt;&gt;'Tabelas auxiliares'!$C$236,T1086&lt;&gt;'Tabelas auxiliares'!$C$237,T1086&lt;&gt;'Tabelas auxiliares'!$D$236),"FOLHA DE PESSOAL",IF(X1086='Tabelas auxiliares'!$A$237,"CUSTEIO",IF(X1086='Tabelas auxiliares'!$A$236,"INVESTIMENTO","ERRO - VERIFICAR"))))</f>
        <v/>
      </c>
      <c r="Z1086" s="64" t="str">
        <f t="shared" si="33"/>
        <v/>
      </c>
      <c r="AC1086" s="44"/>
    </row>
    <row r="1087" spans="6:29" x14ac:dyDescent="0.25">
      <c r="F1087" s="51" t="str">
        <f>IFERROR(VLOOKUP(D1087,'Tabelas auxiliares'!$A$3:$B$61,2,FALSE),"")</f>
        <v/>
      </c>
      <c r="G1087" s="51" t="str">
        <f>IFERROR(VLOOKUP($B1087,'Tabelas auxiliares'!$A$65:$C$102,2,FALSE),"")</f>
        <v/>
      </c>
      <c r="H1087" s="51" t="str">
        <f>IFERROR(VLOOKUP($B1087,'Tabelas auxiliares'!$A$65:$C$102,3,FALSE),"")</f>
        <v/>
      </c>
      <c r="X1087" s="51" t="str">
        <f t="shared" si="32"/>
        <v/>
      </c>
      <c r="Y1087" s="51" t="str">
        <f>IF(T1087="","",IF(AND(T1087&lt;&gt;'Tabelas auxiliares'!$B$236,T1087&lt;&gt;'Tabelas auxiliares'!$B$237,T1087&lt;&gt;'Tabelas auxiliares'!$C$236,T1087&lt;&gt;'Tabelas auxiliares'!$C$237,T1087&lt;&gt;'Tabelas auxiliares'!$D$236),"FOLHA DE PESSOAL",IF(X1087='Tabelas auxiliares'!$A$237,"CUSTEIO",IF(X1087='Tabelas auxiliares'!$A$236,"INVESTIMENTO","ERRO - VERIFICAR"))))</f>
        <v/>
      </c>
      <c r="Z1087" s="64" t="str">
        <f t="shared" si="33"/>
        <v/>
      </c>
      <c r="AC1087" s="44"/>
    </row>
    <row r="1088" spans="6:29" x14ac:dyDescent="0.25">
      <c r="F1088" s="51" t="str">
        <f>IFERROR(VLOOKUP(D1088,'Tabelas auxiliares'!$A$3:$B$61,2,FALSE),"")</f>
        <v/>
      </c>
      <c r="G1088" s="51" t="str">
        <f>IFERROR(VLOOKUP($B1088,'Tabelas auxiliares'!$A$65:$C$102,2,FALSE),"")</f>
        <v/>
      </c>
      <c r="H1088" s="51" t="str">
        <f>IFERROR(VLOOKUP($B1088,'Tabelas auxiliares'!$A$65:$C$102,3,FALSE),"")</f>
        <v/>
      </c>
      <c r="X1088" s="51" t="str">
        <f t="shared" si="32"/>
        <v/>
      </c>
      <c r="Y1088" s="51" t="str">
        <f>IF(T1088="","",IF(AND(T1088&lt;&gt;'Tabelas auxiliares'!$B$236,T1088&lt;&gt;'Tabelas auxiliares'!$B$237,T1088&lt;&gt;'Tabelas auxiliares'!$C$236,T1088&lt;&gt;'Tabelas auxiliares'!$C$237,T1088&lt;&gt;'Tabelas auxiliares'!$D$236),"FOLHA DE PESSOAL",IF(X1088='Tabelas auxiliares'!$A$237,"CUSTEIO",IF(X1088='Tabelas auxiliares'!$A$236,"INVESTIMENTO","ERRO - VERIFICAR"))))</f>
        <v/>
      </c>
      <c r="Z1088" s="64" t="str">
        <f t="shared" si="33"/>
        <v/>
      </c>
      <c r="AC1088" s="44"/>
    </row>
    <row r="1089" spans="6:41" x14ac:dyDescent="0.25">
      <c r="F1089" s="51" t="str">
        <f>IFERROR(VLOOKUP(D1089,'Tabelas auxiliares'!$A$3:$B$61,2,FALSE),"")</f>
        <v/>
      </c>
      <c r="G1089" s="51" t="str">
        <f>IFERROR(VLOOKUP($B1089,'Tabelas auxiliares'!$A$65:$C$102,2,FALSE),"")</f>
        <v/>
      </c>
      <c r="H1089" s="51" t="str">
        <f>IFERROR(VLOOKUP($B1089,'Tabelas auxiliares'!$A$65:$C$102,3,FALSE),"")</f>
        <v/>
      </c>
      <c r="X1089" s="51" t="str">
        <f t="shared" si="32"/>
        <v/>
      </c>
      <c r="Y1089" s="51" t="str">
        <f>IF(T1089="","",IF(AND(T1089&lt;&gt;'Tabelas auxiliares'!$B$236,T1089&lt;&gt;'Tabelas auxiliares'!$B$237,T1089&lt;&gt;'Tabelas auxiliares'!$C$236,T1089&lt;&gt;'Tabelas auxiliares'!$C$237,T1089&lt;&gt;'Tabelas auxiliares'!$D$236),"FOLHA DE PESSOAL",IF(X1089='Tabelas auxiliares'!$A$237,"CUSTEIO",IF(X1089='Tabelas auxiliares'!$A$236,"INVESTIMENTO","ERRO - VERIFICAR"))))</f>
        <v/>
      </c>
      <c r="Z1089" s="64" t="str">
        <f t="shared" si="33"/>
        <v/>
      </c>
      <c r="AC1089" s="44"/>
    </row>
    <row r="1090" spans="6:41" x14ac:dyDescent="0.25">
      <c r="F1090" s="51" t="str">
        <f>IFERROR(VLOOKUP(D1090,'Tabelas auxiliares'!$A$3:$B$61,2,FALSE),"")</f>
        <v/>
      </c>
      <c r="G1090" s="51" t="str">
        <f>IFERROR(VLOOKUP($B1090,'Tabelas auxiliares'!$A$65:$C$102,2,FALSE),"")</f>
        <v/>
      </c>
      <c r="H1090" s="51" t="str">
        <f>IFERROR(VLOOKUP($B1090,'Tabelas auxiliares'!$A$65:$C$102,3,FALSE),"")</f>
        <v/>
      </c>
      <c r="X1090" s="51" t="str">
        <f t="shared" si="32"/>
        <v/>
      </c>
      <c r="Y1090" s="51" t="str">
        <f>IF(T1090="","",IF(AND(T1090&lt;&gt;'Tabelas auxiliares'!$B$236,T1090&lt;&gt;'Tabelas auxiliares'!$B$237,T1090&lt;&gt;'Tabelas auxiliares'!$C$236,T1090&lt;&gt;'Tabelas auxiliares'!$C$237,T1090&lt;&gt;'Tabelas auxiliares'!$D$236),"FOLHA DE PESSOAL",IF(X1090='Tabelas auxiliares'!$A$237,"CUSTEIO",IF(X1090='Tabelas auxiliares'!$A$236,"INVESTIMENTO","ERRO - VERIFICAR"))))</f>
        <v/>
      </c>
      <c r="Z1090" s="64" t="str">
        <f t="shared" si="33"/>
        <v/>
      </c>
      <c r="AC1090" s="44"/>
    </row>
    <row r="1091" spans="6:41" x14ac:dyDescent="0.25">
      <c r="F1091" s="51" t="str">
        <f>IFERROR(VLOOKUP(D1091,'Tabelas auxiliares'!$A$3:$B$61,2,FALSE),"")</f>
        <v/>
      </c>
      <c r="G1091" s="51" t="str">
        <f>IFERROR(VLOOKUP($B1091,'Tabelas auxiliares'!$A$65:$C$102,2,FALSE),"")</f>
        <v/>
      </c>
      <c r="H1091" s="51" t="str">
        <f>IFERROR(VLOOKUP($B1091,'Tabelas auxiliares'!$A$65:$C$102,3,FALSE),"")</f>
        <v/>
      </c>
      <c r="X1091" s="51" t="str">
        <f t="shared" si="32"/>
        <v/>
      </c>
      <c r="Y1091" s="51" t="str">
        <f>IF(T1091="","",IF(AND(T1091&lt;&gt;'Tabelas auxiliares'!$B$236,T1091&lt;&gt;'Tabelas auxiliares'!$B$237,T1091&lt;&gt;'Tabelas auxiliares'!$C$236,T1091&lt;&gt;'Tabelas auxiliares'!$C$237,T1091&lt;&gt;'Tabelas auxiliares'!$D$236),"FOLHA DE PESSOAL",IF(X1091='Tabelas auxiliares'!$A$237,"CUSTEIO",IF(X1091='Tabelas auxiliares'!$A$236,"INVESTIMENTO","ERRO - VERIFICAR"))))</f>
        <v/>
      </c>
      <c r="Z1091" s="64" t="str">
        <f t="shared" si="33"/>
        <v/>
      </c>
      <c r="AC1091" s="44"/>
    </row>
    <row r="1092" spans="6:41" x14ac:dyDescent="0.25">
      <c r="F1092" s="51" t="str">
        <f>IFERROR(VLOOKUP(D1092,'Tabelas auxiliares'!$A$3:$B$61,2,FALSE),"")</f>
        <v/>
      </c>
      <c r="G1092" s="51" t="str">
        <f>IFERROR(VLOOKUP($B1092,'Tabelas auxiliares'!$A$65:$C$102,2,FALSE),"")</f>
        <v/>
      </c>
      <c r="H1092" s="51" t="str">
        <f>IFERROR(VLOOKUP($B1092,'Tabelas auxiliares'!$A$65:$C$102,3,FALSE),"")</f>
        <v/>
      </c>
      <c r="X1092" s="51" t="str">
        <f t="shared" si="32"/>
        <v/>
      </c>
      <c r="Y1092" s="51" t="str">
        <f>IF(T1092="","",IF(AND(T1092&lt;&gt;'Tabelas auxiliares'!$B$236,T1092&lt;&gt;'Tabelas auxiliares'!$B$237,T1092&lt;&gt;'Tabelas auxiliares'!$C$236,T1092&lt;&gt;'Tabelas auxiliares'!$C$237,T1092&lt;&gt;'Tabelas auxiliares'!$D$236),"FOLHA DE PESSOAL",IF(X1092='Tabelas auxiliares'!$A$237,"CUSTEIO",IF(X1092='Tabelas auxiliares'!$A$236,"INVESTIMENTO","ERRO - VERIFICAR"))))</f>
        <v/>
      </c>
      <c r="Z1092" s="64" t="str">
        <f t="shared" si="33"/>
        <v/>
      </c>
      <c r="AC1092" s="44"/>
    </row>
    <row r="1093" spans="6:41" x14ac:dyDescent="0.25">
      <c r="F1093" s="51" t="str">
        <f>IFERROR(VLOOKUP(D1093,'Tabelas auxiliares'!$A$3:$B$61,2,FALSE),"")</f>
        <v/>
      </c>
      <c r="G1093" s="51" t="str">
        <f>IFERROR(VLOOKUP($B1093,'Tabelas auxiliares'!$A$65:$C$102,2,FALSE),"")</f>
        <v/>
      </c>
      <c r="H1093" s="51" t="str">
        <f>IFERROR(VLOOKUP($B1093,'Tabelas auxiliares'!$A$65:$C$102,3,FALSE),"")</f>
        <v/>
      </c>
      <c r="X1093" s="51" t="str">
        <f t="shared" si="32"/>
        <v/>
      </c>
      <c r="Y1093" s="51" t="str">
        <f>IF(T1093="","",IF(AND(T1093&lt;&gt;'Tabelas auxiliares'!$B$236,T1093&lt;&gt;'Tabelas auxiliares'!$B$237,T1093&lt;&gt;'Tabelas auxiliares'!$C$236,T1093&lt;&gt;'Tabelas auxiliares'!$C$237,T1093&lt;&gt;'Tabelas auxiliares'!$D$236),"FOLHA DE PESSOAL",IF(X1093='Tabelas auxiliares'!$A$237,"CUSTEIO",IF(X1093='Tabelas auxiliares'!$A$236,"INVESTIMENTO","ERRO - VERIFICAR"))))</f>
        <v/>
      </c>
      <c r="Z1093" s="64" t="str">
        <f t="shared" si="33"/>
        <v/>
      </c>
      <c r="AC1093" s="44"/>
    </row>
    <row r="1094" spans="6:41" x14ac:dyDescent="0.25">
      <c r="F1094" s="51" t="str">
        <f>IFERROR(VLOOKUP(D1094,'Tabelas auxiliares'!$A$3:$B$61,2,FALSE),"")</f>
        <v/>
      </c>
      <c r="G1094" s="51" t="str">
        <f>IFERROR(VLOOKUP($B1094,'Tabelas auxiliares'!$A$65:$C$102,2,FALSE),"")</f>
        <v/>
      </c>
      <c r="H1094" s="51" t="str">
        <f>IFERROR(VLOOKUP($B1094,'Tabelas auxiliares'!$A$65:$C$102,3,FALSE),"")</f>
        <v/>
      </c>
      <c r="X1094" s="51" t="str">
        <f t="shared" si="32"/>
        <v/>
      </c>
      <c r="Y1094" s="51" t="str">
        <f>IF(T1094="","",IF(AND(T1094&lt;&gt;'Tabelas auxiliares'!$B$236,T1094&lt;&gt;'Tabelas auxiliares'!$B$237,T1094&lt;&gt;'Tabelas auxiliares'!$C$236,T1094&lt;&gt;'Tabelas auxiliares'!$C$237,T1094&lt;&gt;'Tabelas auxiliares'!$D$236),"FOLHA DE PESSOAL",IF(X1094='Tabelas auxiliares'!$A$237,"CUSTEIO",IF(X1094='Tabelas auxiliares'!$A$236,"INVESTIMENTO","ERRO - VERIFICAR"))))</f>
        <v/>
      </c>
      <c r="Z1094" s="64" t="str">
        <f t="shared" si="33"/>
        <v/>
      </c>
      <c r="AC1094" s="44"/>
    </row>
    <row r="1095" spans="6:41" x14ac:dyDescent="0.25">
      <c r="F1095" s="51" t="str">
        <f>IFERROR(VLOOKUP(D1095,'Tabelas auxiliares'!$A$3:$B$61,2,FALSE),"")</f>
        <v/>
      </c>
      <c r="G1095" s="51" t="str">
        <f>IFERROR(VLOOKUP($B1095,'Tabelas auxiliares'!$A$65:$C$102,2,FALSE),"")</f>
        <v/>
      </c>
      <c r="H1095" s="51" t="str">
        <f>IFERROR(VLOOKUP($B1095,'Tabelas auxiliares'!$A$65:$C$102,3,FALSE),"")</f>
        <v/>
      </c>
      <c r="X1095" s="51" t="str">
        <f t="shared" si="32"/>
        <v/>
      </c>
      <c r="Y1095" s="51" t="str">
        <f>IF(T1095="","",IF(AND(T1095&lt;&gt;'Tabelas auxiliares'!$B$236,T1095&lt;&gt;'Tabelas auxiliares'!$B$237,T1095&lt;&gt;'Tabelas auxiliares'!$C$236,T1095&lt;&gt;'Tabelas auxiliares'!$C$237,T1095&lt;&gt;'Tabelas auxiliares'!$D$236),"FOLHA DE PESSOAL",IF(X1095='Tabelas auxiliares'!$A$237,"CUSTEIO",IF(X1095='Tabelas auxiliares'!$A$236,"INVESTIMENTO","ERRO - VERIFICAR"))))</f>
        <v/>
      </c>
      <c r="Z1095" s="64" t="str">
        <f t="shared" si="33"/>
        <v/>
      </c>
      <c r="AA1095" s="44"/>
      <c r="AD1095" s="72"/>
      <c r="AE1095" s="72"/>
      <c r="AF1095" s="72"/>
      <c r="AG1095" s="72"/>
      <c r="AH1095" s="72"/>
      <c r="AI1095" s="72"/>
      <c r="AJ1095" s="72"/>
      <c r="AK1095" s="72"/>
      <c r="AL1095" s="72"/>
      <c r="AM1095" s="72"/>
      <c r="AN1095" s="72"/>
      <c r="AO1095" s="72"/>
    </row>
    <row r="1096" spans="6:41" x14ac:dyDescent="0.25">
      <c r="F1096" s="51" t="str">
        <f>IFERROR(VLOOKUP(D1096,'Tabelas auxiliares'!$A$3:$B$61,2,FALSE),"")</f>
        <v/>
      </c>
      <c r="G1096" s="51" t="str">
        <f>IFERROR(VLOOKUP($B1096,'Tabelas auxiliares'!$A$65:$C$102,2,FALSE),"")</f>
        <v/>
      </c>
      <c r="H1096" s="51" t="str">
        <f>IFERROR(VLOOKUP($B1096,'Tabelas auxiliares'!$A$65:$C$102,3,FALSE),"")</f>
        <v/>
      </c>
      <c r="X1096" s="51" t="str">
        <f t="shared" si="32"/>
        <v/>
      </c>
      <c r="Y1096" s="51" t="str">
        <f>IF(T1096="","",IF(AND(T1096&lt;&gt;'Tabelas auxiliares'!$B$236,T1096&lt;&gt;'Tabelas auxiliares'!$B$237,T1096&lt;&gt;'Tabelas auxiliares'!$C$236,T1096&lt;&gt;'Tabelas auxiliares'!$C$237,T1096&lt;&gt;'Tabelas auxiliares'!$D$236),"FOLHA DE PESSOAL",IF(X1096='Tabelas auxiliares'!$A$237,"CUSTEIO",IF(X1096='Tabelas auxiliares'!$A$236,"INVESTIMENTO","ERRO - VERIFICAR"))))</f>
        <v/>
      </c>
      <c r="Z1096" s="64" t="str">
        <f t="shared" si="33"/>
        <v/>
      </c>
      <c r="AC1096" s="44"/>
      <c r="AD1096" s="72"/>
      <c r="AE1096" s="72"/>
      <c r="AF1096" s="72"/>
      <c r="AG1096" s="72"/>
      <c r="AH1096" s="72"/>
      <c r="AI1096" s="72"/>
      <c r="AJ1096" s="72"/>
      <c r="AK1096" s="72"/>
      <c r="AL1096" s="72"/>
      <c r="AM1096" s="72"/>
      <c r="AN1096" s="72"/>
      <c r="AO1096" s="72"/>
    </row>
    <row r="1097" spans="6:41" x14ac:dyDescent="0.25">
      <c r="F1097" s="51" t="str">
        <f>IFERROR(VLOOKUP(D1097,'Tabelas auxiliares'!$A$3:$B$61,2,FALSE),"")</f>
        <v/>
      </c>
      <c r="G1097" s="51" t="str">
        <f>IFERROR(VLOOKUP($B1097,'Tabelas auxiliares'!$A$65:$C$102,2,FALSE),"")</f>
        <v/>
      </c>
      <c r="H1097" s="51" t="str">
        <f>IFERROR(VLOOKUP($B1097,'Tabelas auxiliares'!$A$65:$C$102,3,FALSE),"")</f>
        <v/>
      </c>
      <c r="X1097" s="51" t="str">
        <f t="shared" si="32"/>
        <v/>
      </c>
      <c r="Y1097" s="51" t="str">
        <f>IF(T1097="","",IF(AND(T1097&lt;&gt;'Tabelas auxiliares'!$B$236,T1097&lt;&gt;'Tabelas auxiliares'!$B$237,T1097&lt;&gt;'Tabelas auxiliares'!$C$236,T1097&lt;&gt;'Tabelas auxiliares'!$C$237,T1097&lt;&gt;'Tabelas auxiliares'!$D$236),"FOLHA DE PESSOAL",IF(X1097='Tabelas auxiliares'!$A$237,"CUSTEIO",IF(X1097='Tabelas auxiliares'!$A$236,"INVESTIMENTO","ERRO - VERIFICAR"))))</f>
        <v/>
      </c>
      <c r="Z1097" s="64" t="str">
        <f t="shared" si="33"/>
        <v/>
      </c>
      <c r="AC1097" s="44"/>
      <c r="AD1097" s="72"/>
      <c r="AE1097" s="72"/>
      <c r="AF1097" s="72"/>
      <c r="AG1097" s="72"/>
      <c r="AH1097" s="72"/>
      <c r="AI1097" s="72"/>
      <c r="AJ1097" s="72"/>
      <c r="AK1097" s="72"/>
      <c r="AL1097" s="72"/>
      <c r="AM1097" s="72"/>
      <c r="AN1097" s="72"/>
      <c r="AO1097" s="72"/>
    </row>
    <row r="1098" spans="6:41" x14ac:dyDescent="0.25">
      <c r="F1098" s="51" t="str">
        <f>IFERROR(VLOOKUP(D1098,'Tabelas auxiliares'!$A$3:$B$61,2,FALSE),"")</f>
        <v/>
      </c>
      <c r="G1098" s="51" t="str">
        <f>IFERROR(VLOOKUP($B1098,'Tabelas auxiliares'!$A$65:$C$102,2,FALSE),"")</f>
        <v/>
      </c>
      <c r="H1098" s="51" t="str">
        <f>IFERROR(VLOOKUP($B1098,'Tabelas auxiliares'!$A$65:$C$102,3,FALSE),"")</f>
        <v/>
      </c>
      <c r="X1098" s="51" t="str">
        <f t="shared" si="32"/>
        <v/>
      </c>
      <c r="Y1098" s="51" t="str">
        <f>IF(T1098="","",IF(AND(T1098&lt;&gt;'Tabelas auxiliares'!$B$236,T1098&lt;&gt;'Tabelas auxiliares'!$B$237,T1098&lt;&gt;'Tabelas auxiliares'!$C$236,T1098&lt;&gt;'Tabelas auxiliares'!$C$237,T1098&lt;&gt;'Tabelas auxiliares'!$D$236),"FOLHA DE PESSOAL",IF(X1098='Tabelas auxiliares'!$A$237,"CUSTEIO",IF(X1098='Tabelas auxiliares'!$A$236,"INVESTIMENTO","ERRO - VERIFICAR"))))</f>
        <v/>
      </c>
      <c r="Z1098" s="64" t="str">
        <f t="shared" si="33"/>
        <v/>
      </c>
      <c r="AC1098" s="44"/>
      <c r="AD1098" s="72"/>
      <c r="AE1098" s="72"/>
      <c r="AF1098" s="72"/>
      <c r="AG1098" s="72"/>
      <c r="AH1098" s="72"/>
      <c r="AI1098" s="72"/>
      <c r="AJ1098" s="72"/>
      <c r="AK1098" s="72"/>
      <c r="AL1098" s="72"/>
      <c r="AM1098" s="72"/>
      <c r="AN1098" s="72"/>
      <c r="AO1098" s="72"/>
    </row>
    <row r="1099" spans="6:41" x14ac:dyDescent="0.25">
      <c r="F1099" s="51" t="str">
        <f>IFERROR(VLOOKUP(D1099,'Tabelas auxiliares'!$A$3:$B$61,2,FALSE),"")</f>
        <v/>
      </c>
      <c r="G1099" s="51" t="str">
        <f>IFERROR(VLOOKUP($B1099,'Tabelas auxiliares'!$A$65:$C$102,2,FALSE),"")</f>
        <v/>
      </c>
      <c r="H1099" s="51" t="str">
        <f>IFERROR(VLOOKUP($B1099,'Tabelas auxiliares'!$A$65:$C$102,3,FALSE),"")</f>
        <v/>
      </c>
      <c r="X1099" s="51" t="str">
        <f t="shared" si="32"/>
        <v/>
      </c>
      <c r="Y1099" s="51" t="str">
        <f>IF(T1099="","",IF(AND(T1099&lt;&gt;'Tabelas auxiliares'!$B$236,T1099&lt;&gt;'Tabelas auxiliares'!$B$237,T1099&lt;&gt;'Tabelas auxiliares'!$C$236,T1099&lt;&gt;'Tabelas auxiliares'!$C$237,T1099&lt;&gt;'Tabelas auxiliares'!$D$236),"FOLHA DE PESSOAL",IF(X1099='Tabelas auxiliares'!$A$237,"CUSTEIO",IF(X1099='Tabelas auxiliares'!$A$236,"INVESTIMENTO","ERRO - VERIFICAR"))))</f>
        <v/>
      </c>
      <c r="Z1099" s="64" t="str">
        <f t="shared" si="33"/>
        <v/>
      </c>
      <c r="AC1099" s="44"/>
      <c r="AD1099" s="72"/>
      <c r="AE1099" s="72"/>
      <c r="AF1099" s="72"/>
      <c r="AG1099" s="72"/>
      <c r="AH1099" s="72"/>
      <c r="AI1099" s="72"/>
      <c r="AJ1099" s="72"/>
      <c r="AK1099" s="72"/>
      <c r="AL1099" s="72"/>
      <c r="AM1099" s="72"/>
      <c r="AN1099" s="72"/>
      <c r="AO1099" s="72"/>
    </row>
    <row r="1100" spans="6:41" x14ac:dyDescent="0.25">
      <c r="F1100" s="51" t="str">
        <f>IFERROR(VLOOKUP(D1100,'Tabelas auxiliares'!$A$3:$B$61,2,FALSE),"")</f>
        <v/>
      </c>
      <c r="G1100" s="51" t="str">
        <f>IFERROR(VLOOKUP($B1100,'Tabelas auxiliares'!$A$65:$C$102,2,FALSE),"")</f>
        <v/>
      </c>
      <c r="H1100" s="51" t="str">
        <f>IFERROR(VLOOKUP($B1100,'Tabelas auxiliares'!$A$65:$C$102,3,FALSE),"")</f>
        <v/>
      </c>
      <c r="X1100" s="51" t="str">
        <f t="shared" si="32"/>
        <v/>
      </c>
      <c r="Y1100" s="51" t="str">
        <f>IF(T1100="","",IF(AND(T1100&lt;&gt;'Tabelas auxiliares'!$B$236,T1100&lt;&gt;'Tabelas auxiliares'!$B$237,T1100&lt;&gt;'Tabelas auxiliares'!$C$236,T1100&lt;&gt;'Tabelas auxiliares'!$C$237,T1100&lt;&gt;'Tabelas auxiliares'!$D$236),"FOLHA DE PESSOAL",IF(X1100='Tabelas auxiliares'!$A$237,"CUSTEIO",IF(X1100='Tabelas auxiliares'!$A$236,"INVESTIMENTO","ERRO - VERIFICAR"))))</f>
        <v/>
      </c>
      <c r="Z1100" s="64" t="str">
        <f t="shared" si="33"/>
        <v/>
      </c>
      <c r="AC1100" s="44"/>
      <c r="AD1100" s="72"/>
      <c r="AE1100" s="72"/>
      <c r="AF1100" s="72"/>
      <c r="AG1100" s="72"/>
      <c r="AH1100" s="72"/>
      <c r="AI1100" s="72"/>
      <c r="AJ1100" s="72"/>
      <c r="AK1100" s="72"/>
      <c r="AL1100" s="72"/>
      <c r="AM1100" s="72"/>
      <c r="AN1100" s="72"/>
      <c r="AO1100" s="72"/>
    </row>
    <row r="1101" spans="6:41" x14ac:dyDescent="0.25">
      <c r="F1101" s="51" t="str">
        <f>IFERROR(VLOOKUP(D1101,'Tabelas auxiliares'!$A$3:$B$61,2,FALSE),"")</f>
        <v/>
      </c>
      <c r="G1101" s="51" t="str">
        <f>IFERROR(VLOOKUP($B1101,'Tabelas auxiliares'!$A$65:$C$102,2,FALSE),"")</f>
        <v/>
      </c>
      <c r="H1101" s="51" t="str">
        <f>IFERROR(VLOOKUP($B1101,'Tabelas auxiliares'!$A$65:$C$102,3,FALSE),"")</f>
        <v/>
      </c>
      <c r="X1101" s="51" t="str">
        <f t="shared" si="32"/>
        <v/>
      </c>
      <c r="Y1101" s="51" t="str">
        <f>IF(T1101="","",IF(AND(T1101&lt;&gt;'Tabelas auxiliares'!$B$236,T1101&lt;&gt;'Tabelas auxiliares'!$B$237,T1101&lt;&gt;'Tabelas auxiliares'!$C$236,T1101&lt;&gt;'Tabelas auxiliares'!$C$237,T1101&lt;&gt;'Tabelas auxiliares'!$D$236),"FOLHA DE PESSOAL",IF(X1101='Tabelas auxiliares'!$A$237,"CUSTEIO",IF(X1101='Tabelas auxiliares'!$A$236,"INVESTIMENTO","ERRO - VERIFICAR"))))</f>
        <v/>
      </c>
      <c r="Z1101" s="64" t="str">
        <f t="shared" si="33"/>
        <v/>
      </c>
      <c r="AC1101" s="44"/>
      <c r="AD1101" s="72"/>
      <c r="AE1101" s="72"/>
      <c r="AF1101" s="72"/>
      <c r="AG1101" s="72"/>
      <c r="AH1101" s="72"/>
      <c r="AI1101" s="72"/>
      <c r="AJ1101" s="72"/>
      <c r="AK1101" s="72"/>
      <c r="AL1101" s="72"/>
      <c r="AM1101" s="72"/>
      <c r="AN1101" s="72"/>
      <c r="AO1101" s="72"/>
    </row>
    <row r="1102" spans="6:41" x14ac:dyDescent="0.25">
      <c r="F1102" s="51" t="str">
        <f>IFERROR(VLOOKUP(D1102,'Tabelas auxiliares'!$A$3:$B$61,2,FALSE),"")</f>
        <v/>
      </c>
      <c r="G1102" s="51" t="str">
        <f>IFERROR(VLOOKUP($B1102,'Tabelas auxiliares'!$A$65:$C$102,2,FALSE),"")</f>
        <v/>
      </c>
      <c r="H1102" s="51" t="str">
        <f>IFERROR(VLOOKUP($B1102,'Tabelas auxiliares'!$A$65:$C$102,3,FALSE),"")</f>
        <v/>
      </c>
      <c r="X1102" s="51" t="str">
        <f t="shared" si="32"/>
        <v/>
      </c>
      <c r="Y1102" s="51" t="str">
        <f>IF(T1102="","",IF(AND(T1102&lt;&gt;'Tabelas auxiliares'!$B$236,T1102&lt;&gt;'Tabelas auxiliares'!$B$237,T1102&lt;&gt;'Tabelas auxiliares'!$C$236,T1102&lt;&gt;'Tabelas auxiliares'!$C$237,T1102&lt;&gt;'Tabelas auxiliares'!$D$236),"FOLHA DE PESSOAL",IF(X1102='Tabelas auxiliares'!$A$237,"CUSTEIO",IF(X1102='Tabelas auxiliares'!$A$236,"INVESTIMENTO","ERRO - VERIFICAR"))))</f>
        <v/>
      </c>
      <c r="Z1102" s="64" t="str">
        <f t="shared" si="33"/>
        <v/>
      </c>
      <c r="AC1102" s="44"/>
      <c r="AD1102" s="72"/>
      <c r="AE1102" s="72"/>
      <c r="AF1102" s="72"/>
      <c r="AG1102" s="72"/>
      <c r="AH1102" s="72"/>
      <c r="AI1102" s="72"/>
      <c r="AJ1102" s="72"/>
      <c r="AK1102" s="72"/>
      <c r="AL1102" s="72"/>
      <c r="AM1102" s="72"/>
      <c r="AN1102" s="72"/>
      <c r="AO1102" s="72"/>
    </row>
    <row r="1103" spans="6:41" x14ac:dyDescent="0.25">
      <c r="F1103" s="51" t="str">
        <f>IFERROR(VLOOKUP(D1103,'Tabelas auxiliares'!$A$3:$B$61,2,FALSE),"")</f>
        <v/>
      </c>
      <c r="G1103" s="51" t="str">
        <f>IFERROR(VLOOKUP($B1103,'Tabelas auxiliares'!$A$65:$C$102,2,FALSE),"")</f>
        <v/>
      </c>
      <c r="H1103" s="51" t="str">
        <f>IFERROR(VLOOKUP($B1103,'Tabelas auxiliares'!$A$65:$C$102,3,FALSE),"")</f>
        <v/>
      </c>
      <c r="X1103" s="51" t="str">
        <f t="shared" si="32"/>
        <v/>
      </c>
      <c r="Y1103" s="51" t="str">
        <f>IF(T1103="","",IF(AND(T1103&lt;&gt;'Tabelas auxiliares'!$B$236,T1103&lt;&gt;'Tabelas auxiliares'!$B$237,T1103&lt;&gt;'Tabelas auxiliares'!$C$236,T1103&lt;&gt;'Tabelas auxiliares'!$C$237,T1103&lt;&gt;'Tabelas auxiliares'!$D$236),"FOLHA DE PESSOAL",IF(X1103='Tabelas auxiliares'!$A$237,"CUSTEIO",IF(X1103='Tabelas auxiliares'!$A$236,"INVESTIMENTO","ERRO - VERIFICAR"))))</f>
        <v/>
      </c>
      <c r="Z1103" s="64" t="str">
        <f t="shared" si="33"/>
        <v/>
      </c>
      <c r="AC1103" s="44"/>
      <c r="AD1103" s="72"/>
      <c r="AE1103" s="72"/>
      <c r="AF1103" s="72"/>
      <c r="AG1103" s="72"/>
      <c r="AH1103" s="72"/>
      <c r="AI1103" s="72"/>
      <c r="AJ1103" s="72"/>
      <c r="AK1103" s="72"/>
      <c r="AL1103" s="72"/>
      <c r="AM1103" s="72"/>
      <c r="AN1103" s="72"/>
      <c r="AO1103" s="72"/>
    </row>
    <row r="1104" spans="6:41" x14ac:dyDescent="0.25">
      <c r="F1104" s="51" t="str">
        <f>IFERROR(VLOOKUP(D1104,'Tabelas auxiliares'!$A$3:$B$61,2,FALSE),"")</f>
        <v/>
      </c>
      <c r="G1104" s="51" t="str">
        <f>IFERROR(VLOOKUP($B1104,'Tabelas auxiliares'!$A$65:$C$102,2,FALSE),"")</f>
        <v/>
      </c>
      <c r="H1104" s="51" t="str">
        <f>IFERROR(VLOOKUP($B1104,'Tabelas auxiliares'!$A$65:$C$102,3,FALSE),"")</f>
        <v/>
      </c>
      <c r="X1104" s="51" t="str">
        <f t="shared" si="32"/>
        <v/>
      </c>
      <c r="Y1104" s="51" t="str">
        <f>IF(T1104="","",IF(AND(T1104&lt;&gt;'Tabelas auxiliares'!$B$236,T1104&lt;&gt;'Tabelas auxiliares'!$B$237,T1104&lt;&gt;'Tabelas auxiliares'!$C$236,T1104&lt;&gt;'Tabelas auxiliares'!$C$237,T1104&lt;&gt;'Tabelas auxiliares'!$D$236),"FOLHA DE PESSOAL",IF(X1104='Tabelas auxiliares'!$A$237,"CUSTEIO",IF(X1104='Tabelas auxiliares'!$A$236,"INVESTIMENTO","ERRO - VERIFICAR"))))</f>
        <v/>
      </c>
      <c r="Z1104" s="64" t="str">
        <f t="shared" si="33"/>
        <v/>
      </c>
      <c r="AA1104" s="44"/>
      <c r="AC1104" s="44"/>
      <c r="AD1104" s="72"/>
      <c r="AE1104" s="72"/>
      <c r="AF1104" s="72"/>
      <c r="AG1104" s="72"/>
      <c r="AH1104" s="72"/>
      <c r="AI1104" s="72"/>
      <c r="AJ1104" s="72"/>
      <c r="AK1104" s="72"/>
      <c r="AL1104" s="72"/>
      <c r="AM1104" s="72"/>
      <c r="AN1104" s="72"/>
      <c r="AO1104" s="72"/>
    </row>
    <row r="1105" spans="6:41" x14ac:dyDescent="0.25">
      <c r="F1105" s="51" t="str">
        <f>IFERROR(VLOOKUP(D1105,'Tabelas auxiliares'!$A$3:$B$61,2,FALSE),"")</f>
        <v/>
      </c>
      <c r="G1105" s="51" t="str">
        <f>IFERROR(VLOOKUP($B1105,'Tabelas auxiliares'!$A$65:$C$102,2,FALSE),"")</f>
        <v/>
      </c>
      <c r="H1105" s="51" t="str">
        <f>IFERROR(VLOOKUP($B1105,'Tabelas auxiliares'!$A$65:$C$102,3,FALSE),"")</f>
        <v/>
      </c>
      <c r="X1105" s="51" t="str">
        <f t="shared" si="32"/>
        <v/>
      </c>
      <c r="Y1105" s="51" t="str">
        <f>IF(T1105="","",IF(AND(T1105&lt;&gt;'Tabelas auxiliares'!$B$236,T1105&lt;&gt;'Tabelas auxiliares'!$B$237,T1105&lt;&gt;'Tabelas auxiliares'!$C$236,T1105&lt;&gt;'Tabelas auxiliares'!$C$237,T1105&lt;&gt;'Tabelas auxiliares'!$D$236),"FOLHA DE PESSOAL",IF(X1105='Tabelas auxiliares'!$A$237,"CUSTEIO",IF(X1105='Tabelas auxiliares'!$A$236,"INVESTIMENTO","ERRO - VERIFICAR"))))</f>
        <v/>
      </c>
      <c r="Z1105" s="64" t="str">
        <f t="shared" si="33"/>
        <v/>
      </c>
      <c r="AA1105" s="44"/>
      <c r="AC1105" s="44"/>
      <c r="AD1105" s="72"/>
      <c r="AE1105" s="72"/>
      <c r="AF1105" s="72"/>
      <c r="AG1105" s="72"/>
      <c r="AH1105" s="72"/>
      <c r="AI1105" s="72"/>
      <c r="AJ1105" s="72"/>
      <c r="AK1105" s="72"/>
      <c r="AL1105" s="72"/>
      <c r="AM1105" s="72"/>
      <c r="AN1105" s="72"/>
      <c r="AO1105" s="72"/>
    </row>
    <row r="1106" spans="6:41" x14ac:dyDescent="0.25">
      <c r="F1106" s="51" t="str">
        <f>IFERROR(VLOOKUP(D1106,'Tabelas auxiliares'!$A$3:$B$61,2,FALSE),"")</f>
        <v/>
      </c>
      <c r="G1106" s="51" t="str">
        <f>IFERROR(VLOOKUP($B1106,'Tabelas auxiliares'!$A$65:$C$102,2,FALSE),"")</f>
        <v/>
      </c>
      <c r="H1106" s="51" t="str">
        <f>IFERROR(VLOOKUP($B1106,'Tabelas auxiliares'!$A$65:$C$102,3,FALSE),"")</f>
        <v/>
      </c>
      <c r="X1106" s="51" t="str">
        <f t="shared" si="32"/>
        <v/>
      </c>
      <c r="Y1106" s="51" t="str">
        <f>IF(T1106="","",IF(AND(T1106&lt;&gt;'Tabelas auxiliares'!$B$236,T1106&lt;&gt;'Tabelas auxiliares'!$B$237,T1106&lt;&gt;'Tabelas auxiliares'!$C$236,T1106&lt;&gt;'Tabelas auxiliares'!$C$237,T1106&lt;&gt;'Tabelas auxiliares'!$D$236),"FOLHA DE PESSOAL",IF(X1106='Tabelas auxiliares'!$A$237,"CUSTEIO",IF(X1106='Tabelas auxiliares'!$A$236,"INVESTIMENTO","ERRO - VERIFICAR"))))</f>
        <v/>
      </c>
      <c r="Z1106" s="64" t="str">
        <f t="shared" si="33"/>
        <v/>
      </c>
      <c r="AC1106" s="44"/>
      <c r="AD1106" s="72"/>
      <c r="AE1106" s="72"/>
      <c r="AF1106" s="72"/>
      <c r="AG1106" s="72"/>
      <c r="AH1106" s="72"/>
      <c r="AI1106" s="72"/>
      <c r="AJ1106" s="72"/>
      <c r="AK1106" s="72"/>
      <c r="AL1106" s="72"/>
      <c r="AM1106" s="72"/>
      <c r="AN1106" s="72"/>
      <c r="AO1106" s="72"/>
    </row>
    <row r="1107" spans="6:41" x14ac:dyDescent="0.25">
      <c r="F1107" s="51" t="str">
        <f>IFERROR(VLOOKUP(D1107,'Tabelas auxiliares'!$A$3:$B$61,2,FALSE),"")</f>
        <v/>
      </c>
      <c r="G1107" s="51" t="str">
        <f>IFERROR(VLOOKUP($B1107,'Tabelas auxiliares'!$A$65:$C$102,2,FALSE),"")</f>
        <v/>
      </c>
      <c r="H1107" s="51" t="str">
        <f>IFERROR(VLOOKUP($B1107,'Tabelas auxiliares'!$A$65:$C$102,3,FALSE),"")</f>
        <v/>
      </c>
      <c r="X1107" s="51" t="str">
        <f t="shared" si="32"/>
        <v/>
      </c>
      <c r="Y1107" s="51" t="str">
        <f>IF(T1107="","",IF(AND(T1107&lt;&gt;'Tabelas auxiliares'!$B$236,T1107&lt;&gt;'Tabelas auxiliares'!$B$237,T1107&lt;&gt;'Tabelas auxiliares'!$C$236,T1107&lt;&gt;'Tabelas auxiliares'!$C$237,T1107&lt;&gt;'Tabelas auxiliares'!$D$236),"FOLHA DE PESSOAL",IF(X1107='Tabelas auxiliares'!$A$237,"CUSTEIO",IF(X1107='Tabelas auxiliares'!$A$236,"INVESTIMENTO","ERRO - VERIFICAR"))))</f>
        <v/>
      </c>
      <c r="Z1107" s="64" t="str">
        <f t="shared" si="33"/>
        <v/>
      </c>
      <c r="AA1107" s="44"/>
      <c r="AC1107" s="44"/>
      <c r="AD1107" s="72"/>
      <c r="AE1107" s="72"/>
      <c r="AF1107" s="72"/>
      <c r="AG1107" s="72"/>
      <c r="AH1107" s="72"/>
      <c r="AI1107" s="72"/>
      <c r="AJ1107" s="72"/>
      <c r="AK1107" s="72"/>
      <c r="AL1107" s="72"/>
      <c r="AM1107" s="72"/>
      <c r="AN1107" s="72"/>
      <c r="AO1107" s="72"/>
    </row>
    <row r="1108" spans="6:41" x14ac:dyDescent="0.25">
      <c r="F1108" s="51" t="str">
        <f>IFERROR(VLOOKUP(D1108,'Tabelas auxiliares'!$A$3:$B$61,2,FALSE),"")</f>
        <v/>
      </c>
      <c r="G1108" s="51" t="str">
        <f>IFERROR(VLOOKUP($B1108,'Tabelas auxiliares'!$A$65:$C$102,2,FALSE),"")</f>
        <v/>
      </c>
      <c r="H1108" s="51" t="str">
        <f>IFERROR(VLOOKUP($B1108,'Tabelas auxiliares'!$A$65:$C$102,3,FALSE),"")</f>
        <v/>
      </c>
      <c r="X1108" s="51" t="str">
        <f t="shared" si="32"/>
        <v/>
      </c>
      <c r="Y1108" s="51" t="str">
        <f>IF(T1108="","",IF(AND(T1108&lt;&gt;'Tabelas auxiliares'!$B$236,T1108&lt;&gt;'Tabelas auxiliares'!$B$237,T1108&lt;&gt;'Tabelas auxiliares'!$C$236,T1108&lt;&gt;'Tabelas auxiliares'!$C$237,T1108&lt;&gt;'Tabelas auxiliares'!$D$236),"FOLHA DE PESSOAL",IF(X1108='Tabelas auxiliares'!$A$237,"CUSTEIO",IF(X1108='Tabelas auxiliares'!$A$236,"INVESTIMENTO","ERRO - VERIFICAR"))))</f>
        <v/>
      </c>
      <c r="Z1108" s="64" t="str">
        <f t="shared" si="33"/>
        <v/>
      </c>
      <c r="AC1108" s="44"/>
      <c r="AD1108" s="72"/>
      <c r="AE1108" s="72"/>
      <c r="AF1108" s="72"/>
      <c r="AG1108" s="72"/>
      <c r="AH1108" s="72"/>
      <c r="AI1108" s="72"/>
      <c r="AJ1108" s="72"/>
      <c r="AK1108" s="72"/>
      <c r="AL1108" s="72"/>
      <c r="AM1108" s="72"/>
      <c r="AN1108" s="72"/>
      <c r="AO1108" s="72"/>
    </row>
    <row r="1109" spans="6:41" x14ac:dyDescent="0.25">
      <c r="F1109" s="51" t="str">
        <f>IFERROR(VLOOKUP(D1109,'Tabelas auxiliares'!$A$3:$B$61,2,FALSE),"")</f>
        <v/>
      </c>
      <c r="G1109" s="51" t="str">
        <f>IFERROR(VLOOKUP($B1109,'Tabelas auxiliares'!$A$65:$C$102,2,FALSE),"")</f>
        <v/>
      </c>
      <c r="H1109" s="51" t="str">
        <f>IFERROR(VLOOKUP($B1109,'Tabelas auxiliares'!$A$65:$C$102,3,FALSE),"")</f>
        <v/>
      </c>
      <c r="X1109" s="51" t="str">
        <f t="shared" si="32"/>
        <v/>
      </c>
      <c r="Y1109" s="51" t="str">
        <f>IF(T1109="","",IF(AND(T1109&lt;&gt;'Tabelas auxiliares'!$B$236,T1109&lt;&gt;'Tabelas auxiliares'!$B$237,T1109&lt;&gt;'Tabelas auxiliares'!$C$236,T1109&lt;&gt;'Tabelas auxiliares'!$C$237,T1109&lt;&gt;'Tabelas auxiliares'!$D$236),"FOLHA DE PESSOAL",IF(X1109='Tabelas auxiliares'!$A$237,"CUSTEIO",IF(X1109='Tabelas auxiliares'!$A$236,"INVESTIMENTO","ERRO - VERIFICAR"))))</f>
        <v/>
      </c>
      <c r="Z1109" s="64" t="str">
        <f t="shared" si="33"/>
        <v/>
      </c>
      <c r="AC1109" s="44"/>
      <c r="AD1109" s="72"/>
      <c r="AE1109" s="72"/>
      <c r="AF1109" s="72"/>
      <c r="AG1109" s="72"/>
      <c r="AH1109" s="72"/>
      <c r="AI1109" s="72"/>
      <c r="AJ1109" s="72"/>
      <c r="AK1109" s="72"/>
      <c r="AL1109" s="72"/>
      <c r="AM1109" s="72"/>
      <c r="AN1109" s="72"/>
      <c r="AO1109" s="72"/>
    </row>
    <row r="1110" spans="6:41" x14ac:dyDescent="0.25">
      <c r="F1110" s="51" t="str">
        <f>IFERROR(VLOOKUP(D1110,'Tabelas auxiliares'!$A$3:$B$61,2,FALSE),"")</f>
        <v/>
      </c>
      <c r="G1110" s="51" t="str">
        <f>IFERROR(VLOOKUP($B1110,'Tabelas auxiliares'!$A$65:$C$102,2,FALSE),"")</f>
        <v/>
      </c>
      <c r="H1110" s="51" t="str">
        <f>IFERROR(VLOOKUP($B1110,'Tabelas auxiliares'!$A$65:$C$102,3,FALSE),"")</f>
        <v/>
      </c>
      <c r="X1110" s="51" t="str">
        <f t="shared" si="32"/>
        <v/>
      </c>
      <c r="Y1110" s="51" t="str">
        <f>IF(T1110="","",IF(AND(T1110&lt;&gt;'Tabelas auxiliares'!$B$236,T1110&lt;&gt;'Tabelas auxiliares'!$B$237,T1110&lt;&gt;'Tabelas auxiliares'!$C$236,T1110&lt;&gt;'Tabelas auxiliares'!$C$237,T1110&lt;&gt;'Tabelas auxiliares'!$D$236),"FOLHA DE PESSOAL",IF(X1110='Tabelas auxiliares'!$A$237,"CUSTEIO",IF(X1110='Tabelas auxiliares'!$A$236,"INVESTIMENTO","ERRO - VERIFICAR"))))</f>
        <v/>
      </c>
      <c r="Z1110" s="64" t="str">
        <f t="shared" si="33"/>
        <v/>
      </c>
      <c r="AC1110" s="44"/>
      <c r="AD1110" s="72"/>
      <c r="AE1110" s="72"/>
      <c r="AF1110" s="72"/>
      <c r="AG1110" s="72"/>
      <c r="AH1110" s="72"/>
      <c r="AI1110" s="72"/>
      <c r="AJ1110" s="72"/>
      <c r="AK1110" s="72"/>
      <c r="AL1110" s="72"/>
      <c r="AM1110" s="72"/>
      <c r="AN1110" s="72"/>
      <c r="AO1110" s="72"/>
    </row>
    <row r="1111" spans="6:41" x14ac:dyDescent="0.25">
      <c r="F1111" s="51" t="str">
        <f>IFERROR(VLOOKUP(D1111,'Tabelas auxiliares'!$A$3:$B$61,2,FALSE),"")</f>
        <v/>
      </c>
      <c r="G1111" s="51" t="str">
        <f>IFERROR(VLOOKUP($B1111,'Tabelas auxiliares'!$A$65:$C$102,2,FALSE),"")</f>
        <v/>
      </c>
      <c r="H1111" s="51" t="str">
        <f>IFERROR(VLOOKUP($B1111,'Tabelas auxiliares'!$A$65:$C$102,3,FALSE),"")</f>
        <v/>
      </c>
      <c r="X1111" s="51" t="str">
        <f t="shared" si="32"/>
        <v/>
      </c>
      <c r="Y1111" s="51" t="str">
        <f>IF(T1111="","",IF(AND(T1111&lt;&gt;'Tabelas auxiliares'!$B$236,T1111&lt;&gt;'Tabelas auxiliares'!$B$237,T1111&lt;&gt;'Tabelas auxiliares'!$C$236,T1111&lt;&gt;'Tabelas auxiliares'!$C$237,T1111&lt;&gt;'Tabelas auxiliares'!$D$236),"FOLHA DE PESSOAL",IF(X1111='Tabelas auxiliares'!$A$237,"CUSTEIO",IF(X1111='Tabelas auxiliares'!$A$236,"INVESTIMENTO","ERRO - VERIFICAR"))))</f>
        <v/>
      </c>
      <c r="Z1111" s="64" t="str">
        <f t="shared" si="33"/>
        <v/>
      </c>
      <c r="AC1111" s="44"/>
      <c r="AD1111" s="72"/>
      <c r="AE1111" s="72"/>
      <c r="AF1111" s="72"/>
      <c r="AG1111" s="72"/>
      <c r="AH1111" s="72"/>
      <c r="AI1111" s="72"/>
      <c r="AJ1111" s="72"/>
      <c r="AK1111" s="72"/>
      <c r="AL1111" s="72"/>
      <c r="AM1111" s="72"/>
      <c r="AN1111" s="72"/>
      <c r="AO1111" s="72"/>
    </row>
    <row r="1112" spans="6:41" x14ac:dyDescent="0.25">
      <c r="F1112" s="51" t="str">
        <f>IFERROR(VLOOKUP(D1112,'Tabelas auxiliares'!$A$3:$B$61,2,FALSE),"")</f>
        <v/>
      </c>
      <c r="G1112" s="51" t="str">
        <f>IFERROR(VLOOKUP($B1112,'Tabelas auxiliares'!$A$65:$C$102,2,FALSE),"")</f>
        <v/>
      </c>
      <c r="H1112" s="51" t="str">
        <f>IFERROR(VLOOKUP($B1112,'Tabelas auxiliares'!$A$65:$C$102,3,FALSE),"")</f>
        <v/>
      </c>
      <c r="X1112" s="51" t="str">
        <f t="shared" si="32"/>
        <v/>
      </c>
      <c r="Y1112" s="51" t="str">
        <f>IF(T1112="","",IF(AND(T1112&lt;&gt;'Tabelas auxiliares'!$B$236,T1112&lt;&gt;'Tabelas auxiliares'!$B$237,T1112&lt;&gt;'Tabelas auxiliares'!$C$236,T1112&lt;&gt;'Tabelas auxiliares'!$C$237,T1112&lt;&gt;'Tabelas auxiliares'!$D$236),"FOLHA DE PESSOAL",IF(X1112='Tabelas auxiliares'!$A$237,"CUSTEIO",IF(X1112='Tabelas auxiliares'!$A$236,"INVESTIMENTO","ERRO - VERIFICAR"))))</f>
        <v/>
      </c>
      <c r="Z1112" s="64" t="str">
        <f t="shared" si="33"/>
        <v/>
      </c>
      <c r="AA1112" s="44"/>
      <c r="AC1112" s="44"/>
      <c r="AD1112" s="72"/>
      <c r="AE1112" s="72"/>
      <c r="AF1112" s="72"/>
      <c r="AG1112" s="72"/>
      <c r="AH1112" s="72"/>
      <c r="AI1112" s="72"/>
      <c r="AJ1112" s="72"/>
      <c r="AK1112" s="72"/>
      <c r="AL1112" s="72"/>
      <c r="AM1112" s="72"/>
      <c r="AN1112" s="72"/>
      <c r="AO1112" s="72"/>
    </row>
    <row r="1113" spans="6:41" x14ac:dyDescent="0.25">
      <c r="F1113" s="51" t="str">
        <f>IFERROR(VLOOKUP(D1113,'Tabelas auxiliares'!$A$3:$B$61,2,FALSE),"")</f>
        <v/>
      </c>
      <c r="G1113" s="51" t="str">
        <f>IFERROR(VLOOKUP($B1113,'Tabelas auxiliares'!$A$65:$C$102,2,FALSE),"")</f>
        <v/>
      </c>
      <c r="H1113" s="51" t="str">
        <f>IFERROR(VLOOKUP($B1113,'Tabelas auxiliares'!$A$65:$C$102,3,FALSE),"")</f>
        <v/>
      </c>
      <c r="X1113" s="51" t="str">
        <f t="shared" si="32"/>
        <v/>
      </c>
      <c r="Y1113" s="51" t="str">
        <f>IF(T1113="","",IF(AND(T1113&lt;&gt;'Tabelas auxiliares'!$B$236,T1113&lt;&gt;'Tabelas auxiliares'!$B$237,T1113&lt;&gt;'Tabelas auxiliares'!$C$236,T1113&lt;&gt;'Tabelas auxiliares'!$C$237,T1113&lt;&gt;'Tabelas auxiliares'!$D$236),"FOLHA DE PESSOAL",IF(X1113='Tabelas auxiliares'!$A$237,"CUSTEIO",IF(X1113='Tabelas auxiliares'!$A$236,"INVESTIMENTO","ERRO - VERIFICAR"))))</f>
        <v/>
      </c>
      <c r="Z1113" s="64" t="str">
        <f t="shared" si="33"/>
        <v/>
      </c>
      <c r="AA1113" s="44"/>
      <c r="AC1113" s="44"/>
      <c r="AD1113" s="72"/>
      <c r="AE1113" s="72"/>
      <c r="AF1113" s="72"/>
      <c r="AG1113" s="72"/>
      <c r="AH1113" s="72"/>
      <c r="AI1113" s="72"/>
      <c r="AJ1113" s="72"/>
      <c r="AK1113" s="72"/>
      <c r="AL1113" s="72"/>
      <c r="AM1113" s="72"/>
      <c r="AN1113" s="72"/>
      <c r="AO1113" s="72"/>
    </row>
    <row r="1114" spans="6:41" x14ac:dyDescent="0.25">
      <c r="F1114" s="51" t="str">
        <f>IFERROR(VLOOKUP(D1114,'Tabelas auxiliares'!$A$3:$B$61,2,FALSE),"")</f>
        <v/>
      </c>
      <c r="G1114" s="51" t="str">
        <f>IFERROR(VLOOKUP($B1114,'Tabelas auxiliares'!$A$65:$C$102,2,FALSE),"")</f>
        <v/>
      </c>
      <c r="H1114" s="51" t="str">
        <f>IFERROR(VLOOKUP($B1114,'Tabelas auxiliares'!$A$65:$C$102,3,FALSE),"")</f>
        <v/>
      </c>
      <c r="X1114" s="51" t="str">
        <f t="shared" si="32"/>
        <v/>
      </c>
      <c r="Y1114" s="51" t="str">
        <f>IF(T1114="","",IF(AND(T1114&lt;&gt;'Tabelas auxiliares'!$B$236,T1114&lt;&gt;'Tabelas auxiliares'!$B$237,T1114&lt;&gt;'Tabelas auxiliares'!$C$236,T1114&lt;&gt;'Tabelas auxiliares'!$C$237,T1114&lt;&gt;'Tabelas auxiliares'!$D$236),"FOLHA DE PESSOAL",IF(X1114='Tabelas auxiliares'!$A$237,"CUSTEIO",IF(X1114='Tabelas auxiliares'!$A$236,"INVESTIMENTO","ERRO - VERIFICAR"))))</f>
        <v/>
      </c>
      <c r="Z1114" s="64" t="str">
        <f t="shared" si="33"/>
        <v/>
      </c>
      <c r="AA1114" s="44"/>
      <c r="AC1114" s="44"/>
      <c r="AD1114" s="72"/>
      <c r="AE1114" s="72"/>
      <c r="AF1114" s="72"/>
      <c r="AG1114" s="72"/>
      <c r="AH1114" s="72"/>
      <c r="AI1114" s="72"/>
      <c r="AJ1114" s="72"/>
      <c r="AK1114" s="72"/>
      <c r="AL1114" s="72"/>
      <c r="AM1114" s="72"/>
      <c r="AN1114" s="72"/>
      <c r="AO1114" s="72"/>
    </row>
    <row r="1115" spans="6:41" x14ac:dyDescent="0.25">
      <c r="F1115" s="51" t="str">
        <f>IFERROR(VLOOKUP(D1115,'Tabelas auxiliares'!$A$3:$B$61,2,FALSE),"")</f>
        <v/>
      </c>
      <c r="G1115" s="51" t="str">
        <f>IFERROR(VLOOKUP($B1115,'Tabelas auxiliares'!$A$65:$C$102,2,FALSE),"")</f>
        <v/>
      </c>
      <c r="H1115" s="51" t="str">
        <f>IFERROR(VLOOKUP($B1115,'Tabelas auxiliares'!$A$65:$C$102,3,FALSE),"")</f>
        <v/>
      </c>
      <c r="X1115" s="51" t="str">
        <f t="shared" si="32"/>
        <v/>
      </c>
      <c r="Y1115" s="51" t="str">
        <f>IF(T1115="","",IF(AND(T1115&lt;&gt;'Tabelas auxiliares'!$B$236,T1115&lt;&gt;'Tabelas auxiliares'!$B$237,T1115&lt;&gt;'Tabelas auxiliares'!$C$236,T1115&lt;&gt;'Tabelas auxiliares'!$C$237,T1115&lt;&gt;'Tabelas auxiliares'!$D$236),"FOLHA DE PESSOAL",IF(X1115='Tabelas auxiliares'!$A$237,"CUSTEIO",IF(X1115='Tabelas auxiliares'!$A$236,"INVESTIMENTO","ERRO - VERIFICAR"))))</f>
        <v/>
      </c>
      <c r="Z1115" s="64" t="str">
        <f t="shared" si="33"/>
        <v/>
      </c>
      <c r="AC1115" s="44"/>
      <c r="AD1115" s="72"/>
      <c r="AE1115" s="72"/>
      <c r="AF1115" s="72"/>
      <c r="AG1115" s="72"/>
      <c r="AH1115" s="72"/>
      <c r="AI1115" s="72"/>
      <c r="AJ1115" s="72"/>
      <c r="AK1115" s="72"/>
      <c r="AL1115" s="72"/>
      <c r="AM1115" s="72"/>
      <c r="AN1115" s="72"/>
      <c r="AO1115" s="72"/>
    </row>
    <row r="1116" spans="6:41" x14ac:dyDescent="0.25">
      <c r="F1116" s="51" t="str">
        <f>IFERROR(VLOOKUP(D1116,'Tabelas auxiliares'!$A$3:$B$61,2,FALSE),"")</f>
        <v/>
      </c>
      <c r="G1116" s="51" t="str">
        <f>IFERROR(VLOOKUP($B1116,'Tabelas auxiliares'!$A$65:$C$102,2,FALSE),"")</f>
        <v/>
      </c>
      <c r="H1116" s="51" t="str">
        <f>IFERROR(VLOOKUP($B1116,'Tabelas auxiliares'!$A$65:$C$102,3,FALSE),"")</f>
        <v/>
      </c>
      <c r="X1116" s="51" t="str">
        <f t="shared" si="32"/>
        <v/>
      </c>
      <c r="Y1116" s="51" t="str">
        <f>IF(T1116="","",IF(AND(T1116&lt;&gt;'Tabelas auxiliares'!$B$236,T1116&lt;&gt;'Tabelas auxiliares'!$B$237,T1116&lt;&gt;'Tabelas auxiliares'!$C$236,T1116&lt;&gt;'Tabelas auxiliares'!$C$237,T1116&lt;&gt;'Tabelas auxiliares'!$D$236),"FOLHA DE PESSOAL",IF(X1116='Tabelas auxiliares'!$A$237,"CUSTEIO",IF(X1116='Tabelas auxiliares'!$A$236,"INVESTIMENTO","ERRO - VERIFICAR"))))</f>
        <v/>
      </c>
      <c r="Z1116" s="64" t="str">
        <f t="shared" si="33"/>
        <v/>
      </c>
      <c r="AC1116" s="44"/>
      <c r="AD1116" s="72"/>
      <c r="AE1116" s="72"/>
      <c r="AF1116" s="72"/>
      <c r="AG1116" s="72"/>
      <c r="AH1116" s="72"/>
      <c r="AI1116" s="72"/>
      <c r="AJ1116" s="72"/>
      <c r="AK1116" s="72"/>
      <c r="AL1116" s="72"/>
      <c r="AM1116" s="72"/>
      <c r="AN1116" s="72"/>
      <c r="AO1116" s="72"/>
    </row>
    <row r="1117" spans="6:41" x14ac:dyDescent="0.25">
      <c r="F1117" s="51" t="str">
        <f>IFERROR(VLOOKUP(D1117,'Tabelas auxiliares'!$A$3:$B$61,2,FALSE),"")</f>
        <v/>
      </c>
      <c r="G1117" s="51" t="str">
        <f>IFERROR(VLOOKUP($B1117,'Tabelas auxiliares'!$A$65:$C$102,2,FALSE),"")</f>
        <v/>
      </c>
      <c r="H1117" s="51" t="str">
        <f>IFERROR(VLOOKUP($B1117,'Tabelas auxiliares'!$A$65:$C$102,3,FALSE),"")</f>
        <v/>
      </c>
      <c r="X1117" s="51" t="str">
        <f t="shared" si="32"/>
        <v/>
      </c>
      <c r="Y1117" s="51" t="str">
        <f>IF(T1117="","",IF(AND(T1117&lt;&gt;'Tabelas auxiliares'!$B$236,T1117&lt;&gt;'Tabelas auxiliares'!$B$237,T1117&lt;&gt;'Tabelas auxiliares'!$C$236,T1117&lt;&gt;'Tabelas auxiliares'!$C$237,T1117&lt;&gt;'Tabelas auxiliares'!$D$236),"FOLHA DE PESSOAL",IF(X1117='Tabelas auxiliares'!$A$237,"CUSTEIO",IF(X1117='Tabelas auxiliares'!$A$236,"INVESTIMENTO","ERRO - VERIFICAR"))))</f>
        <v/>
      </c>
      <c r="Z1117" s="64" t="str">
        <f t="shared" si="33"/>
        <v/>
      </c>
      <c r="AA1117" s="44"/>
      <c r="AC1117" s="44"/>
      <c r="AD1117" s="72"/>
      <c r="AE1117" s="72"/>
      <c r="AF1117" s="72"/>
      <c r="AG1117" s="72"/>
      <c r="AH1117" s="72"/>
      <c r="AI1117" s="72"/>
      <c r="AJ1117" s="72"/>
      <c r="AK1117" s="72"/>
      <c r="AL1117" s="72"/>
      <c r="AM1117" s="72"/>
      <c r="AN1117" s="72"/>
      <c r="AO1117" s="72"/>
    </row>
    <row r="1118" spans="6:41" x14ac:dyDescent="0.25">
      <c r="F1118" s="51" t="str">
        <f>IFERROR(VLOOKUP(D1118,'Tabelas auxiliares'!$A$3:$B$61,2,FALSE),"")</f>
        <v/>
      </c>
      <c r="G1118" s="51" t="str">
        <f>IFERROR(VLOOKUP($B1118,'Tabelas auxiliares'!$A$65:$C$102,2,FALSE),"")</f>
        <v/>
      </c>
      <c r="H1118" s="51" t="str">
        <f>IFERROR(VLOOKUP($B1118,'Tabelas auxiliares'!$A$65:$C$102,3,FALSE),"")</f>
        <v/>
      </c>
      <c r="X1118" s="51" t="str">
        <f t="shared" si="32"/>
        <v/>
      </c>
      <c r="Y1118" s="51" t="str">
        <f>IF(T1118="","",IF(AND(T1118&lt;&gt;'Tabelas auxiliares'!$B$236,T1118&lt;&gt;'Tabelas auxiliares'!$B$237,T1118&lt;&gt;'Tabelas auxiliares'!$C$236,T1118&lt;&gt;'Tabelas auxiliares'!$C$237,T1118&lt;&gt;'Tabelas auxiliares'!$D$236),"FOLHA DE PESSOAL",IF(X1118='Tabelas auxiliares'!$A$237,"CUSTEIO",IF(X1118='Tabelas auxiliares'!$A$236,"INVESTIMENTO","ERRO - VERIFICAR"))))</f>
        <v/>
      </c>
      <c r="Z1118" s="64" t="str">
        <f t="shared" si="33"/>
        <v/>
      </c>
      <c r="AC1118" s="44"/>
      <c r="AD1118" s="72"/>
      <c r="AE1118" s="72"/>
      <c r="AF1118" s="72"/>
      <c r="AG1118" s="72"/>
      <c r="AH1118" s="72"/>
      <c r="AI1118" s="72"/>
      <c r="AJ1118" s="72"/>
      <c r="AK1118" s="72"/>
      <c r="AL1118" s="72"/>
      <c r="AM1118" s="72"/>
      <c r="AN1118" s="72"/>
      <c r="AO1118" s="72"/>
    </row>
    <row r="1119" spans="6:41" x14ac:dyDescent="0.25">
      <c r="F1119" s="51" t="str">
        <f>IFERROR(VLOOKUP(D1119,'Tabelas auxiliares'!$A$3:$B$61,2,FALSE),"")</f>
        <v/>
      </c>
      <c r="G1119" s="51" t="str">
        <f>IFERROR(VLOOKUP($B1119,'Tabelas auxiliares'!$A$65:$C$102,2,FALSE),"")</f>
        <v/>
      </c>
      <c r="H1119" s="51" t="str">
        <f>IFERROR(VLOOKUP($B1119,'Tabelas auxiliares'!$A$65:$C$102,3,FALSE),"")</f>
        <v/>
      </c>
      <c r="X1119" s="51" t="str">
        <f t="shared" si="32"/>
        <v/>
      </c>
      <c r="Y1119" s="51" t="str">
        <f>IF(T1119="","",IF(AND(T1119&lt;&gt;'Tabelas auxiliares'!$B$236,T1119&lt;&gt;'Tabelas auxiliares'!$B$237,T1119&lt;&gt;'Tabelas auxiliares'!$C$236,T1119&lt;&gt;'Tabelas auxiliares'!$C$237,T1119&lt;&gt;'Tabelas auxiliares'!$D$236),"FOLHA DE PESSOAL",IF(X1119='Tabelas auxiliares'!$A$237,"CUSTEIO",IF(X1119='Tabelas auxiliares'!$A$236,"INVESTIMENTO","ERRO - VERIFICAR"))))</f>
        <v/>
      </c>
      <c r="Z1119" s="64" t="str">
        <f t="shared" si="33"/>
        <v/>
      </c>
      <c r="AA1119" s="44"/>
      <c r="AC1119" s="44"/>
      <c r="AD1119" s="72"/>
      <c r="AE1119" s="72"/>
      <c r="AF1119" s="72"/>
      <c r="AG1119" s="72"/>
      <c r="AH1119" s="72"/>
      <c r="AI1119" s="72"/>
      <c r="AJ1119" s="72"/>
      <c r="AK1119" s="72"/>
      <c r="AL1119" s="72"/>
      <c r="AM1119" s="72"/>
      <c r="AN1119" s="72"/>
      <c r="AO1119" s="72"/>
    </row>
    <row r="1120" spans="6:41" x14ac:dyDescent="0.25">
      <c r="F1120" s="51" t="str">
        <f>IFERROR(VLOOKUP(D1120,'Tabelas auxiliares'!$A$3:$B$61,2,FALSE),"")</f>
        <v/>
      </c>
      <c r="G1120" s="51" t="str">
        <f>IFERROR(VLOOKUP($B1120,'Tabelas auxiliares'!$A$65:$C$102,2,FALSE),"")</f>
        <v/>
      </c>
      <c r="H1120" s="51" t="str">
        <f>IFERROR(VLOOKUP($B1120,'Tabelas auxiliares'!$A$65:$C$102,3,FALSE),"")</f>
        <v/>
      </c>
      <c r="X1120" s="51" t="str">
        <f t="shared" si="32"/>
        <v/>
      </c>
      <c r="Y1120" s="51" t="str">
        <f>IF(T1120="","",IF(AND(T1120&lt;&gt;'Tabelas auxiliares'!$B$236,T1120&lt;&gt;'Tabelas auxiliares'!$B$237,T1120&lt;&gt;'Tabelas auxiliares'!$C$236,T1120&lt;&gt;'Tabelas auxiliares'!$C$237,T1120&lt;&gt;'Tabelas auxiliares'!$D$236),"FOLHA DE PESSOAL",IF(X1120='Tabelas auxiliares'!$A$237,"CUSTEIO",IF(X1120='Tabelas auxiliares'!$A$236,"INVESTIMENTO","ERRO - VERIFICAR"))))</f>
        <v/>
      </c>
      <c r="Z1120" s="64" t="str">
        <f t="shared" si="33"/>
        <v/>
      </c>
      <c r="AA1120" s="44"/>
      <c r="AC1120" s="44"/>
      <c r="AD1120" s="72"/>
      <c r="AE1120" s="72"/>
      <c r="AF1120" s="72"/>
      <c r="AG1120" s="72"/>
      <c r="AH1120" s="72"/>
      <c r="AI1120" s="72"/>
      <c r="AJ1120" s="72"/>
      <c r="AK1120" s="72"/>
      <c r="AL1120" s="72"/>
      <c r="AM1120" s="72"/>
      <c r="AN1120" s="72"/>
      <c r="AO1120" s="72"/>
    </row>
    <row r="1121" spans="6:41" x14ac:dyDescent="0.25">
      <c r="F1121" s="51" t="str">
        <f>IFERROR(VLOOKUP(D1121,'Tabelas auxiliares'!$A$3:$B$61,2,FALSE),"")</f>
        <v/>
      </c>
      <c r="G1121" s="51" t="str">
        <f>IFERROR(VLOOKUP($B1121,'Tabelas auxiliares'!$A$65:$C$102,2,FALSE),"")</f>
        <v/>
      </c>
      <c r="H1121" s="51" t="str">
        <f>IFERROR(VLOOKUP($B1121,'Tabelas auxiliares'!$A$65:$C$102,3,FALSE),"")</f>
        <v/>
      </c>
      <c r="X1121" s="51" t="str">
        <f t="shared" si="32"/>
        <v/>
      </c>
      <c r="Y1121" s="51" t="str">
        <f>IF(T1121="","",IF(AND(T1121&lt;&gt;'Tabelas auxiliares'!$B$236,T1121&lt;&gt;'Tabelas auxiliares'!$B$237,T1121&lt;&gt;'Tabelas auxiliares'!$C$236,T1121&lt;&gt;'Tabelas auxiliares'!$C$237,T1121&lt;&gt;'Tabelas auxiliares'!$D$236),"FOLHA DE PESSOAL",IF(X1121='Tabelas auxiliares'!$A$237,"CUSTEIO",IF(X1121='Tabelas auxiliares'!$A$236,"INVESTIMENTO","ERRO - VERIFICAR"))))</f>
        <v/>
      </c>
      <c r="Z1121" s="64" t="str">
        <f t="shared" si="33"/>
        <v/>
      </c>
      <c r="AC1121" s="44"/>
      <c r="AD1121" s="72"/>
      <c r="AE1121" s="72"/>
      <c r="AF1121" s="72"/>
      <c r="AG1121" s="72"/>
      <c r="AH1121" s="72"/>
      <c r="AI1121" s="72"/>
      <c r="AJ1121" s="72"/>
      <c r="AK1121" s="72"/>
      <c r="AL1121" s="72"/>
      <c r="AM1121" s="72"/>
      <c r="AN1121" s="72"/>
      <c r="AO1121" s="72"/>
    </row>
    <row r="1122" spans="6:41" x14ac:dyDescent="0.25">
      <c r="F1122" s="51" t="str">
        <f>IFERROR(VLOOKUP(D1122,'Tabelas auxiliares'!$A$3:$B$61,2,FALSE),"")</f>
        <v/>
      </c>
      <c r="G1122" s="51" t="str">
        <f>IFERROR(VLOOKUP($B1122,'Tabelas auxiliares'!$A$65:$C$102,2,FALSE),"")</f>
        <v/>
      </c>
      <c r="H1122" s="51" t="str">
        <f>IFERROR(VLOOKUP($B1122,'Tabelas auxiliares'!$A$65:$C$102,3,FALSE),"")</f>
        <v/>
      </c>
      <c r="X1122" s="51" t="str">
        <f t="shared" si="32"/>
        <v/>
      </c>
      <c r="Y1122" s="51" t="str">
        <f>IF(T1122="","",IF(AND(T1122&lt;&gt;'Tabelas auxiliares'!$B$236,T1122&lt;&gt;'Tabelas auxiliares'!$B$237,T1122&lt;&gt;'Tabelas auxiliares'!$C$236,T1122&lt;&gt;'Tabelas auxiliares'!$C$237,T1122&lt;&gt;'Tabelas auxiliares'!$D$236),"FOLHA DE PESSOAL",IF(X1122='Tabelas auxiliares'!$A$237,"CUSTEIO",IF(X1122='Tabelas auxiliares'!$A$236,"INVESTIMENTO","ERRO - VERIFICAR"))))</f>
        <v/>
      </c>
      <c r="Z1122" s="64" t="str">
        <f t="shared" si="33"/>
        <v/>
      </c>
      <c r="AA1122" s="44"/>
      <c r="AC1122" s="44"/>
      <c r="AD1122" s="72"/>
      <c r="AE1122" s="72"/>
      <c r="AF1122" s="72"/>
      <c r="AG1122" s="72"/>
      <c r="AH1122" s="72"/>
      <c r="AI1122" s="72"/>
      <c r="AJ1122" s="72"/>
      <c r="AK1122" s="72"/>
      <c r="AL1122" s="72"/>
      <c r="AM1122" s="72"/>
      <c r="AN1122" s="72"/>
      <c r="AO1122" s="72"/>
    </row>
    <row r="1123" spans="6:41" x14ac:dyDescent="0.25">
      <c r="F1123" s="51" t="str">
        <f>IFERROR(VLOOKUP(D1123,'Tabelas auxiliares'!$A$3:$B$61,2,FALSE),"")</f>
        <v/>
      </c>
      <c r="G1123" s="51" t="str">
        <f>IFERROR(VLOOKUP($B1123,'Tabelas auxiliares'!$A$65:$C$102,2,FALSE),"")</f>
        <v/>
      </c>
      <c r="H1123" s="51" t="str">
        <f>IFERROR(VLOOKUP($B1123,'Tabelas auxiliares'!$A$65:$C$102,3,FALSE),"")</f>
        <v/>
      </c>
      <c r="X1123" s="51" t="str">
        <f t="shared" si="32"/>
        <v/>
      </c>
      <c r="Y1123" s="51" t="str">
        <f>IF(T1123="","",IF(AND(T1123&lt;&gt;'Tabelas auxiliares'!$B$236,T1123&lt;&gt;'Tabelas auxiliares'!$B$237,T1123&lt;&gt;'Tabelas auxiliares'!$C$236,T1123&lt;&gt;'Tabelas auxiliares'!$C$237,T1123&lt;&gt;'Tabelas auxiliares'!$D$236),"FOLHA DE PESSOAL",IF(X1123='Tabelas auxiliares'!$A$237,"CUSTEIO",IF(X1123='Tabelas auxiliares'!$A$236,"INVESTIMENTO","ERRO - VERIFICAR"))))</f>
        <v/>
      </c>
      <c r="Z1123" s="64" t="str">
        <f t="shared" si="33"/>
        <v/>
      </c>
      <c r="AC1123" s="44"/>
      <c r="AD1123" s="72"/>
      <c r="AE1123" s="72"/>
      <c r="AF1123" s="72"/>
      <c r="AG1123" s="72"/>
      <c r="AH1123" s="72"/>
      <c r="AI1123" s="72"/>
      <c r="AJ1123" s="72"/>
      <c r="AK1123" s="72"/>
      <c r="AL1123" s="72"/>
      <c r="AM1123" s="72"/>
      <c r="AN1123" s="72"/>
      <c r="AO1123" s="72"/>
    </row>
    <row r="1124" spans="6:41" x14ac:dyDescent="0.25">
      <c r="F1124" s="51" t="str">
        <f>IFERROR(VLOOKUP(D1124,'Tabelas auxiliares'!$A$3:$B$61,2,FALSE),"")</f>
        <v/>
      </c>
      <c r="G1124" s="51" t="str">
        <f>IFERROR(VLOOKUP($B1124,'Tabelas auxiliares'!$A$65:$C$102,2,FALSE),"")</f>
        <v/>
      </c>
      <c r="H1124" s="51" t="str">
        <f>IFERROR(VLOOKUP($B1124,'Tabelas auxiliares'!$A$65:$C$102,3,FALSE),"")</f>
        <v/>
      </c>
      <c r="X1124" s="51" t="str">
        <f t="shared" si="32"/>
        <v/>
      </c>
      <c r="Y1124" s="51" t="str">
        <f>IF(T1124="","",IF(AND(T1124&lt;&gt;'Tabelas auxiliares'!$B$236,T1124&lt;&gt;'Tabelas auxiliares'!$B$237,T1124&lt;&gt;'Tabelas auxiliares'!$C$236,T1124&lt;&gt;'Tabelas auxiliares'!$C$237,T1124&lt;&gt;'Tabelas auxiliares'!$D$236),"FOLHA DE PESSOAL",IF(X1124='Tabelas auxiliares'!$A$237,"CUSTEIO",IF(X1124='Tabelas auxiliares'!$A$236,"INVESTIMENTO","ERRO - VERIFICAR"))))</f>
        <v/>
      </c>
      <c r="Z1124" s="64" t="str">
        <f t="shared" si="33"/>
        <v/>
      </c>
      <c r="AC1124" s="44"/>
      <c r="AD1124" s="72"/>
      <c r="AE1124" s="72"/>
      <c r="AF1124" s="72"/>
      <c r="AG1124" s="72"/>
      <c r="AH1124" s="72"/>
      <c r="AI1124" s="72"/>
      <c r="AJ1124" s="72"/>
      <c r="AK1124" s="72"/>
      <c r="AL1124" s="72"/>
      <c r="AM1124" s="72"/>
      <c r="AN1124" s="72"/>
      <c r="AO1124" s="72"/>
    </row>
    <row r="1125" spans="6:41" x14ac:dyDescent="0.25">
      <c r="F1125" s="51" t="str">
        <f>IFERROR(VLOOKUP(D1125,'Tabelas auxiliares'!$A$3:$B$61,2,FALSE),"")</f>
        <v/>
      </c>
      <c r="G1125" s="51" t="str">
        <f>IFERROR(VLOOKUP($B1125,'Tabelas auxiliares'!$A$65:$C$102,2,FALSE),"")</f>
        <v/>
      </c>
      <c r="H1125" s="51" t="str">
        <f>IFERROR(VLOOKUP($B1125,'Tabelas auxiliares'!$A$65:$C$102,3,FALSE),"")</f>
        <v/>
      </c>
      <c r="X1125" s="51" t="str">
        <f t="shared" si="32"/>
        <v/>
      </c>
      <c r="Y1125" s="51" t="str">
        <f>IF(T1125="","",IF(AND(T1125&lt;&gt;'Tabelas auxiliares'!$B$236,T1125&lt;&gt;'Tabelas auxiliares'!$B$237,T1125&lt;&gt;'Tabelas auxiliares'!$C$236,T1125&lt;&gt;'Tabelas auxiliares'!$C$237,T1125&lt;&gt;'Tabelas auxiliares'!$D$236),"FOLHA DE PESSOAL",IF(X1125='Tabelas auxiliares'!$A$237,"CUSTEIO",IF(X1125='Tabelas auxiliares'!$A$236,"INVESTIMENTO","ERRO - VERIFICAR"))))</f>
        <v/>
      </c>
      <c r="Z1125" s="64" t="str">
        <f t="shared" si="33"/>
        <v/>
      </c>
      <c r="AC1125" s="44"/>
      <c r="AD1125" s="72"/>
      <c r="AE1125" s="72"/>
      <c r="AF1125" s="72"/>
      <c r="AG1125" s="72"/>
      <c r="AH1125" s="72"/>
      <c r="AI1125" s="72"/>
      <c r="AJ1125" s="72"/>
      <c r="AK1125" s="72"/>
      <c r="AL1125" s="72"/>
      <c r="AM1125" s="72"/>
      <c r="AN1125" s="72"/>
      <c r="AO1125" s="72"/>
    </row>
    <row r="1126" spans="6:41" x14ac:dyDescent="0.25">
      <c r="F1126" s="51" t="str">
        <f>IFERROR(VLOOKUP(D1126,'Tabelas auxiliares'!$A$3:$B$61,2,FALSE),"")</f>
        <v/>
      </c>
      <c r="G1126" s="51" t="str">
        <f>IFERROR(VLOOKUP($B1126,'Tabelas auxiliares'!$A$65:$C$102,2,FALSE),"")</f>
        <v/>
      </c>
      <c r="H1126" s="51" t="str">
        <f>IFERROR(VLOOKUP($B1126,'Tabelas auxiliares'!$A$65:$C$102,3,FALSE),"")</f>
        <v/>
      </c>
      <c r="X1126" s="51" t="str">
        <f t="shared" si="32"/>
        <v/>
      </c>
      <c r="Y1126" s="51" t="str">
        <f>IF(T1126="","",IF(AND(T1126&lt;&gt;'Tabelas auxiliares'!$B$236,T1126&lt;&gt;'Tabelas auxiliares'!$B$237,T1126&lt;&gt;'Tabelas auxiliares'!$C$236,T1126&lt;&gt;'Tabelas auxiliares'!$C$237,T1126&lt;&gt;'Tabelas auxiliares'!$D$236),"FOLHA DE PESSOAL",IF(X1126='Tabelas auxiliares'!$A$237,"CUSTEIO",IF(X1126='Tabelas auxiliares'!$A$236,"INVESTIMENTO","ERRO - VERIFICAR"))))</f>
        <v/>
      </c>
      <c r="Z1126" s="64" t="str">
        <f t="shared" si="33"/>
        <v/>
      </c>
      <c r="AC1126" s="44"/>
      <c r="AD1126" s="72"/>
      <c r="AE1126" s="72"/>
      <c r="AF1126" s="72"/>
      <c r="AG1126" s="72"/>
      <c r="AH1126" s="72"/>
      <c r="AI1126" s="72"/>
      <c r="AJ1126" s="72"/>
      <c r="AK1126" s="72"/>
      <c r="AL1126" s="72"/>
      <c r="AM1126" s="72"/>
      <c r="AN1126" s="72"/>
      <c r="AO1126" s="72"/>
    </row>
    <row r="1127" spans="6:41" x14ac:dyDescent="0.25">
      <c r="F1127" s="51" t="str">
        <f>IFERROR(VLOOKUP(D1127,'Tabelas auxiliares'!$A$3:$B$61,2,FALSE),"")</f>
        <v/>
      </c>
      <c r="G1127" s="51" t="str">
        <f>IFERROR(VLOOKUP($B1127,'Tabelas auxiliares'!$A$65:$C$102,2,FALSE),"")</f>
        <v/>
      </c>
      <c r="H1127" s="51" t="str">
        <f>IFERROR(VLOOKUP($B1127,'Tabelas auxiliares'!$A$65:$C$102,3,FALSE),"")</f>
        <v/>
      </c>
      <c r="X1127" s="51" t="str">
        <f t="shared" si="32"/>
        <v/>
      </c>
      <c r="Y1127" s="51" t="str">
        <f>IF(T1127="","",IF(AND(T1127&lt;&gt;'Tabelas auxiliares'!$B$236,T1127&lt;&gt;'Tabelas auxiliares'!$B$237,T1127&lt;&gt;'Tabelas auxiliares'!$C$236,T1127&lt;&gt;'Tabelas auxiliares'!$C$237,T1127&lt;&gt;'Tabelas auxiliares'!$D$236),"FOLHA DE PESSOAL",IF(X1127='Tabelas auxiliares'!$A$237,"CUSTEIO",IF(X1127='Tabelas auxiliares'!$A$236,"INVESTIMENTO","ERRO - VERIFICAR"))))</f>
        <v/>
      </c>
      <c r="Z1127" s="64" t="str">
        <f t="shared" si="33"/>
        <v/>
      </c>
      <c r="AA1127" s="44"/>
      <c r="AD1127" s="72"/>
      <c r="AE1127" s="72"/>
      <c r="AF1127" s="72"/>
      <c r="AG1127" s="72"/>
      <c r="AH1127" s="72"/>
      <c r="AI1127" s="72"/>
      <c r="AJ1127" s="72"/>
      <c r="AK1127" s="72"/>
      <c r="AL1127" s="72"/>
      <c r="AM1127" s="72"/>
      <c r="AN1127" s="72"/>
      <c r="AO1127" s="72"/>
    </row>
    <row r="1128" spans="6:41" x14ac:dyDescent="0.25">
      <c r="F1128" s="51" t="str">
        <f>IFERROR(VLOOKUP(D1128,'Tabelas auxiliares'!$A$3:$B$61,2,FALSE),"")</f>
        <v/>
      </c>
      <c r="G1128" s="51" t="str">
        <f>IFERROR(VLOOKUP($B1128,'Tabelas auxiliares'!$A$65:$C$102,2,FALSE),"")</f>
        <v/>
      </c>
      <c r="H1128" s="51" t="str">
        <f>IFERROR(VLOOKUP($B1128,'Tabelas auxiliares'!$A$65:$C$102,3,FALSE),"")</f>
        <v/>
      </c>
      <c r="X1128" s="51" t="str">
        <f t="shared" si="32"/>
        <v/>
      </c>
      <c r="Y1128" s="51" t="str">
        <f>IF(T1128="","",IF(AND(T1128&lt;&gt;'Tabelas auxiliares'!$B$236,T1128&lt;&gt;'Tabelas auxiliares'!$B$237,T1128&lt;&gt;'Tabelas auxiliares'!$C$236,T1128&lt;&gt;'Tabelas auxiliares'!$C$237,T1128&lt;&gt;'Tabelas auxiliares'!$D$236),"FOLHA DE PESSOAL",IF(X1128='Tabelas auxiliares'!$A$237,"CUSTEIO",IF(X1128='Tabelas auxiliares'!$A$236,"INVESTIMENTO","ERRO - VERIFICAR"))))</f>
        <v/>
      </c>
      <c r="Z1128" s="64" t="str">
        <f t="shared" si="33"/>
        <v/>
      </c>
      <c r="AC1128" s="44"/>
      <c r="AD1128" s="72"/>
      <c r="AE1128" s="72"/>
      <c r="AF1128" s="72"/>
      <c r="AG1128" s="72"/>
      <c r="AH1128" s="72"/>
      <c r="AI1128" s="72"/>
      <c r="AJ1128" s="72"/>
      <c r="AK1128" s="72"/>
      <c r="AL1128" s="72"/>
      <c r="AM1128" s="72"/>
      <c r="AN1128" s="72"/>
      <c r="AO1128" s="72"/>
    </row>
    <row r="1129" spans="6:41" x14ac:dyDescent="0.25">
      <c r="F1129" s="51" t="str">
        <f>IFERROR(VLOOKUP(D1129,'Tabelas auxiliares'!$A$3:$B$61,2,FALSE),"")</f>
        <v/>
      </c>
      <c r="G1129" s="51" t="str">
        <f>IFERROR(VLOOKUP($B1129,'Tabelas auxiliares'!$A$65:$C$102,2,FALSE),"")</f>
        <v/>
      </c>
      <c r="H1129" s="51" t="str">
        <f>IFERROR(VLOOKUP($B1129,'Tabelas auxiliares'!$A$65:$C$102,3,FALSE),"")</f>
        <v/>
      </c>
      <c r="X1129" s="51" t="str">
        <f t="shared" si="32"/>
        <v/>
      </c>
      <c r="Y1129" s="51" t="str">
        <f>IF(T1129="","",IF(AND(T1129&lt;&gt;'Tabelas auxiliares'!$B$236,T1129&lt;&gt;'Tabelas auxiliares'!$B$237,T1129&lt;&gt;'Tabelas auxiliares'!$C$236,T1129&lt;&gt;'Tabelas auxiliares'!$C$237,T1129&lt;&gt;'Tabelas auxiliares'!$D$236),"FOLHA DE PESSOAL",IF(X1129='Tabelas auxiliares'!$A$237,"CUSTEIO",IF(X1129='Tabelas auxiliares'!$A$236,"INVESTIMENTO","ERRO - VERIFICAR"))))</f>
        <v/>
      </c>
      <c r="Z1129" s="64" t="str">
        <f t="shared" si="33"/>
        <v/>
      </c>
      <c r="AC1129" s="44"/>
      <c r="AD1129" s="72"/>
      <c r="AE1129" s="72"/>
      <c r="AF1129" s="72"/>
      <c r="AG1129" s="72"/>
      <c r="AH1129" s="72"/>
      <c r="AI1129" s="72"/>
      <c r="AJ1129" s="72"/>
      <c r="AK1129" s="72"/>
      <c r="AL1129" s="72"/>
      <c r="AM1129" s="72"/>
      <c r="AN1129" s="72"/>
      <c r="AO1129" s="72"/>
    </row>
    <row r="1130" spans="6:41" x14ac:dyDescent="0.25">
      <c r="F1130" s="51" t="str">
        <f>IFERROR(VLOOKUP(D1130,'Tabelas auxiliares'!$A$3:$B$61,2,FALSE),"")</f>
        <v/>
      </c>
      <c r="G1130" s="51" t="str">
        <f>IFERROR(VLOOKUP($B1130,'Tabelas auxiliares'!$A$65:$C$102,2,FALSE),"")</f>
        <v/>
      </c>
      <c r="H1130" s="51" t="str">
        <f>IFERROR(VLOOKUP($B1130,'Tabelas auxiliares'!$A$65:$C$102,3,FALSE),"")</f>
        <v/>
      </c>
      <c r="X1130" s="51" t="str">
        <f t="shared" si="32"/>
        <v/>
      </c>
      <c r="Y1130" s="51" t="str">
        <f>IF(T1130="","",IF(AND(T1130&lt;&gt;'Tabelas auxiliares'!$B$236,T1130&lt;&gt;'Tabelas auxiliares'!$B$237,T1130&lt;&gt;'Tabelas auxiliares'!$C$236,T1130&lt;&gt;'Tabelas auxiliares'!$C$237,T1130&lt;&gt;'Tabelas auxiliares'!$D$236),"FOLHA DE PESSOAL",IF(X1130='Tabelas auxiliares'!$A$237,"CUSTEIO",IF(X1130='Tabelas auxiliares'!$A$236,"INVESTIMENTO","ERRO - VERIFICAR"))))</f>
        <v/>
      </c>
      <c r="Z1130" s="64" t="str">
        <f t="shared" si="33"/>
        <v/>
      </c>
      <c r="AC1130" s="44"/>
      <c r="AD1130" s="72"/>
      <c r="AE1130" s="72"/>
      <c r="AF1130" s="72"/>
      <c r="AG1130" s="72"/>
      <c r="AH1130" s="72"/>
      <c r="AI1130" s="72"/>
      <c r="AJ1130" s="72"/>
      <c r="AK1130" s="72"/>
      <c r="AL1130" s="72"/>
      <c r="AM1130" s="72"/>
      <c r="AN1130" s="72"/>
      <c r="AO1130" s="72"/>
    </row>
    <row r="1131" spans="6:41" x14ac:dyDescent="0.25">
      <c r="F1131" s="51" t="str">
        <f>IFERROR(VLOOKUP(D1131,'Tabelas auxiliares'!$A$3:$B$61,2,FALSE),"")</f>
        <v/>
      </c>
      <c r="G1131" s="51" t="str">
        <f>IFERROR(VLOOKUP($B1131,'Tabelas auxiliares'!$A$65:$C$102,2,FALSE),"")</f>
        <v/>
      </c>
      <c r="H1131" s="51" t="str">
        <f>IFERROR(VLOOKUP($B1131,'Tabelas auxiliares'!$A$65:$C$102,3,FALSE),"")</f>
        <v/>
      </c>
      <c r="X1131" s="51" t="str">
        <f t="shared" si="32"/>
        <v/>
      </c>
      <c r="Y1131" s="51" t="str">
        <f>IF(T1131="","",IF(AND(T1131&lt;&gt;'Tabelas auxiliares'!$B$236,T1131&lt;&gt;'Tabelas auxiliares'!$B$237,T1131&lt;&gt;'Tabelas auxiliares'!$C$236,T1131&lt;&gt;'Tabelas auxiliares'!$C$237,T1131&lt;&gt;'Tabelas auxiliares'!$D$236),"FOLHA DE PESSOAL",IF(X1131='Tabelas auxiliares'!$A$237,"CUSTEIO",IF(X1131='Tabelas auxiliares'!$A$236,"INVESTIMENTO","ERRO - VERIFICAR"))))</f>
        <v/>
      </c>
      <c r="Z1131" s="64" t="str">
        <f t="shared" si="33"/>
        <v/>
      </c>
      <c r="AC1131" s="44"/>
      <c r="AD1131" s="72"/>
      <c r="AE1131" s="72"/>
      <c r="AF1131" s="72"/>
      <c r="AG1131" s="72"/>
      <c r="AH1131" s="72"/>
      <c r="AI1131" s="72"/>
      <c r="AJ1131" s="72"/>
      <c r="AK1131" s="72"/>
      <c r="AL1131" s="72"/>
      <c r="AM1131" s="72"/>
      <c r="AN1131" s="72"/>
      <c r="AO1131" s="72"/>
    </row>
    <row r="1132" spans="6:41" x14ac:dyDescent="0.25">
      <c r="F1132" s="51" t="str">
        <f>IFERROR(VLOOKUP(D1132,'Tabelas auxiliares'!$A$3:$B$61,2,FALSE),"")</f>
        <v/>
      </c>
      <c r="G1132" s="51" t="str">
        <f>IFERROR(VLOOKUP($B1132,'Tabelas auxiliares'!$A$65:$C$102,2,FALSE),"")</f>
        <v/>
      </c>
      <c r="H1132" s="51" t="str">
        <f>IFERROR(VLOOKUP($B1132,'Tabelas auxiliares'!$A$65:$C$102,3,FALSE),"")</f>
        <v/>
      </c>
      <c r="X1132" s="51" t="str">
        <f t="shared" si="32"/>
        <v/>
      </c>
      <c r="Y1132" s="51" t="str">
        <f>IF(T1132="","",IF(AND(T1132&lt;&gt;'Tabelas auxiliares'!$B$236,T1132&lt;&gt;'Tabelas auxiliares'!$B$237,T1132&lt;&gt;'Tabelas auxiliares'!$C$236,T1132&lt;&gt;'Tabelas auxiliares'!$C$237,T1132&lt;&gt;'Tabelas auxiliares'!$D$236),"FOLHA DE PESSOAL",IF(X1132='Tabelas auxiliares'!$A$237,"CUSTEIO",IF(X1132='Tabelas auxiliares'!$A$236,"INVESTIMENTO","ERRO - VERIFICAR"))))</f>
        <v/>
      </c>
      <c r="Z1132" s="64" t="str">
        <f t="shared" si="33"/>
        <v/>
      </c>
      <c r="AC1132" s="44"/>
      <c r="AD1132" s="72"/>
      <c r="AE1132" s="72"/>
      <c r="AF1132" s="72"/>
      <c r="AG1132" s="72"/>
      <c r="AH1132" s="72"/>
      <c r="AI1132" s="72"/>
      <c r="AJ1132" s="72"/>
      <c r="AK1132" s="72"/>
      <c r="AL1132" s="72"/>
      <c r="AM1132" s="72"/>
      <c r="AN1132" s="72"/>
      <c r="AO1132" s="72"/>
    </row>
    <row r="1133" spans="6:41" x14ac:dyDescent="0.25">
      <c r="F1133" s="51" t="str">
        <f>IFERROR(VLOOKUP(D1133,'Tabelas auxiliares'!$A$3:$B$61,2,FALSE),"")</f>
        <v/>
      </c>
      <c r="G1133" s="51" t="str">
        <f>IFERROR(VLOOKUP($B1133,'Tabelas auxiliares'!$A$65:$C$102,2,FALSE),"")</f>
        <v/>
      </c>
      <c r="H1133" s="51" t="str">
        <f>IFERROR(VLOOKUP($B1133,'Tabelas auxiliares'!$A$65:$C$102,3,FALSE),"")</f>
        <v/>
      </c>
      <c r="X1133" s="51" t="str">
        <f t="shared" si="32"/>
        <v/>
      </c>
      <c r="Y1133" s="51" t="str">
        <f>IF(T1133="","",IF(AND(T1133&lt;&gt;'Tabelas auxiliares'!$B$236,T1133&lt;&gt;'Tabelas auxiliares'!$B$237,T1133&lt;&gt;'Tabelas auxiliares'!$C$236,T1133&lt;&gt;'Tabelas auxiliares'!$C$237,T1133&lt;&gt;'Tabelas auxiliares'!$D$236),"FOLHA DE PESSOAL",IF(X1133='Tabelas auxiliares'!$A$237,"CUSTEIO",IF(X1133='Tabelas auxiliares'!$A$236,"INVESTIMENTO","ERRO - VERIFICAR"))))</f>
        <v/>
      </c>
      <c r="Z1133" s="64" t="str">
        <f t="shared" si="33"/>
        <v/>
      </c>
      <c r="AC1133" s="44"/>
      <c r="AD1133" s="72"/>
      <c r="AE1133" s="72"/>
      <c r="AF1133" s="72"/>
      <c r="AG1133" s="72"/>
      <c r="AH1133" s="72"/>
      <c r="AI1133" s="72"/>
      <c r="AJ1133" s="72"/>
      <c r="AK1133" s="72"/>
      <c r="AL1133" s="72"/>
      <c r="AM1133" s="72"/>
      <c r="AN1133" s="72"/>
      <c r="AO1133" s="72"/>
    </row>
    <row r="1134" spans="6:41" x14ac:dyDescent="0.25">
      <c r="F1134" s="51" t="str">
        <f>IFERROR(VLOOKUP(D1134,'Tabelas auxiliares'!$A$3:$B$61,2,FALSE),"")</f>
        <v/>
      </c>
      <c r="G1134" s="51" t="str">
        <f>IFERROR(VLOOKUP($B1134,'Tabelas auxiliares'!$A$65:$C$102,2,FALSE),"")</f>
        <v/>
      </c>
      <c r="H1134" s="51" t="str">
        <f>IFERROR(VLOOKUP($B1134,'Tabelas auxiliares'!$A$65:$C$102,3,FALSE),"")</f>
        <v/>
      </c>
      <c r="X1134" s="51" t="str">
        <f t="shared" si="32"/>
        <v/>
      </c>
      <c r="Y1134" s="51" t="str">
        <f>IF(T1134="","",IF(AND(T1134&lt;&gt;'Tabelas auxiliares'!$B$236,T1134&lt;&gt;'Tabelas auxiliares'!$B$237,T1134&lt;&gt;'Tabelas auxiliares'!$C$236,T1134&lt;&gt;'Tabelas auxiliares'!$C$237,T1134&lt;&gt;'Tabelas auxiliares'!$D$236),"FOLHA DE PESSOAL",IF(X1134='Tabelas auxiliares'!$A$237,"CUSTEIO",IF(X1134='Tabelas auxiliares'!$A$236,"INVESTIMENTO","ERRO - VERIFICAR"))))</f>
        <v/>
      </c>
      <c r="Z1134" s="64" t="str">
        <f t="shared" si="33"/>
        <v/>
      </c>
      <c r="AC1134" s="44"/>
      <c r="AD1134" s="72"/>
      <c r="AE1134" s="72"/>
      <c r="AF1134" s="72"/>
      <c r="AG1134" s="72"/>
      <c r="AH1134" s="72"/>
      <c r="AI1134" s="72"/>
      <c r="AJ1134" s="72"/>
      <c r="AK1134" s="72"/>
      <c r="AL1134" s="72"/>
      <c r="AM1134" s="72"/>
      <c r="AN1134" s="72"/>
      <c r="AO1134" s="72"/>
    </row>
    <row r="1135" spans="6:41" x14ac:dyDescent="0.25">
      <c r="F1135" s="51" t="str">
        <f>IFERROR(VLOOKUP(D1135,'Tabelas auxiliares'!$A$3:$B$61,2,FALSE),"")</f>
        <v/>
      </c>
      <c r="G1135" s="51" t="str">
        <f>IFERROR(VLOOKUP($B1135,'Tabelas auxiliares'!$A$65:$C$102,2,FALSE),"")</f>
        <v/>
      </c>
      <c r="H1135" s="51" t="str">
        <f>IFERROR(VLOOKUP($B1135,'Tabelas auxiliares'!$A$65:$C$102,3,FALSE),"")</f>
        <v/>
      </c>
      <c r="X1135" s="51" t="str">
        <f t="shared" si="32"/>
        <v/>
      </c>
      <c r="Y1135" s="51" t="str">
        <f>IF(T1135="","",IF(AND(T1135&lt;&gt;'Tabelas auxiliares'!$B$236,T1135&lt;&gt;'Tabelas auxiliares'!$B$237,T1135&lt;&gt;'Tabelas auxiliares'!$C$236,T1135&lt;&gt;'Tabelas auxiliares'!$C$237,T1135&lt;&gt;'Tabelas auxiliares'!$D$236),"FOLHA DE PESSOAL",IF(X1135='Tabelas auxiliares'!$A$237,"CUSTEIO",IF(X1135='Tabelas auxiliares'!$A$236,"INVESTIMENTO","ERRO - VERIFICAR"))))</f>
        <v/>
      </c>
      <c r="Z1135" s="64" t="str">
        <f t="shared" si="33"/>
        <v/>
      </c>
      <c r="AC1135" s="44"/>
      <c r="AD1135" s="72"/>
      <c r="AE1135" s="72"/>
      <c r="AF1135" s="72"/>
      <c r="AG1135" s="72"/>
      <c r="AH1135" s="72"/>
      <c r="AI1135" s="72"/>
      <c r="AJ1135" s="72"/>
      <c r="AK1135" s="72"/>
      <c r="AL1135" s="72"/>
      <c r="AM1135" s="72"/>
      <c r="AN1135" s="72"/>
      <c r="AO1135" s="72"/>
    </row>
    <row r="1136" spans="6:41" x14ac:dyDescent="0.25">
      <c r="F1136" s="51" t="str">
        <f>IFERROR(VLOOKUP(D1136,'Tabelas auxiliares'!$A$3:$B$61,2,FALSE),"")</f>
        <v/>
      </c>
      <c r="G1136" s="51" t="str">
        <f>IFERROR(VLOOKUP($B1136,'Tabelas auxiliares'!$A$65:$C$102,2,FALSE),"")</f>
        <v/>
      </c>
      <c r="H1136" s="51" t="str">
        <f>IFERROR(VLOOKUP($B1136,'Tabelas auxiliares'!$A$65:$C$102,3,FALSE),"")</f>
        <v/>
      </c>
      <c r="X1136" s="51" t="str">
        <f t="shared" si="32"/>
        <v/>
      </c>
      <c r="Y1136" s="51" t="str">
        <f>IF(T1136="","",IF(AND(T1136&lt;&gt;'Tabelas auxiliares'!$B$236,T1136&lt;&gt;'Tabelas auxiliares'!$B$237,T1136&lt;&gt;'Tabelas auxiliares'!$C$236,T1136&lt;&gt;'Tabelas auxiliares'!$C$237,T1136&lt;&gt;'Tabelas auxiliares'!$D$236),"FOLHA DE PESSOAL",IF(X1136='Tabelas auxiliares'!$A$237,"CUSTEIO",IF(X1136='Tabelas auxiliares'!$A$236,"INVESTIMENTO","ERRO - VERIFICAR"))))</f>
        <v/>
      </c>
      <c r="Z1136" s="64" t="str">
        <f t="shared" si="33"/>
        <v/>
      </c>
      <c r="AC1136" s="44"/>
      <c r="AD1136" s="72"/>
      <c r="AE1136" s="72"/>
      <c r="AF1136" s="72"/>
      <c r="AG1136" s="72"/>
      <c r="AH1136" s="72"/>
      <c r="AI1136" s="72"/>
      <c r="AJ1136" s="72"/>
      <c r="AK1136" s="72"/>
      <c r="AL1136" s="72"/>
      <c r="AM1136" s="72"/>
      <c r="AN1136" s="72"/>
      <c r="AO1136" s="72"/>
    </row>
    <row r="1137" spans="6:41" x14ac:dyDescent="0.25">
      <c r="F1137" s="51" t="str">
        <f>IFERROR(VLOOKUP(D1137,'Tabelas auxiliares'!$A$3:$B$61,2,FALSE),"")</f>
        <v/>
      </c>
      <c r="G1137" s="51" t="str">
        <f>IFERROR(VLOOKUP($B1137,'Tabelas auxiliares'!$A$65:$C$102,2,FALSE),"")</f>
        <v/>
      </c>
      <c r="H1137" s="51" t="str">
        <f>IFERROR(VLOOKUP($B1137,'Tabelas auxiliares'!$A$65:$C$102,3,FALSE),"")</f>
        <v/>
      </c>
      <c r="X1137" s="51" t="str">
        <f t="shared" si="32"/>
        <v/>
      </c>
      <c r="Y1137" s="51" t="str">
        <f>IF(T1137="","",IF(AND(T1137&lt;&gt;'Tabelas auxiliares'!$B$236,T1137&lt;&gt;'Tabelas auxiliares'!$B$237,T1137&lt;&gt;'Tabelas auxiliares'!$C$236,T1137&lt;&gt;'Tabelas auxiliares'!$C$237,T1137&lt;&gt;'Tabelas auxiliares'!$D$236),"FOLHA DE PESSOAL",IF(X1137='Tabelas auxiliares'!$A$237,"CUSTEIO",IF(X1137='Tabelas auxiliares'!$A$236,"INVESTIMENTO","ERRO - VERIFICAR"))))</f>
        <v/>
      </c>
      <c r="Z1137" s="64" t="str">
        <f t="shared" si="33"/>
        <v/>
      </c>
      <c r="AC1137" s="44"/>
      <c r="AD1137" s="72"/>
      <c r="AE1137" s="72"/>
      <c r="AF1137" s="72"/>
      <c r="AG1137" s="72"/>
      <c r="AH1137" s="72"/>
      <c r="AI1137" s="72"/>
      <c r="AJ1137" s="72"/>
      <c r="AK1137" s="72"/>
      <c r="AL1137" s="72"/>
      <c r="AM1137" s="72"/>
      <c r="AN1137" s="72"/>
      <c r="AO1137" s="72"/>
    </row>
    <row r="1138" spans="6:41" x14ac:dyDescent="0.25">
      <c r="F1138" s="51" t="str">
        <f>IFERROR(VLOOKUP(D1138,'Tabelas auxiliares'!$A$3:$B$61,2,FALSE),"")</f>
        <v/>
      </c>
      <c r="G1138" s="51" t="str">
        <f>IFERROR(VLOOKUP($B1138,'Tabelas auxiliares'!$A$65:$C$102,2,FALSE),"")</f>
        <v/>
      </c>
      <c r="H1138" s="51" t="str">
        <f>IFERROR(VLOOKUP($B1138,'Tabelas auxiliares'!$A$65:$C$102,3,FALSE),"")</f>
        <v/>
      </c>
      <c r="X1138" s="51" t="str">
        <f t="shared" si="32"/>
        <v/>
      </c>
      <c r="Y1138" s="51" t="str">
        <f>IF(T1138="","",IF(AND(T1138&lt;&gt;'Tabelas auxiliares'!$B$236,T1138&lt;&gt;'Tabelas auxiliares'!$B$237,T1138&lt;&gt;'Tabelas auxiliares'!$C$236,T1138&lt;&gt;'Tabelas auxiliares'!$C$237,T1138&lt;&gt;'Tabelas auxiliares'!$D$236),"FOLHA DE PESSOAL",IF(X1138='Tabelas auxiliares'!$A$237,"CUSTEIO",IF(X1138='Tabelas auxiliares'!$A$236,"INVESTIMENTO","ERRO - VERIFICAR"))))</f>
        <v/>
      </c>
      <c r="Z1138" s="64" t="str">
        <f t="shared" si="33"/>
        <v/>
      </c>
      <c r="AC1138" s="44"/>
      <c r="AD1138" s="72"/>
      <c r="AE1138" s="72"/>
      <c r="AF1138" s="72"/>
      <c r="AG1138" s="72"/>
      <c r="AH1138" s="72"/>
      <c r="AI1138" s="72"/>
      <c r="AJ1138" s="72"/>
      <c r="AK1138" s="72"/>
      <c r="AL1138" s="72"/>
      <c r="AM1138" s="72"/>
      <c r="AN1138" s="72"/>
      <c r="AO1138" s="72"/>
    </row>
    <row r="1139" spans="6:41" x14ac:dyDescent="0.25">
      <c r="F1139" s="51" t="str">
        <f>IFERROR(VLOOKUP(D1139,'Tabelas auxiliares'!$A$3:$B$61,2,FALSE),"")</f>
        <v/>
      </c>
      <c r="G1139" s="51" t="str">
        <f>IFERROR(VLOOKUP($B1139,'Tabelas auxiliares'!$A$65:$C$102,2,FALSE),"")</f>
        <v/>
      </c>
      <c r="H1139" s="51" t="str">
        <f>IFERROR(VLOOKUP($B1139,'Tabelas auxiliares'!$A$65:$C$102,3,FALSE),"")</f>
        <v/>
      </c>
      <c r="X1139" s="51" t="str">
        <f t="shared" si="32"/>
        <v/>
      </c>
      <c r="Y1139" s="51" t="str">
        <f>IF(T1139="","",IF(AND(T1139&lt;&gt;'Tabelas auxiliares'!$B$236,T1139&lt;&gt;'Tabelas auxiliares'!$B$237,T1139&lt;&gt;'Tabelas auxiliares'!$C$236,T1139&lt;&gt;'Tabelas auxiliares'!$C$237,T1139&lt;&gt;'Tabelas auxiliares'!$D$236),"FOLHA DE PESSOAL",IF(X1139='Tabelas auxiliares'!$A$237,"CUSTEIO",IF(X1139='Tabelas auxiliares'!$A$236,"INVESTIMENTO","ERRO - VERIFICAR"))))</f>
        <v/>
      </c>
      <c r="Z1139" s="64" t="str">
        <f t="shared" si="33"/>
        <v/>
      </c>
      <c r="AA1139" s="44"/>
      <c r="AC1139" s="44"/>
      <c r="AD1139" s="72"/>
      <c r="AE1139" s="72"/>
      <c r="AF1139" s="72"/>
      <c r="AG1139" s="72"/>
      <c r="AH1139" s="72"/>
      <c r="AI1139" s="72"/>
      <c r="AJ1139" s="72"/>
      <c r="AK1139" s="72"/>
      <c r="AL1139" s="72"/>
      <c r="AM1139" s="72"/>
      <c r="AN1139" s="72"/>
      <c r="AO1139" s="72"/>
    </row>
    <row r="1140" spans="6:41" x14ac:dyDescent="0.25">
      <c r="F1140" s="51" t="str">
        <f>IFERROR(VLOOKUP(D1140,'Tabelas auxiliares'!$A$3:$B$61,2,FALSE),"")</f>
        <v/>
      </c>
      <c r="G1140" s="51" t="str">
        <f>IFERROR(VLOOKUP($B1140,'Tabelas auxiliares'!$A$65:$C$102,2,FALSE),"")</f>
        <v/>
      </c>
      <c r="H1140" s="51" t="str">
        <f>IFERROR(VLOOKUP($B1140,'Tabelas auxiliares'!$A$65:$C$102,3,FALSE),"")</f>
        <v/>
      </c>
      <c r="X1140" s="51" t="str">
        <f t="shared" si="32"/>
        <v/>
      </c>
      <c r="Y1140" s="51" t="str">
        <f>IF(T1140="","",IF(AND(T1140&lt;&gt;'Tabelas auxiliares'!$B$236,T1140&lt;&gt;'Tabelas auxiliares'!$B$237,T1140&lt;&gt;'Tabelas auxiliares'!$C$236,T1140&lt;&gt;'Tabelas auxiliares'!$C$237,T1140&lt;&gt;'Tabelas auxiliares'!$D$236),"FOLHA DE PESSOAL",IF(X1140='Tabelas auxiliares'!$A$237,"CUSTEIO",IF(X1140='Tabelas auxiliares'!$A$236,"INVESTIMENTO","ERRO - VERIFICAR"))))</f>
        <v/>
      </c>
      <c r="Z1140" s="64" t="str">
        <f t="shared" si="33"/>
        <v/>
      </c>
      <c r="AC1140" s="44"/>
      <c r="AD1140" s="72"/>
      <c r="AE1140" s="72"/>
      <c r="AF1140" s="72"/>
      <c r="AG1140" s="72"/>
      <c r="AH1140" s="72"/>
      <c r="AI1140" s="72"/>
      <c r="AJ1140" s="72"/>
      <c r="AK1140" s="72"/>
      <c r="AL1140" s="72"/>
      <c r="AM1140" s="72"/>
      <c r="AN1140" s="72"/>
      <c r="AO1140" s="72"/>
    </row>
    <row r="1141" spans="6:41" x14ac:dyDescent="0.25">
      <c r="F1141" s="51" t="str">
        <f>IFERROR(VLOOKUP(D1141,'Tabelas auxiliares'!$A$3:$B$61,2,FALSE),"")</f>
        <v/>
      </c>
      <c r="G1141" s="51" t="str">
        <f>IFERROR(VLOOKUP($B1141,'Tabelas auxiliares'!$A$65:$C$102,2,FALSE),"")</f>
        <v/>
      </c>
      <c r="H1141" s="51" t="str">
        <f>IFERROR(VLOOKUP($B1141,'Tabelas auxiliares'!$A$65:$C$102,3,FALSE),"")</f>
        <v/>
      </c>
      <c r="X1141" s="51" t="str">
        <f t="shared" si="32"/>
        <v/>
      </c>
      <c r="Y1141" s="51" t="str">
        <f>IF(T1141="","",IF(AND(T1141&lt;&gt;'Tabelas auxiliares'!$B$236,T1141&lt;&gt;'Tabelas auxiliares'!$B$237,T1141&lt;&gt;'Tabelas auxiliares'!$C$236,T1141&lt;&gt;'Tabelas auxiliares'!$C$237,T1141&lt;&gt;'Tabelas auxiliares'!$D$236),"FOLHA DE PESSOAL",IF(X1141='Tabelas auxiliares'!$A$237,"CUSTEIO",IF(X1141='Tabelas auxiliares'!$A$236,"INVESTIMENTO","ERRO - VERIFICAR"))))</f>
        <v/>
      </c>
      <c r="Z1141" s="64" t="str">
        <f t="shared" si="33"/>
        <v/>
      </c>
      <c r="AC1141" s="44"/>
      <c r="AD1141" s="72"/>
      <c r="AE1141" s="72"/>
      <c r="AF1141" s="72"/>
      <c r="AG1141" s="72"/>
      <c r="AH1141" s="72"/>
      <c r="AI1141" s="72"/>
      <c r="AJ1141" s="72"/>
      <c r="AK1141" s="72"/>
      <c r="AL1141" s="72"/>
      <c r="AM1141" s="72"/>
      <c r="AN1141" s="72"/>
      <c r="AO1141" s="72"/>
    </row>
    <row r="1142" spans="6:41" x14ac:dyDescent="0.25">
      <c r="F1142" s="51" t="str">
        <f>IFERROR(VLOOKUP(D1142,'Tabelas auxiliares'!$A$3:$B$61,2,FALSE),"")</f>
        <v/>
      </c>
      <c r="G1142" s="51" t="str">
        <f>IFERROR(VLOOKUP($B1142,'Tabelas auxiliares'!$A$65:$C$102,2,FALSE),"")</f>
        <v/>
      </c>
      <c r="H1142" s="51" t="str">
        <f>IFERROR(VLOOKUP($B1142,'Tabelas auxiliares'!$A$65:$C$102,3,FALSE),"")</f>
        <v/>
      </c>
      <c r="X1142" s="51" t="str">
        <f t="shared" si="32"/>
        <v/>
      </c>
      <c r="Y1142" s="51" t="str">
        <f>IF(T1142="","",IF(AND(T1142&lt;&gt;'Tabelas auxiliares'!$B$236,T1142&lt;&gt;'Tabelas auxiliares'!$B$237,T1142&lt;&gt;'Tabelas auxiliares'!$C$236,T1142&lt;&gt;'Tabelas auxiliares'!$C$237,T1142&lt;&gt;'Tabelas auxiliares'!$D$236),"FOLHA DE PESSOAL",IF(X1142='Tabelas auxiliares'!$A$237,"CUSTEIO",IF(X1142='Tabelas auxiliares'!$A$236,"INVESTIMENTO","ERRO - VERIFICAR"))))</f>
        <v/>
      </c>
      <c r="Z1142" s="64" t="str">
        <f t="shared" si="33"/>
        <v/>
      </c>
      <c r="AC1142" s="44"/>
      <c r="AD1142" s="72"/>
      <c r="AE1142" s="72"/>
      <c r="AF1142" s="72"/>
      <c r="AG1142" s="72"/>
      <c r="AH1142" s="72"/>
      <c r="AI1142" s="72"/>
      <c r="AJ1142" s="72"/>
      <c r="AK1142" s="72"/>
      <c r="AL1142" s="72"/>
      <c r="AM1142" s="72"/>
      <c r="AN1142" s="72"/>
      <c r="AO1142" s="72"/>
    </row>
    <row r="1143" spans="6:41" x14ac:dyDescent="0.25">
      <c r="F1143" s="51" t="str">
        <f>IFERROR(VLOOKUP(D1143,'Tabelas auxiliares'!$A$3:$B$61,2,FALSE),"")</f>
        <v/>
      </c>
      <c r="G1143" s="51" t="str">
        <f>IFERROR(VLOOKUP($B1143,'Tabelas auxiliares'!$A$65:$C$102,2,FALSE),"")</f>
        <v/>
      </c>
      <c r="H1143" s="51" t="str">
        <f>IFERROR(VLOOKUP($B1143,'Tabelas auxiliares'!$A$65:$C$102,3,FALSE),"")</f>
        <v/>
      </c>
      <c r="X1143" s="51" t="str">
        <f t="shared" si="32"/>
        <v/>
      </c>
      <c r="Y1143" s="51" t="str">
        <f>IF(T1143="","",IF(AND(T1143&lt;&gt;'Tabelas auxiliares'!$B$236,T1143&lt;&gt;'Tabelas auxiliares'!$B$237,T1143&lt;&gt;'Tabelas auxiliares'!$C$236,T1143&lt;&gt;'Tabelas auxiliares'!$C$237,T1143&lt;&gt;'Tabelas auxiliares'!$D$236),"FOLHA DE PESSOAL",IF(X1143='Tabelas auxiliares'!$A$237,"CUSTEIO",IF(X1143='Tabelas auxiliares'!$A$236,"INVESTIMENTO","ERRO - VERIFICAR"))))</f>
        <v/>
      </c>
      <c r="Z1143" s="64" t="str">
        <f t="shared" si="33"/>
        <v/>
      </c>
      <c r="AA1143" s="44"/>
      <c r="AC1143" s="44"/>
      <c r="AD1143" s="72"/>
      <c r="AE1143" s="72"/>
      <c r="AF1143" s="72"/>
      <c r="AG1143" s="72"/>
      <c r="AH1143" s="72"/>
      <c r="AI1143" s="72"/>
      <c r="AJ1143" s="72"/>
      <c r="AK1143" s="72"/>
      <c r="AL1143" s="72"/>
      <c r="AM1143" s="72"/>
      <c r="AN1143" s="72"/>
      <c r="AO1143" s="72"/>
    </row>
    <row r="1144" spans="6:41" x14ac:dyDescent="0.25">
      <c r="F1144" s="51" t="str">
        <f>IFERROR(VLOOKUP(D1144,'Tabelas auxiliares'!$A$3:$B$61,2,FALSE),"")</f>
        <v/>
      </c>
      <c r="G1144" s="51" t="str">
        <f>IFERROR(VLOOKUP($B1144,'Tabelas auxiliares'!$A$65:$C$102,2,FALSE),"")</f>
        <v/>
      </c>
      <c r="H1144" s="51" t="str">
        <f>IFERROR(VLOOKUP($B1144,'Tabelas auxiliares'!$A$65:$C$102,3,FALSE),"")</f>
        <v/>
      </c>
      <c r="X1144" s="51" t="str">
        <f t="shared" si="32"/>
        <v/>
      </c>
      <c r="Y1144" s="51" t="str">
        <f>IF(T1144="","",IF(AND(T1144&lt;&gt;'Tabelas auxiliares'!$B$236,T1144&lt;&gt;'Tabelas auxiliares'!$B$237,T1144&lt;&gt;'Tabelas auxiliares'!$C$236,T1144&lt;&gt;'Tabelas auxiliares'!$C$237,T1144&lt;&gt;'Tabelas auxiliares'!$D$236),"FOLHA DE PESSOAL",IF(X1144='Tabelas auxiliares'!$A$237,"CUSTEIO",IF(X1144='Tabelas auxiliares'!$A$236,"INVESTIMENTO","ERRO - VERIFICAR"))))</f>
        <v/>
      </c>
      <c r="Z1144" s="64" t="str">
        <f t="shared" si="33"/>
        <v/>
      </c>
      <c r="AC1144" s="44"/>
      <c r="AD1144" s="72"/>
      <c r="AE1144" s="72"/>
      <c r="AF1144" s="72"/>
      <c r="AG1144" s="72"/>
      <c r="AH1144" s="72"/>
      <c r="AI1144" s="72"/>
      <c r="AJ1144" s="72"/>
      <c r="AK1144" s="72"/>
      <c r="AL1144" s="72"/>
      <c r="AM1144" s="72"/>
      <c r="AN1144" s="72"/>
      <c r="AO1144" s="72"/>
    </row>
    <row r="1145" spans="6:41" x14ac:dyDescent="0.25">
      <c r="F1145" s="51" t="str">
        <f>IFERROR(VLOOKUP(D1145,'Tabelas auxiliares'!$A$3:$B$61,2,FALSE),"")</f>
        <v/>
      </c>
      <c r="G1145" s="51" t="str">
        <f>IFERROR(VLOOKUP($B1145,'Tabelas auxiliares'!$A$65:$C$102,2,FALSE),"")</f>
        <v/>
      </c>
      <c r="H1145" s="51" t="str">
        <f>IFERROR(VLOOKUP($B1145,'Tabelas auxiliares'!$A$65:$C$102,3,FALSE),"")</f>
        <v/>
      </c>
      <c r="X1145" s="51" t="str">
        <f t="shared" si="32"/>
        <v/>
      </c>
      <c r="Y1145" s="51" t="str">
        <f>IF(T1145="","",IF(AND(T1145&lt;&gt;'Tabelas auxiliares'!$B$236,T1145&lt;&gt;'Tabelas auxiliares'!$B$237,T1145&lt;&gt;'Tabelas auxiliares'!$C$236,T1145&lt;&gt;'Tabelas auxiliares'!$C$237,T1145&lt;&gt;'Tabelas auxiliares'!$D$236),"FOLHA DE PESSOAL",IF(X1145='Tabelas auxiliares'!$A$237,"CUSTEIO",IF(X1145='Tabelas auxiliares'!$A$236,"INVESTIMENTO","ERRO - VERIFICAR"))))</f>
        <v/>
      </c>
      <c r="Z1145" s="64" t="str">
        <f t="shared" si="33"/>
        <v/>
      </c>
      <c r="AC1145" s="44"/>
      <c r="AD1145" s="72"/>
      <c r="AE1145" s="72"/>
      <c r="AF1145" s="72"/>
      <c r="AG1145" s="72"/>
      <c r="AH1145" s="72"/>
      <c r="AI1145" s="72"/>
      <c r="AJ1145" s="72"/>
      <c r="AK1145" s="72"/>
      <c r="AL1145" s="72"/>
      <c r="AM1145" s="72"/>
      <c r="AN1145" s="72"/>
      <c r="AO1145" s="72"/>
    </row>
    <row r="1146" spans="6:41" x14ac:dyDescent="0.25">
      <c r="F1146" s="51" t="str">
        <f>IFERROR(VLOOKUP(D1146,'Tabelas auxiliares'!$A$3:$B$61,2,FALSE),"")</f>
        <v/>
      </c>
      <c r="G1146" s="51" t="str">
        <f>IFERROR(VLOOKUP($B1146,'Tabelas auxiliares'!$A$65:$C$102,2,FALSE),"")</f>
        <v/>
      </c>
      <c r="H1146" s="51" t="str">
        <f>IFERROR(VLOOKUP($B1146,'Tabelas auxiliares'!$A$65:$C$102,3,FALSE),"")</f>
        <v/>
      </c>
      <c r="X1146" s="51" t="str">
        <f t="shared" si="32"/>
        <v/>
      </c>
      <c r="Y1146" s="51" t="str">
        <f>IF(T1146="","",IF(AND(T1146&lt;&gt;'Tabelas auxiliares'!$B$236,T1146&lt;&gt;'Tabelas auxiliares'!$B$237,T1146&lt;&gt;'Tabelas auxiliares'!$C$236,T1146&lt;&gt;'Tabelas auxiliares'!$C$237,T1146&lt;&gt;'Tabelas auxiliares'!$D$236),"FOLHA DE PESSOAL",IF(X1146='Tabelas auxiliares'!$A$237,"CUSTEIO",IF(X1146='Tabelas auxiliares'!$A$236,"INVESTIMENTO","ERRO - VERIFICAR"))))</f>
        <v/>
      </c>
      <c r="Z1146" s="64" t="str">
        <f t="shared" si="33"/>
        <v/>
      </c>
      <c r="AC1146" s="44"/>
      <c r="AD1146" s="72"/>
      <c r="AE1146" s="72"/>
      <c r="AF1146" s="72"/>
      <c r="AG1146" s="72"/>
      <c r="AH1146" s="72"/>
      <c r="AI1146" s="72"/>
      <c r="AJ1146" s="72"/>
      <c r="AK1146" s="72"/>
      <c r="AL1146" s="72"/>
      <c r="AM1146" s="72"/>
      <c r="AN1146" s="72"/>
      <c r="AO1146" s="72"/>
    </row>
    <row r="1147" spans="6:41" x14ac:dyDescent="0.25">
      <c r="F1147" s="51" t="str">
        <f>IFERROR(VLOOKUP(D1147,'Tabelas auxiliares'!$A$3:$B$61,2,FALSE),"")</f>
        <v/>
      </c>
      <c r="G1147" s="51" t="str">
        <f>IFERROR(VLOOKUP($B1147,'Tabelas auxiliares'!$A$65:$C$102,2,FALSE),"")</f>
        <v/>
      </c>
      <c r="H1147" s="51" t="str">
        <f>IFERROR(VLOOKUP($B1147,'Tabelas auxiliares'!$A$65:$C$102,3,FALSE),"")</f>
        <v/>
      </c>
      <c r="X1147" s="51" t="str">
        <f t="shared" si="32"/>
        <v/>
      </c>
      <c r="Y1147" s="51" t="str">
        <f>IF(T1147="","",IF(AND(T1147&lt;&gt;'Tabelas auxiliares'!$B$236,T1147&lt;&gt;'Tabelas auxiliares'!$B$237,T1147&lt;&gt;'Tabelas auxiliares'!$C$236,T1147&lt;&gt;'Tabelas auxiliares'!$C$237,T1147&lt;&gt;'Tabelas auxiliares'!$D$236),"FOLHA DE PESSOAL",IF(X1147='Tabelas auxiliares'!$A$237,"CUSTEIO",IF(X1147='Tabelas auxiliares'!$A$236,"INVESTIMENTO","ERRO - VERIFICAR"))))</f>
        <v/>
      </c>
      <c r="Z1147" s="64" t="str">
        <f t="shared" si="33"/>
        <v/>
      </c>
      <c r="AC1147" s="44"/>
      <c r="AD1147" s="72"/>
      <c r="AE1147" s="72"/>
      <c r="AF1147" s="72"/>
      <c r="AG1147" s="72"/>
      <c r="AH1147" s="72"/>
      <c r="AI1147" s="72"/>
      <c r="AJ1147" s="72"/>
      <c r="AK1147" s="72"/>
      <c r="AL1147" s="72"/>
      <c r="AM1147" s="72"/>
      <c r="AN1147" s="72"/>
      <c r="AO1147" s="72"/>
    </row>
    <row r="1148" spans="6:41" x14ac:dyDescent="0.25">
      <c r="F1148" s="51" t="str">
        <f>IFERROR(VLOOKUP(D1148,'Tabelas auxiliares'!$A$3:$B$61,2,FALSE),"")</f>
        <v/>
      </c>
      <c r="G1148" s="51" t="str">
        <f>IFERROR(VLOOKUP($B1148,'Tabelas auxiliares'!$A$65:$C$102,2,FALSE),"")</f>
        <v/>
      </c>
      <c r="H1148" s="51" t="str">
        <f>IFERROR(VLOOKUP($B1148,'Tabelas auxiliares'!$A$65:$C$102,3,FALSE),"")</f>
        <v/>
      </c>
      <c r="X1148" s="51" t="str">
        <f t="shared" si="32"/>
        <v/>
      </c>
      <c r="Y1148" s="51" t="str">
        <f>IF(T1148="","",IF(AND(T1148&lt;&gt;'Tabelas auxiliares'!$B$236,T1148&lt;&gt;'Tabelas auxiliares'!$B$237,T1148&lt;&gt;'Tabelas auxiliares'!$C$236,T1148&lt;&gt;'Tabelas auxiliares'!$C$237,T1148&lt;&gt;'Tabelas auxiliares'!$D$236),"FOLHA DE PESSOAL",IF(X1148='Tabelas auxiliares'!$A$237,"CUSTEIO",IF(X1148='Tabelas auxiliares'!$A$236,"INVESTIMENTO","ERRO - VERIFICAR"))))</f>
        <v/>
      </c>
      <c r="Z1148" s="64" t="str">
        <f t="shared" si="33"/>
        <v/>
      </c>
      <c r="AA1148" s="44"/>
      <c r="AC1148" s="44"/>
      <c r="AD1148" s="72"/>
      <c r="AE1148" s="72"/>
      <c r="AF1148" s="72"/>
      <c r="AG1148" s="72"/>
      <c r="AH1148" s="72"/>
      <c r="AI1148" s="72"/>
      <c r="AJ1148" s="72"/>
      <c r="AK1148" s="72"/>
      <c r="AL1148" s="72"/>
      <c r="AM1148" s="72"/>
      <c r="AN1148" s="72"/>
      <c r="AO1148" s="72"/>
    </row>
    <row r="1149" spans="6:41" x14ac:dyDescent="0.25">
      <c r="F1149" s="51" t="str">
        <f>IFERROR(VLOOKUP(D1149,'Tabelas auxiliares'!$A$3:$B$61,2,FALSE),"")</f>
        <v/>
      </c>
      <c r="G1149" s="51" t="str">
        <f>IFERROR(VLOOKUP($B1149,'Tabelas auxiliares'!$A$65:$C$102,2,FALSE),"")</f>
        <v/>
      </c>
      <c r="H1149" s="51" t="str">
        <f>IFERROR(VLOOKUP($B1149,'Tabelas auxiliares'!$A$65:$C$102,3,FALSE),"")</f>
        <v/>
      </c>
      <c r="X1149" s="51" t="str">
        <f t="shared" si="32"/>
        <v/>
      </c>
      <c r="Y1149" s="51" t="str">
        <f>IF(T1149="","",IF(AND(T1149&lt;&gt;'Tabelas auxiliares'!$B$236,T1149&lt;&gt;'Tabelas auxiliares'!$B$237,T1149&lt;&gt;'Tabelas auxiliares'!$C$236,T1149&lt;&gt;'Tabelas auxiliares'!$C$237,T1149&lt;&gt;'Tabelas auxiliares'!$D$236),"FOLHA DE PESSOAL",IF(X1149='Tabelas auxiliares'!$A$237,"CUSTEIO",IF(X1149='Tabelas auxiliares'!$A$236,"INVESTIMENTO","ERRO - VERIFICAR"))))</f>
        <v/>
      </c>
      <c r="Z1149" s="64" t="str">
        <f t="shared" si="33"/>
        <v/>
      </c>
      <c r="AA1149" s="44"/>
      <c r="AC1149" s="44"/>
      <c r="AD1149" s="72"/>
      <c r="AE1149" s="72"/>
      <c r="AF1149" s="72"/>
      <c r="AG1149" s="72"/>
      <c r="AH1149" s="72"/>
      <c r="AI1149" s="72"/>
      <c r="AJ1149" s="72"/>
      <c r="AK1149" s="72"/>
      <c r="AL1149" s="72"/>
      <c r="AM1149" s="72"/>
      <c r="AN1149" s="72"/>
      <c r="AO1149" s="72"/>
    </row>
    <row r="1150" spans="6:41" x14ac:dyDescent="0.25">
      <c r="F1150" s="51" t="str">
        <f>IFERROR(VLOOKUP(D1150,'Tabelas auxiliares'!$A$3:$B$61,2,FALSE),"")</f>
        <v/>
      </c>
      <c r="G1150" s="51" t="str">
        <f>IFERROR(VLOOKUP($B1150,'Tabelas auxiliares'!$A$65:$C$102,2,FALSE),"")</f>
        <v/>
      </c>
      <c r="H1150" s="51" t="str">
        <f>IFERROR(VLOOKUP($B1150,'Tabelas auxiliares'!$A$65:$C$102,3,FALSE),"")</f>
        <v/>
      </c>
      <c r="X1150" s="51" t="str">
        <f t="shared" si="32"/>
        <v/>
      </c>
      <c r="Y1150" s="51" t="str">
        <f>IF(T1150="","",IF(AND(T1150&lt;&gt;'Tabelas auxiliares'!$B$236,T1150&lt;&gt;'Tabelas auxiliares'!$B$237,T1150&lt;&gt;'Tabelas auxiliares'!$C$236,T1150&lt;&gt;'Tabelas auxiliares'!$C$237,T1150&lt;&gt;'Tabelas auxiliares'!$D$236),"FOLHA DE PESSOAL",IF(X1150='Tabelas auxiliares'!$A$237,"CUSTEIO",IF(X1150='Tabelas auxiliares'!$A$236,"INVESTIMENTO","ERRO - VERIFICAR"))))</f>
        <v/>
      </c>
      <c r="Z1150" s="64" t="str">
        <f t="shared" si="33"/>
        <v/>
      </c>
      <c r="AA1150" s="44"/>
      <c r="AC1150" s="44"/>
      <c r="AD1150" s="72"/>
      <c r="AE1150" s="72"/>
      <c r="AF1150" s="72"/>
      <c r="AG1150" s="72"/>
      <c r="AH1150" s="72"/>
      <c r="AI1150" s="72"/>
      <c r="AJ1150" s="72"/>
      <c r="AK1150" s="72"/>
      <c r="AL1150" s="72"/>
      <c r="AM1150" s="72"/>
      <c r="AN1150" s="72"/>
      <c r="AO1150" s="72"/>
    </row>
    <row r="1151" spans="6:41" x14ac:dyDescent="0.25">
      <c r="F1151" s="51" t="str">
        <f>IFERROR(VLOOKUP(D1151,'Tabelas auxiliares'!$A$3:$B$61,2,FALSE),"")</f>
        <v/>
      </c>
      <c r="G1151" s="51" t="str">
        <f>IFERROR(VLOOKUP($B1151,'Tabelas auxiliares'!$A$65:$C$102,2,FALSE),"")</f>
        <v/>
      </c>
      <c r="H1151" s="51" t="str">
        <f>IFERROR(VLOOKUP($B1151,'Tabelas auxiliares'!$A$65:$C$102,3,FALSE),"")</f>
        <v/>
      </c>
      <c r="X1151" s="51" t="str">
        <f t="shared" si="32"/>
        <v/>
      </c>
      <c r="Y1151" s="51" t="str">
        <f>IF(T1151="","",IF(AND(T1151&lt;&gt;'Tabelas auxiliares'!$B$236,T1151&lt;&gt;'Tabelas auxiliares'!$B$237,T1151&lt;&gt;'Tabelas auxiliares'!$C$236,T1151&lt;&gt;'Tabelas auxiliares'!$C$237,T1151&lt;&gt;'Tabelas auxiliares'!$D$236),"FOLHA DE PESSOAL",IF(X1151='Tabelas auxiliares'!$A$237,"CUSTEIO",IF(X1151='Tabelas auxiliares'!$A$236,"INVESTIMENTO","ERRO - VERIFICAR"))))</f>
        <v/>
      </c>
      <c r="Z1151" s="64" t="str">
        <f t="shared" si="33"/>
        <v/>
      </c>
      <c r="AA1151" s="44"/>
      <c r="AC1151" s="44"/>
      <c r="AD1151" s="72"/>
      <c r="AE1151" s="72"/>
      <c r="AF1151" s="72"/>
      <c r="AG1151" s="72"/>
      <c r="AH1151" s="72"/>
      <c r="AI1151" s="72"/>
      <c r="AJ1151" s="72"/>
      <c r="AK1151" s="72"/>
      <c r="AL1151" s="72"/>
      <c r="AM1151" s="72"/>
      <c r="AN1151" s="72"/>
      <c r="AO1151" s="72"/>
    </row>
    <row r="1152" spans="6:41" x14ac:dyDescent="0.25">
      <c r="F1152" s="51" t="str">
        <f>IFERROR(VLOOKUP(D1152,'Tabelas auxiliares'!$A$3:$B$61,2,FALSE),"")</f>
        <v/>
      </c>
      <c r="G1152" s="51" t="str">
        <f>IFERROR(VLOOKUP($B1152,'Tabelas auxiliares'!$A$65:$C$102,2,FALSE),"")</f>
        <v/>
      </c>
      <c r="H1152" s="51" t="str">
        <f>IFERROR(VLOOKUP($B1152,'Tabelas auxiliares'!$A$65:$C$102,3,FALSE),"")</f>
        <v/>
      </c>
      <c r="X1152" s="51" t="str">
        <f t="shared" si="32"/>
        <v/>
      </c>
      <c r="Y1152" s="51" t="str">
        <f>IF(T1152="","",IF(AND(T1152&lt;&gt;'Tabelas auxiliares'!$B$236,T1152&lt;&gt;'Tabelas auxiliares'!$B$237,T1152&lt;&gt;'Tabelas auxiliares'!$C$236,T1152&lt;&gt;'Tabelas auxiliares'!$C$237,T1152&lt;&gt;'Tabelas auxiliares'!$D$236),"FOLHA DE PESSOAL",IF(X1152='Tabelas auxiliares'!$A$237,"CUSTEIO",IF(X1152='Tabelas auxiliares'!$A$236,"INVESTIMENTO","ERRO - VERIFICAR"))))</f>
        <v/>
      </c>
      <c r="Z1152" s="64" t="str">
        <f t="shared" si="33"/>
        <v/>
      </c>
      <c r="AC1152" s="44"/>
      <c r="AD1152" s="72"/>
      <c r="AE1152" s="72"/>
      <c r="AF1152" s="72"/>
      <c r="AG1152" s="72"/>
      <c r="AH1152" s="72"/>
      <c r="AI1152" s="72"/>
      <c r="AJ1152" s="72"/>
      <c r="AK1152" s="72"/>
      <c r="AL1152" s="72"/>
      <c r="AM1152" s="72"/>
      <c r="AN1152" s="72"/>
      <c r="AO1152" s="72"/>
    </row>
    <row r="1153" spans="6:41" x14ac:dyDescent="0.25">
      <c r="F1153" s="51" t="str">
        <f>IFERROR(VLOOKUP(D1153,'Tabelas auxiliares'!$A$3:$B$61,2,FALSE),"")</f>
        <v/>
      </c>
      <c r="G1153" s="51" t="str">
        <f>IFERROR(VLOOKUP($B1153,'Tabelas auxiliares'!$A$65:$C$102,2,FALSE),"")</f>
        <v/>
      </c>
      <c r="H1153" s="51" t="str">
        <f>IFERROR(VLOOKUP($B1153,'Tabelas auxiliares'!$A$65:$C$102,3,FALSE),"")</f>
        <v/>
      </c>
      <c r="X1153" s="51" t="str">
        <f t="shared" si="32"/>
        <v/>
      </c>
      <c r="Y1153" s="51" t="str">
        <f>IF(T1153="","",IF(AND(T1153&lt;&gt;'Tabelas auxiliares'!$B$236,T1153&lt;&gt;'Tabelas auxiliares'!$B$237,T1153&lt;&gt;'Tabelas auxiliares'!$C$236,T1153&lt;&gt;'Tabelas auxiliares'!$C$237,T1153&lt;&gt;'Tabelas auxiliares'!$D$236),"FOLHA DE PESSOAL",IF(X1153='Tabelas auxiliares'!$A$237,"CUSTEIO",IF(X1153='Tabelas auxiliares'!$A$236,"INVESTIMENTO","ERRO - VERIFICAR"))))</f>
        <v/>
      </c>
      <c r="Z1153" s="64" t="str">
        <f t="shared" si="33"/>
        <v/>
      </c>
      <c r="AA1153" s="44"/>
      <c r="AC1153" s="44"/>
      <c r="AD1153" s="72"/>
      <c r="AE1153" s="72"/>
      <c r="AF1153" s="72"/>
      <c r="AG1153" s="72"/>
      <c r="AH1153" s="72"/>
      <c r="AI1153" s="72"/>
      <c r="AJ1153" s="72"/>
      <c r="AK1153" s="72"/>
      <c r="AL1153" s="72"/>
      <c r="AM1153" s="72"/>
      <c r="AN1153" s="72"/>
      <c r="AO1153" s="72"/>
    </row>
    <row r="1154" spans="6:41" x14ac:dyDescent="0.25">
      <c r="F1154" s="51" t="str">
        <f>IFERROR(VLOOKUP(D1154,'Tabelas auxiliares'!$A$3:$B$61,2,FALSE),"")</f>
        <v/>
      </c>
      <c r="G1154" s="51" t="str">
        <f>IFERROR(VLOOKUP($B1154,'Tabelas auxiliares'!$A$65:$C$102,2,FALSE),"")</f>
        <v/>
      </c>
      <c r="H1154" s="51" t="str">
        <f>IFERROR(VLOOKUP($B1154,'Tabelas auxiliares'!$A$65:$C$102,3,FALSE),"")</f>
        <v/>
      </c>
      <c r="X1154" s="51" t="str">
        <f t="shared" si="32"/>
        <v/>
      </c>
      <c r="Y1154" s="51" t="str">
        <f>IF(T1154="","",IF(AND(T1154&lt;&gt;'Tabelas auxiliares'!$B$236,T1154&lt;&gt;'Tabelas auxiliares'!$B$237,T1154&lt;&gt;'Tabelas auxiliares'!$C$236,T1154&lt;&gt;'Tabelas auxiliares'!$C$237,T1154&lt;&gt;'Tabelas auxiliares'!$D$236),"FOLHA DE PESSOAL",IF(X1154='Tabelas auxiliares'!$A$237,"CUSTEIO",IF(X1154='Tabelas auxiliares'!$A$236,"INVESTIMENTO","ERRO - VERIFICAR"))))</f>
        <v/>
      </c>
      <c r="Z1154" s="64" t="str">
        <f t="shared" si="33"/>
        <v/>
      </c>
      <c r="AA1154" s="44"/>
      <c r="AC1154" s="44"/>
      <c r="AD1154" s="72"/>
      <c r="AE1154" s="72"/>
      <c r="AF1154" s="72"/>
      <c r="AG1154" s="72"/>
      <c r="AH1154" s="72"/>
      <c r="AI1154" s="72"/>
      <c r="AJ1154" s="72"/>
      <c r="AK1154" s="72"/>
      <c r="AL1154" s="72"/>
      <c r="AM1154" s="72"/>
      <c r="AN1154" s="72"/>
      <c r="AO1154" s="72"/>
    </row>
    <row r="1155" spans="6:41" x14ac:dyDescent="0.25">
      <c r="F1155" s="51" t="str">
        <f>IFERROR(VLOOKUP(D1155,'Tabelas auxiliares'!$A$3:$B$61,2,FALSE),"")</f>
        <v/>
      </c>
      <c r="G1155" s="51" t="str">
        <f>IFERROR(VLOOKUP($B1155,'Tabelas auxiliares'!$A$65:$C$102,2,FALSE),"")</f>
        <v/>
      </c>
      <c r="H1155" s="51" t="str">
        <f>IFERROR(VLOOKUP($B1155,'Tabelas auxiliares'!$A$65:$C$102,3,FALSE),"")</f>
        <v/>
      </c>
      <c r="X1155" s="51" t="str">
        <f t="shared" si="32"/>
        <v/>
      </c>
      <c r="Y1155" s="51" t="str">
        <f>IF(T1155="","",IF(AND(T1155&lt;&gt;'Tabelas auxiliares'!$B$236,T1155&lt;&gt;'Tabelas auxiliares'!$B$237,T1155&lt;&gt;'Tabelas auxiliares'!$C$236,T1155&lt;&gt;'Tabelas auxiliares'!$C$237,T1155&lt;&gt;'Tabelas auxiliares'!$D$236),"FOLHA DE PESSOAL",IF(X1155='Tabelas auxiliares'!$A$237,"CUSTEIO",IF(X1155='Tabelas auxiliares'!$A$236,"INVESTIMENTO","ERRO - VERIFICAR"))))</f>
        <v/>
      </c>
      <c r="Z1155" s="64" t="str">
        <f t="shared" si="33"/>
        <v/>
      </c>
      <c r="AA1155" s="44"/>
      <c r="AD1155" s="72"/>
      <c r="AE1155" s="72"/>
      <c r="AF1155" s="72"/>
      <c r="AG1155" s="72"/>
      <c r="AH1155" s="72"/>
      <c r="AI1155" s="72"/>
      <c r="AJ1155" s="72"/>
      <c r="AK1155" s="72"/>
      <c r="AL1155" s="72"/>
      <c r="AM1155" s="72"/>
      <c r="AN1155" s="72"/>
      <c r="AO1155" s="72"/>
    </row>
    <row r="1156" spans="6:41" x14ac:dyDescent="0.25">
      <c r="F1156" s="51" t="str">
        <f>IFERROR(VLOOKUP(D1156,'Tabelas auxiliares'!$A$3:$B$61,2,FALSE),"")</f>
        <v/>
      </c>
      <c r="G1156" s="51" t="str">
        <f>IFERROR(VLOOKUP($B1156,'Tabelas auxiliares'!$A$65:$C$102,2,FALSE),"")</f>
        <v/>
      </c>
      <c r="H1156" s="51" t="str">
        <f>IFERROR(VLOOKUP($B1156,'Tabelas auxiliares'!$A$65:$C$102,3,FALSE),"")</f>
        <v/>
      </c>
      <c r="X1156" s="51" t="str">
        <f t="shared" si="32"/>
        <v/>
      </c>
      <c r="Y1156" s="51" t="str">
        <f>IF(T1156="","",IF(AND(T1156&lt;&gt;'Tabelas auxiliares'!$B$236,T1156&lt;&gt;'Tabelas auxiliares'!$B$237,T1156&lt;&gt;'Tabelas auxiliares'!$C$236,T1156&lt;&gt;'Tabelas auxiliares'!$C$237,T1156&lt;&gt;'Tabelas auxiliares'!$D$236),"FOLHA DE PESSOAL",IF(X1156='Tabelas auxiliares'!$A$237,"CUSTEIO",IF(X1156='Tabelas auxiliares'!$A$236,"INVESTIMENTO","ERRO - VERIFICAR"))))</f>
        <v/>
      </c>
      <c r="Z1156" s="64" t="str">
        <f t="shared" si="33"/>
        <v/>
      </c>
      <c r="AA1156" s="44"/>
      <c r="AD1156" s="72"/>
      <c r="AE1156" s="72"/>
      <c r="AF1156" s="72"/>
      <c r="AG1156" s="72"/>
      <c r="AH1156" s="72"/>
      <c r="AI1156" s="72"/>
      <c r="AJ1156" s="72"/>
      <c r="AK1156" s="72"/>
      <c r="AL1156" s="72"/>
      <c r="AM1156" s="72"/>
      <c r="AN1156" s="72"/>
      <c r="AO1156" s="72"/>
    </row>
    <row r="1157" spans="6:41" x14ac:dyDescent="0.25">
      <c r="F1157" s="51" t="str">
        <f>IFERROR(VLOOKUP(D1157,'Tabelas auxiliares'!$A$3:$B$61,2,FALSE),"")</f>
        <v/>
      </c>
      <c r="G1157" s="51" t="str">
        <f>IFERROR(VLOOKUP($B1157,'Tabelas auxiliares'!$A$65:$C$102,2,FALSE),"")</f>
        <v/>
      </c>
      <c r="H1157" s="51" t="str">
        <f>IFERROR(VLOOKUP($B1157,'Tabelas auxiliares'!$A$65:$C$102,3,FALSE),"")</f>
        <v/>
      </c>
      <c r="X1157" s="51" t="str">
        <f t="shared" si="32"/>
        <v/>
      </c>
      <c r="Y1157" s="51" t="str">
        <f>IF(T1157="","",IF(AND(T1157&lt;&gt;'Tabelas auxiliares'!$B$236,T1157&lt;&gt;'Tabelas auxiliares'!$B$237,T1157&lt;&gt;'Tabelas auxiliares'!$C$236,T1157&lt;&gt;'Tabelas auxiliares'!$C$237,T1157&lt;&gt;'Tabelas auxiliares'!$D$236),"FOLHA DE PESSOAL",IF(X1157='Tabelas auxiliares'!$A$237,"CUSTEIO",IF(X1157='Tabelas auxiliares'!$A$236,"INVESTIMENTO","ERRO - VERIFICAR"))))</f>
        <v/>
      </c>
      <c r="Z1157" s="64" t="str">
        <f t="shared" si="33"/>
        <v/>
      </c>
      <c r="AC1157" s="44"/>
      <c r="AD1157" s="72"/>
      <c r="AE1157" s="72"/>
      <c r="AF1157" s="72"/>
      <c r="AG1157" s="72"/>
      <c r="AH1157" s="72"/>
      <c r="AI1157" s="72"/>
      <c r="AJ1157" s="72"/>
      <c r="AK1157" s="72"/>
      <c r="AL1157" s="72"/>
      <c r="AM1157" s="72"/>
      <c r="AN1157" s="72"/>
      <c r="AO1157" s="72"/>
    </row>
    <row r="1158" spans="6:41" x14ac:dyDescent="0.25">
      <c r="F1158" s="51" t="str">
        <f>IFERROR(VLOOKUP(D1158,'Tabelas auxiliares'!$A$3:$B$61,2,FALSE),"")</f>
        <v/>
      </c>
      <c r="G1158" s="51" t="str">
        <f>IFERROR(VLOOKUP($B1158,'Tabelas auxiliares'!$A$65:$C$102,2,FALSE),"")</f>
        <v/>
      </c>
      <c r="H1158" s="51" t="str">
        <f>IFERROR(VLOOKUP($B1158,'Tabelas auxiliares'!$A$65:$C$102,3,FALSE),"")</f>
        <v/>
      </c>
      <c r="X1158" s="51" t="str">
        <f t="shared" si="32"/>
        <v/>
      </c>
      <c r="Y1158" s="51" t="str">
        <f>IF(T1158="","",IF(AND(T1158&lt;&gt;'Tabelas auxiliares'!$B$236,T1158&lt;&gt;'Tabelas auxiliares'!$B$237,T1158&lt;&gt;'Tabelas auxiliares'!$C$236,T1158&lt;&gt;'Tabelas auxiliares'!$C$237,T1158&lt;&gt;'Tabelas auxiliares'!$D$236),"FOLHA DE PESSOAL",IF(X1158='Tabelas auxiliares'!$A$237,"CUSTEIO",IF(X1158='Tabelas auxiliares'!$A$236,"INVESTIMENTO","ERRO - VERIFICAR"))))</f>
        <v/>
      </c>
      <c r="Z1158" s="64" t="str">
        <f t="shared" si="33"/>
        <v/>
      </c>
      <c r="AA1158" s="44"/>
      <c r="AC1158" s="44"/>
      <c r="AD1158" s="72"/>
      <c r="AE1158" s="72"/>
      <c r="AF1158" s="72"/>
      <c r="AG1158" s="72"/>
      <c r="AH1158" s="72"/>
      <c r="AI1158" s="72"/>
      <c r="AJ1158" s="72"/>
      <c r="AK1158" s="72"/>
      <c r="AL1158" s="72"/>
      <c r="AM1158" s="72"/>
      <c r="AN1158" s="72"/>
      <c r="AO1158" s="72"/>
    </row>
    <row r="1159" spans="6:41" x14ac:dyDescent="0.25">
      <c r="F1159" s="51" t="str">
        <f>IFERROR(VLOOKUP(D1159,'Tabelas auxiliares'!$A$3:$B$61,2,FALSE),"")</f>
        <v/>
      </c>
      <c r="G1159" s="51" t="str">
        <f>IFERROR(VLOOKUP($B1159,'Tabelas auxiliares'!$A$65:$C$102,2,FALSE),"")</f>
        <v/>
      </c>
      <c r="H1159" s="51" t="str">
        <f>IFERROR(VLOOKUP($B1159,'Tabelas auxiliares'!$A$65:$C$102,3,FALSE),"")</f>
        <v/>
      </c>
      <c r="X1159" s="51" t="str">
        <f t="shared" si="32"/>
        <v/>
      </c>
      <c r="Y1159" s="51" t="str">
        <f>IF(T1159="","",IF(AND(T1159&lt;&gt;'Tabelas auxiliares'!$B$236,T1159&lt;&gt;'Tabelas auxiliares'!$B$237,T1159&lt;&gt;'Tabelas auxiliares'!$C$236,T1159&lt;&gt;'Tabelas auxiliares'!$C$237,T1159&lt;&gt;'Tabelas auxiliares'!$D$236),"FOLHA DE PESSOAL",IF(X1159='Tabelas auxiliares'!$A$237,"CUSTEIO",IF(X1159='Tabelas auxiliares'!$A$236,"INVESTIMENTO","ERRO - VERIFICAR"))))</f>
        <v/>
      </c>
      <c r="Z1159" s="64" t="str">
        <f t="shared" si="33"/>
        <v/>
      </c>
      <c r="AA1159" s="44"/>
      <c r="AD1159" s="72"/>
      <c r="AE1159" s="72"/>
      <c r="AF1159" s="72"/>
      <c r="AG1159" s="72"/>
      <c r="AH1159" s="72"/>
      <c r="AI1159" s="72"/>
      <c r="AJ1159" s="72"/>
      <c r="AK1159" s="72"/>
      <c r="AL1159" s="72"/>
      <c r="AM1159" s="72"/>
      <c r="AN1159" s="72"/>
      <c r="AO1159" s="72"/>
    </row>
    <row r="1160" spans="6:41" x14ac:dyDescent="0.25">
      <c r="F1160" s="51" t="str">
        <f>IFERROR(VLOOKUP(D1160,'Tabelas auxiliares'!$A$3:$B$61,2,FALSE),"")</f>
        <v/>
      </c>
      <c r="G1160" s="51" t="str">
        <f>IFERROR(VLOOKUP($B1160,'Tabelas auxiliares'!$A$65:$C$102,2,FALSE),"")</f>
        <v/>
      </c>
      <c r="H1160" s="51" t="str">
        <f>IFERROR(VLOOKUP($B1160,'Tabelas auxiliares'!$A$65:$C$102,3,FALSE),"")</f>
        <v/>
      </c>
      <c r="X1160" s="51" t="str">
        <f t="shared" si="32"/>
        <v/>
      </c>
      <c r="Y1160" s="51" t="str">
        <f>IF(T1160="","",IF(AND(T1160&lt;&gt;'Tabelas auxiliares'!$B$236,T1160&lt;&gt;'Tabelas auxiliares'!$B$237,T1160&lt;&gt;'Tabelas auxiliares'!$C$236,T1160&lt;&gt;'Tabelas auxiliares'!$C$237,T1160&lt;&gt;'Tabelas auxiliares'!$D$236),"FOLHA DE PESSOAL",IF(X1160='Tabelas auxiliares'!$A$237,"CUSTEIO",IF(X1160='Tabelas auxiliares'!$A$236,"INVESTIMENTO","ERRO - VERIFICAR"))))</f>
        <v/>
      </c>
      <c r="Z1160" s="64" t="str">
        <f t="shared" si="33"/>
        <v/>
      </c>
      <c r="AC1160" s="44"/>
      <c r="AD1160" s="72"/>
      <c r="AE1160" s="72"/>
      <c r="AF1160" s="72"/>
      <c r="AG1160" s="72"/>
      <c r="AH1160" s="72"/>
      <c r="AI1160" s="72"/>
      <c r="AJ1160" s="72"/>
      <c r="AK1160" s="72"/>
      <c r="AL1160" s="72"/>
      <c r="AM1160" s="72"/>
      <c r="AN1160" s="72"/>
      <c r="AO1160" s="72"/>
    </row>
    <row r="1161" spans="6:41" x14ac:dyDescent="0.25">
      <c r="F1161" s="51" t="str">
        <f>IFERROR(VLOOKUP(D1161,'Tabelas auxiliares'!$A$3:$B$61,2,FALSE),"")</f>
        <v/>
      </c>
      <c r="G1161" s="51" t="str">
        <f>IFERROR(VLOOKUP($B1161,'Tabelas auxiliares'!$A$65:$C$102,2,FALSE),"")</f>
        <v/>
      </c>
      <c r="H1161" s="51" t="str">
        <f>IFERROR(VLOOKUP($B1161,'Tabelas auxiliares'!$A$65:$C$102,3,FALSE),"")</f>
        <v/>
      </c>
      <c r="X1161" s="51" t="str">
        <f t="shared" si="32"/>
        <v/>
      </c>
      <c r="Y1161" s="51" t="str">
        <f>IF(T1161="","",IF(AND(T1161&lt;&gt;'Tabelas auxiliares'!$B$236,T1161&lt;&gt;'Tabelas auxiliares'!$B$237,T1161&lt;&gt;'Tabelas auxiliares'!$C$236,T1161&lt;&gt;'Tabelas auxiliares'!$C$237,T1161&lt;&gt;'Tabelas auxiliares'!$D$236),"FOLHA DE PESSOAL",IF(X1161='Tabelas auxiliares'!$A$237,"CUSTEIO",IF(X1161='Tabelas auxiliares'!$A$236,"INVESTIMENTO","ERRO - VERIFICAR"))))</f>
        <v/>
      </c>
      <c r="Z1161" s="64" t="str">
        <f t="shared" si="33"/>
        <v/>
      </c>
      <c r="AC1161" s="44"/>
      <c r="AD1161" s="72"/>
      <c r="AE1161" s="72"/>
      <c r="AF1161" s="72"/>
      <c r="AG1161" s="72"/>
      <c r="AH1161" s="72"/>
      <c r="AI1161" s="72"/>
      <c r="AJ1161" s="72"/>
      <c r="AK1161" s="72"/>
      <c r="AL1161" s="72"/>
      <c r="AM1161" s="72"/>
      <c r="AN1161" s="72"/>
      <c r="AO1161" s="72"/>
    </row>
    <row r="1162" spans="6:41" x14ac:dyDescent="0.25">
      <c r="F1162" s="51" t="str">
        <f>IFERROR(VLOOKUP(D1162,'Tabelas auxiliares'!$A$3:$B$61,2,FALSE),"")</f>
        <v/>
      </c>
      <c r="G1162" s="51" t="str">
        <f>IFERROR(VLOOKUP($B1162,'Tabelas auxiliares'!$A$65:$C$102,2,FALSE),"")</f>
        <v/>
      </c>
      <c r="H1162" s="51" t="str">
        <f>IFERROR(VLOOKUP($B1162,'Tabelas auxiliares'!$A$65:$C$102,3,FALSE),"")</f>
        <v/>
      </c>
      <c r="X1162" s="51" t="str">
        <f t="shared" si="32"/>
        <v/>
      </c>
      <c r="Y1162" s="51" t="str">
        <f>IF(T1162="","",IF(AND(T1162&lt;&gt;'Tabelas auxiliares'!$B$236,T1162&lt;&gt;'Tabelas auxiliares'!$B$237,T1162&lt;&gt;'Tabelas auxiliares'!$C$236,T1162&lt;&gt;'Tabelas auxiliares'!$C$237,T1162&lt;&gt;'Tabelas auxiliares'!$D$236),"FOLHA DE PESSOAL",IF(X1162='Tabelas auxiliares'!$A$237,"CUSTEIO",IF(X1162='Tabelas auxiliares'!$A$236,"INVESTIMENTO","ERRO - VERIFICAR"))))</f>
        <v/>
      </c>
      <c r="Z1162" s="64" t="str">
        <f t="shared" si="33"/>
        <v/>
      </c>
      <c r="AC1162" s="44"/>
      <c r="AD1162" s="72"/>
      <c r="AE1162" s="72"/>
      <c r="AF1162" s="72"/>
      <c r="AG1162" s="72"/>
      <c r="AH1162" s="72"/>
      <c r="AI1162" s="72"/>
      <c r="AJ1162" s="72"/>
      <c r="AK1162" s="72"/>
      <c r="AL1162" s="72"/>
      <c r="AM1162" s="72"/>
      <c r="AN1162" s="72"/>
      <c r="AO1162" s="72"/>
    </row>
    <row r="1163" spans="6:41" x14ac:dyDescent="0.25">
      <c r="F1163" s="51" t="str">
        <f>IFERROR(VLOOKUP(D1163,'Tabelas auxiliares'!$A$3:$B$61,2,FALSE),"")</f>
        <v/>
      </c>
      <c r="G1163" s="51" t="str">
        <f>IFERROR(VLOOKUP($B1163,'Tabelas auxiliares'!$A$65:$C$102,2,FALSE),"")</f>
        <v/>
      </c>
      <c r="H1163" s="51" t="str">
        <f>IFERROR(VLOOKUP($B1163,'Tabelas auxiliares'!$A$65:$C$102,3,FALSE),"")</f>
        <v/>
      </c>
      <c r="X1163" s="51" t="str">
        <f t="shared" si="32"/>
        <v/>
      </c>
      <c r="Y1163" s="51" t="str">
        <f>IF(T1163="","",IF(AND(T1163&lt;&gt;'Tabelas auxiliares'!$B$236,T1163&lt;&gt;'Tabelas auxiliares'!$B$237,T1163&lt;&gt;'Tabelas auxiliares'!$C$236,T1163&lt;&gt;'Tabelas auxiliares'!$C$237,T1163&lt;&gt;'Tabelas auxiliares'!$D$236),"FOLHA DE PESSOAL",IF(X1163='Tabelas auxiliares'!$A$237,"CUSTEIO",IF(X1163='Tabelas auxiliares'!$A$236,"INVESTIMENTO","ERRO - VERIFICAR"))))</f>
        <v/>
      </c>
      <c r="Z1163" s="64" t="str">
        <f t="shared" si="33"/>
        <v/>
      </c>
      <c r="AC1163" s="44"/>
      <c r="AD1163" s="72"/>
      <c r="AE1163" s="72"/>
      <c r="AF1163" s="72"/>
      <c r="AG1163" s="72"/>
      <c r="AH1163" s="72"/>
      <c r="AI1163" s="72"/>
      <c r="AJ1163" s="72"/>
      <c r="AK1163" s="72"/>
      <c r="AL1163" s="72"/>
      <c r="AM1163" s="72"/>
      <c r="AN1163" s="72"/>
      <c r="AO1163" s="72"/>
    </row>
    <row r="1164" spans="6:41" x14ac:dyDescent="0.25">
      <c r="F1164" s="51" t="str">
        <f>IFERROR(VLOOKUP(D1164,'Tabelas auxiliares'!$A$3:$B$61,2,FALSE),"")</f>
        <v/>
      </c>
      <c r="G1164" s="51" t="str">
        <f>IFERROR(VLOOKUP($B1164,'Tabelas auxiliares'!$A$65:$C$102,2,FALSE),"")</f>
        <v/>
      </c>
      <c r="H1164" s="51" t="str">
        <f>IFERROR(VLOOKUP($B1164,'Tabelas auxiliares'!$A$65:$C$102,3,FALSE),"")</f>
        <v/>
      </c>
      <c r="X1164" s="51" t="str">
        <f t="shared" si="32"/>
        <v/>
      </c>
      <c r="Y1164" s="51" t="str">
        <f>IF(T1164="","",IF(AND(T1164&lt;&gt;'Tabelas auxiliares'!$B$236,T1164&lt;&gt;'Tabelas auxiliares'!$B$237,T1164&lt;&gt;'Tabelas auxiliares'!$C$236,T1164&lt;&gt;'Tabelas auxiliares'!$C$237,T1164&lt;&gt;'Tabelas auxiliares'!$D$236),"FOLHA DE PESSOAL",IF(X1164='Tabelas auxiliares'!$A$237,"CUSTEIO",IF(X1164='Tabelas auxiliares'!$A$236,"INVESTIMENTO","ERRO - VERIFICAR"))))</f>
        <v/>
      </c>
      <c r="Z1164" s="64" t="str">
        <f t="shared" si="33"/>
        <v/>
      </c>
      <c r="AC1164" s="44"/>
      <c r="AD1164" s="72"/>
      <c r="AE1164" s="72"/>
      <c r="AF1164" s="72"/>
      <c r="AG1164" s="72"/>
      <c r="AH1164" s="72"/>
      <c r="AI1164" s="72"/>
      <c r="AJ1164" s="72"/>
      <c r="AK1164" s="72"/>
      <c r="AL1164" s="72"/>
      <c r="AM1164" s="72"/>
      <c r="AN1164" s="72"/>
      <c r="AO1164" s="72"/>
    </row>
    <row r="1165" spans="6:41" x14ac:dyDescent="0.25">
      <c r="F1165" s="51" t="str">
        <f>IFERROR(VLOOKUP(D1165,'Tabelas auxiliares'!$A$3:$B$61,2,FALSE),"")</f>
        <v/>
      </c>
      <c r="G1165" s="51" t="str">
        <f>IFERROR(VLOOKUP($B1165,'Tabelas auxiliares'!$A$65:$C$102,2,FALSE),"")</f>
        <v/>
      </c>
      <c r="H1165" s="51" t="str">
        <f>IFERROR(VLOOKUP($B1165,'Tabelas auxiliares'!$A$65:$C$102,3,FALSE),"")</f>
        <v/>
      </c>
      <c r="X1165" s="51" t="str">
        <f t="shared" si="32"/>
        <v/>
      </c>
      <c r="Y1165" s="51" t="str">
        <f>IF(T1165="","",IF(AND(T1165&lt;&gt;'Tabelas auxiliares'!$B$236,T1165&lt;&gt;'Tabelas auxiliares'!$B$237,T1165&lt;&gt;'Tabelas auxiliares'!$C$236,T1165&lt;&gt;'Tabelas auxiliares'!$C$237,T1165&lt;&gt;'Tabelas auxiliares'!$D$236),"FOLHA DE PESSOAL",IF(X1165='Tabelas auxiliares'!$A$237,"CUSTEIO",IF(X1165='Tabelas auxiliares'!$A$236,"INVESTIMENTO","ERRO - VERIFICAR"))))</f>
        <v/>
      </c>
      <c r="Z1165" s="64" t="str">
        <f t="shared" si="33"/>
        <v/>
      </c>
      <c r="AC1165" s="44"/>
      <c r="AD1165" s="72"/>
      <c r="AE1165" s="72"/>
      <c r="AF1165" s="72"/>
      <c r="AG1165" s="72"/>
      <c r="AH1165" s="72"/>
      <c r="AI1165" s="72"/>
      <c r="AJ1165" s="72"/>
      <c r="AK1165" s="72"/>
      <c r="AL1165" s="72"/>
      <c r="AM1165" s="72"/>
      <c r="AN1165" s="72"/>
      <c r="AO1165" s="72"/>
    </row>
    <row r="1166" spans="6:41" x14ac:dyDescent="0.25">
      <c r="F1166" s="51" t="str">
        <f>IFERROR(VLOOKUP(D1166,'Tabelas auxiliares'!$A$3:$B$61,2,FALSE),"")</f>
        <v/>
      </c>
      <c r="G1166" s="51" t="str">
        <f>IFERROR(VLOOKUP($B1166,'Tabelas auxiliares'!$A$65:$C$102,2,FALSE),"")</f>
        <v/>
      </c>
      <c r="H1166" s="51" t="str">
        <f>IFERROR(VLOOKUP($B1166,'Tabelas auxiliares'!$A$65:$C$102,3,FALSE),"")</f>
        <v/>
      </c>
      <c r="X1166" s="51" t="str">
        <f t="shared" si="32"/>
        <v/>
      </c>
      <c r="Y1166" s="51" t="str">
        <f>IF(T1166="","",IF(AND(T1166&lt;&gt;'Tabelas auxiliares'!$B$236,T1166&lt;&gt;'Tabelas auxiliares'!$B$237,T1166&lt;&gt;'Tabelas auxiliares'!$C$236,T1166&lt;&gt;'Tabelas auxiliares'!$C$237,T1166&lt;&gt;'Tabelas auxiliares'!$D$236),"FOLHA DE PESSOAL",IF(X1166='Tabelas auxiliares'!$A$237,"CUSTEIO",IF(X1166='Tabelas auxiliares'!$A$236,"INVESTIMENTO","ERRO - VERIFICAR"))))</f>
        <v/>
      </c>
      <c r="Z1166" s="64" t="str">
        <f t="shared" si="33"/>
        <v/>
      </c>
      <c r="AC1166" s="44"/>
      <c r="AD1166" s="72"/>
      <c r="AE1166" s="72"/>
      <c r="AF1166" s="72"/>
      <c r="AG1166" s="72"/>
      <c r="AH1166" s="72"/>
      <c r="AI1166" s="72"/>
      <c r="AJ1166" s="72"/>
      <c r="AK1166" s="72"/>
      <c r="AL1166" s="72"/>
      <c r="AM1166" s="72"/>
      <c r="AN1166" s="72"/>
      <c r="AO1166" s="72"/>
    </row>
    <row r="1167" spans="6:41" x14ac:dyDescent="0.25">
      <c r="F1167" s="51" t="str">
        <f>IFERROR(VLOOKUP(D1167,'Tabelas auxiliares'!$A$3:$B$61,2,FALSE),"")</f>
        <v/>
      </c>
      <c r="G1167" s="51" t="str">
        <f>IFERROR(VLOOKUP($B1167,'Tabelas auxiliares'!$A$65:$C$102,2,FALSE),"")</f>
        <v/>
      </c>
      <c r="H1167" s="51" t="str">
        <f>IFERROR(VLOOKUP($B1167,'Tabelas auxiliares'!$A$65:$C$102,3,FALSE),"")</f>
        <v/>
      </c>
      <c r="X1167" s="51" t="str">
        <f t="shared" si="32"/>
        <v/>
      </c>
      <c r="Y1167" s="51" t="str">
        <f>IF(T1167="","",IF(AND(T1167&lt;&gt;'Tabelas auxiliares'!$B$236,T1167&lt;&gt;'Tabelas auxiliares'!$B$237,T1167&lt;&gt;'Tabelas auxiliares'!$C$236,T1167&lt;&gt;'Tabelas auxiliares'!$C$237,T1167&lt;&gt;'Tabelas auxiliares'!$D$236),"FOLHA DE PESSOAL",IF(X1167='Tabelas auxiliares'!$A$237,"CUSTEIO",IF(X1167='Tabelas auxiliares'!$A$236,"INVESTIMENTO","ERRO - VERIFICAR"))))</f>
        <v/>
      </c>
      <c r="Z1167" s="64" t="str">
        <f t="shared" si="33"/>
        <v/>
      </c>
      <c r="AC1167" s="44"/>
      <c r="AD1167" s="72"/>
      <c r="AE1167" s="72"/>
      <c r="AF1167" s="72"/>
      <c r="AG1167" s="72"/>
      <c r="AH1167" s="72"/>
      <c r="AI1167" s="72"/>
      <c r="AJ1167" s="72"/>
      <c r="AK1167" s="72"/>
      <c r="AL1167" s="72"/>
      <c r="AM1167" s="72"/>
      <c r="AN1167" s="72"/>
      <c r="AO1167" s="72"/>
    </row>
    <row r="1168" spans="6:41" x14ac:dyDescent="0.25">
      <c r="F1168" s="51" t="str">
        <f>IFERROR(VLOOKUP(D1168,'Tabelas auxiliares'!$A$3:$B$61,2,FALSE),"")</f>
        <v/>
      </c>
      <c r="G1168" s="51" t="str">
        <f>IFERROR(VLOOKUP($B1168,'Tabelas auxiliares'!$A$65:$C$102,2,FALSE),"")</f>
        <v/>
      </c>
      <c r="H1168" s="51" t="str">
        <f>IFERROR(VLOOKUP($B1168,'Tabelas auxiliares'!$A$65:$C$102,3,FALSE),"")</f>
        <v/>
      </c>
      <c r="X1168" s="51" t="str">
        <f t="shared" si="32"/>
        <v/>
      </c>
      <c r="Y1168" s="51" t="str">
        <f>IF(T1168="","",IF(AND(T1168&lt;&gt;'Tabelas auxiliares'!$B$236,T1168&lt;&gt;'Tabelas auxiliares'!$B$237,T1168&lt;&gt;'Tabelas auxiliares'!$C$236,T1168&lt;&gt;'Tabelas auxiliares'!$C$237,T1168&lt;&gt;'Tabelas auxiliares'!$D$236),"FOLHA DE PESSOAL",IF(X1168='Tabelas auxiliares'!$A$237,"CUSTEIO",IF(X1168='Tabelas auxiliares'!$A$236,"INVESTIMENTO","ERRO - VERIFICAR"))))</f>
        <v/>
      </c>
      <c r="Z1168" s="64" t="str">
        <f t="shared" si="33"/>
        <v/>
      </c>
      <c r="AC1168" s="44"/>
      <c r="AD1168" s="72"/>
      <c r="AE1168" s="72"/>
      <c r="AF1168" s="72"/>
      <c r="AG1168" s="72"/>
      <c r="AH1168" s="72"/>
      <c r="AI1168" s="72"/>
      <c r="AJ1168" s="72"/>
      <c r="AK1168" s="72"/>
      <c r="AL1168" s="72"/>
      <c r="AM1168" s="72"/>
      <c r="AN1168" s="72"/>
      <c r="AO1168" s="72"/>
    </row>
    <row r="1169" spans="6:41" x14ac:dyDescent="0.25">
      <c r="F1169" s="51" t="str">
        <f>IFERROR(VLOOKUP(D1169,'Tabelas auxiliares'!$A$3:$B$61,2,FALSE),"")</f>
        <v/>
      </c>
      <c r="G1169" s="51" t="str">
        <f>IFERROR(VLOOKUP($B1169,'Tabelas auxiliares'!$A$65:$C$102,2,FALSE),"")</f>
        <v/>
      </c>
      <c r="H1169" s="51" t="str">
        <f>IFERROR(VLOOKUP($B1169,'Tabelas auxiliares'!$A$65:$C$102,3,FALSE),"")</f>
        <v/>
      </c>
      <c r="X1169" s="51" t="str">
        <f t="shared" si="32"/>
        <v/>
      </c>
      <c r="Y1169" s="51" t="str">
        <f>IF(T1169="","",IF(AND(T1169&lt;&gt;'Tabelas auxiliares'!$B$236,T1169&lt;&gt;'Tabelas auxiliares'!$B$237,T1169&lt;&gt;'Tabelas auxiliares'!$C$236,T1169&lt;&gt;'Tabelas auxiliares'!$C$237,T1169&lt;&gt;'Tabelas auxiliares'!$D$236),"FOLHA DE PESSOAL",IF(X1169='Tabelas auxiliares'!$A$237,"CUSTEIO",IF(X1169='Tabelas auxiliares'!$A$236,"INVESTIMENTO","ERRO - VERIFICAR"))))</f>
        <v/>
      </c>
      <c r="Z1169" s="64" t="str">
        <f t="shared" si="33"/>
        <v/>
      </c>
      <c r="AC1169" s="44"/>
      <c r="AD1169" s="72"/>
      <c r="AE1169" s="72"/>
      <c r="AF1169" s="72"/>
      <c r="AG1169" s="72"/>
      <c r="AH1169" s="72"/>
      <c r="AI1169" s="72"/>
      <c r="AJ1169" s="72"/>
      <c r="AK1169" s="72"/>
      <c r="AL1169" s="72"/>
      <c r="AM1169" s="72"/>
      <c r="AN1169" s="72"/>
      <c r="AO1169" s="72"/>
    </row>
    <row r="1170" spans="6:41" x14ac:dyDescent="0.25">
      <c r="F1170" s="51" t="str">
        <f>IFERROR(VLOOKUP(D1170,'Tabelas auxiliares'!$A$3:$B$61,2,FALSE),"")</f>
        <v/>
      </c>
      <c r="G1170" s="51" t="str">
        <f>IFERROR(VLOOKUP($B1170,'Tabelas auxiliares'!$A$65:$C$102,2,FALSE),"")</f>
        <v/>
      </c>
      <c r="H1170" s="51" t="str">
        <f>IFERROR(VLOOKUP($B1170,'Tabelas auxiliares'!$A$65:$C$102,3,FALSE),"")</f>
        <v/>
      </c>
      <c r="X1170" s="51" t="str">
        <f t="shared" si="32"/>
        <v/>
      </c>
      <c r="Y1170" s="51" t="str">
        <f>IF(T1170="","",IF(AND(T1170&lt;&gt;'Tabelas auxiliares'!$B$236,T1170&lt;&gt;'Tabelas auxiliares'!$B$237,T1170&lt;&gt;'Tabelas auxiliares'!$C$236,T1170&lt;&gt;'Tabelas auxiliares'!$C$237,T1170&lt;&gt;'Tabelas auxiliares'!$D$236),"FOLHA DE PESSOAL",IF(X1170='Tabelas auxiliares'!$A$237,"CUSTEIO",IF(X1170='Tabelas auxiliares'!$A$236,"INVESTIMENTO","ERRO - VERIFICAR"))))</f>
        <v/>
      </c>
      <c r="Z1170" s="64" t="str">
        <f t="shared" si="33"/>
        <v/>
      </c>
      <c r="AC1170" s="44"/>
      <c r="AD1170" s="72"/>
      <c r="AE1170" s="72"/>
      <c r="AF1170" s="72"/>
      <c r="AG1170" s="72"/>
      <c r="AH1170" s="72"/>
      <c r="AI1170" s="72"/>
      <c r="AJ1170" s="72"/>
      <c r="AK1170" s="72"/>
      <c r="AL1170" s="72"/>
      <c r="AM1170" s="72"/>
      <c r="AN1170" s="72"/>
      <c r="AO1170" s="72"/>
    </row>
    <row r="1171" spans="6:41" x14ac:dyDescent="0.25">
      <c r="F1171" s="51" t="str">
        <f>IFERROR(VLOOKUP(D1171,'Tabelas auxiliares'!$A$3:$B$61,2,FALSE),"")</f>
        <v/>
      </c>
      <c r="G1171" s="51" t="str">
        <f>IFERROR(VLOOKUP($B1171,'Tabelas auxiliares'!$A$65:$C$102,2,FALSE),"")</f>
        <v/>
      </c>
      <c r="H1171" s="51" t="str">
        <f>IFERROR(VLOOKUP($B1171,'Tabelas auxiliares'!$A$65:$C$102,3,FALSE),"")</f>
        <v/>
      </c>
      <c r="X1171" s="51" t="str">
        <f t="shared" si="32"/>
        <v/>
      </c>
      <c r="Y1171" s="51" t="str">
        <f>IF(T1171="","",IF(AND(T1171&lt;&gt;'Tabelas auxiliares'!$B$236,T1171&lt;&gt;'Tabelas auxiliares'!$B$237,T1171&lt;&gt;'Tabelas auxiliares'!$C$236,T1171&lt;&gt;'Tabelas auxiliares'!$C$237,T1171&lt;&gt;'Tabelas auxiliares'!$D$236),"FOLHA DE PESSOAL",IF(X1171='Tabelas auxiliares'!$A$237,"CUSTEIO",IF(X1171='Tabelas auxiliares'!$A$236,"INVESTIMENTO","ERRO - VERIFICAR"))))</f>
        <v/>
      </c>
      <c r="Z1171" s="64" t="str">
        <f t="shared" si="33"/>
        <v/>
      </c>
      <c r="AA1171" s="44"/>
      <c r="AC1171" s="44"/>
      <c r="AD1171" s="72"/>
      <c r="AE1171" s="72"/>
      <c r="AF1171" s="72"/>
      <c r="AG1171" s="72"/>
      <c r="AH1171" s="72"/>
      <c r="AI1171" s="72"/>
      <c r="AJ1171" s="72"/>
      <c r="AK1171" s="72"/>
      <c r="AL1171" s="72"/>
      <c r="AM1171" s="72"/>
      <c r="AN1171" s="72"/>
      <c r="AO1171" s="72"/>
    </row>
    <row r="1172" spans="6:41" x14ac:dyDescent="0.25">
      <c r="F1172" s="51" t="str">
        <f>IFERROR(VLOOKUP(D1172,'Tabelas auxiliares'!$A$3:$B$61,2,FALSE),"")</f>
        <v/>
      </c>
      <c r="G1172" s="51" t="str">
        <f>IFERROR(VLOOKUP($B1172,'Tabelas auxiliares'!$A$65:$C$102,2,FALSE),"")</f>
        <v/>
      </c>
      <c r="H1172" s="51" t="str">
        <f>IFERROR(VLOOKUP($B1172,'Tabelas auxiliares'!$A$65:$C$102,3,FALSE),"")</f>
        <v/>
      </c>
      <c r="X1172" s="51" t="str">
        <f t="shared" si="32"/>
        <v/>
      </c>
      <c r="Y1172" s="51" t="str">
        <f>IF(T1172="","",IF(AND(T1172&lt;&gt;'Tabelas auxiliares'!$B$236,T1172&lt;&gt;'Tabelas auxiliares'!$B$237,T1172&lt;&gt;'Tabelas auxiliares'!$C$236,T1172&lt;&gt;'Tabelas auxiliares'!$C$237,T1172&lt;&gt;'Tabelas auxiliares'!$D$236),"FOLHA DE PESSOAL",IF(X1172='Tabelas auxiliares'!$A$237,"CUSTEIO",IF(X1172='Tabelas auxiliares'!$A$236,"INVESTIMENTO","ERRO - VERIFICAR"))))</f>
        <v/>
      </c>
      <c r="Z1172" s="64" t="str">
        <f t="shared" si="33"/>
        <v/>
      </c>
      <c r="AC1172" s="44"/>
      <c r="AD1172" s="72"/>
      <c r="AE1172" s="72"/>
      <c r="AF1172" s="72"/>
      <c r="AG1172" s="72"/>
      <c r="AH1172" s="72"/>
      <c r="AI1172" s="72"/>
      <c r="AJ1172" s="72"/>
      <c r="AK1172" s="72"/>
      <c r="AL1172" s="72"/>
      <c r="AM1172" s="72"/>
      <c r="AN1172" s="72"/>
      <c r="AO1172" s="72"/>
    </row>
    <row r="1173" spans="6:41" x14ac:dyDescent="0.25">
      <c r="F1173" s="51" t="str">
        <f>IFERROR(VLOOKUP(D1173,'Tabelas auxiliares'!$A$3:$B$61,2,FALSE),"")</f>
        <v/>
      </c>
      <c r="G1173" s="51" t="str">
        <f>IFERROR(VLOOKUP($B1173,'Tabelas auxiliares'!$A$65:$C$102,2,FALSE),"")</f>
        <v/>
      </c>
      <c r="H1173" s="51" t="str">
        <f>IFERROR(VLOOKUP($B1173,'Tabelas auxiliares'!$A$65:$C$102,3,FALSE),"")</f>
        <v/>
      </c>
      <c r="X1173" s="51" t="str">
        <f t="shared" si="32"/>
        <v/>
      </c>
      <c r="Y1173" s="51" t="str">
        <f>IF(T1173="","",IF(AND(T1173&lt;&gt;'Tabelas auxiliares'!$B$236,T1173&lt;&gt;'Tabelas auxiliares'!$B$237,T1173&lt;&gt;'Tabelas auxiliares'!$C$236,T1173&lt;&gt;'Tabelas auxiliares'!$C$237,T1173&lt;&gt;'Tabelas auxiliares'!$D$236),"FOLHA DE PESSOAL",IF(X1173='Tabelas auxiliares'!$A$237,"CUSTEIO",IF(X1173='Tabelas auxiliares'!$A$236,"INVESTIMENTO","ERRO - VERIFICAR"))))</f>
        <v/>
      </c>
      <c r="Z1173" s="64" t="str">
        <f t="shared" si="33"/>
        <v/>
      </c>
      <c r="AC1173" s="44"/>
      <c r="AD1173" s="72"/>
      <c r="AE1173" s="72"/>
      <c r="AF1173" s="72"/>
      <c r="AG1173" s="72"/>
      <c r="AH1173" s="72"/>
      <c r="AI1173" s="72"/>
      <c r="AJ1173" s="72"/>
      <c r="AK1173" s="72"/>
      <c r="AL1173" s="72"/>
      <c r="AM1173" s="72"/>
      <c r="AN1173" s="72"/>
      <c r="AO1173" s="72"/>
    </row>
    <row r="1174" spans="6:41" x14ac:dyDescent="0.25">
      <c r="F1174" s="51" t="str">
        <f>IFERROR(VLOOKUP(D1174,'Tabelas auxiliares'!$A$3:$B$61,2,FALSE),"")</f>
        <v/>
      </c>
      <c r="G1174" s="51" t="str">
        <f>IFERROR(VLOOKUP($B1174,'Tabelas auxiliares'!$A$65:$C$102,2,FALSE),"")</f>
        <v/>
      </c>
      <c r="H1174" s="51" t="str">
        <f>IFERROR(VLOOKUP($B1174,'Tabelas auxiliares'!$A$65:$C$102,3,FALSE),"")</f>
        <v/>
      </c>
      <c r="X1174" s="51" t="str">
        <f t="shared" si="32"/>
        <v/>
      </c>
      <c r="Y1174" s="51" t="str">
        <f>IF(T1174="","",IF(AND(T1174&lt;&gt;'Tabelas auxiliares'!$B$236,T1174&lt;&gt;'Tabelas auxiliares'!$B$237,T1174&lt;&gt;'Tabelas auxiliares'!$C$236,T1174&lt;&gt;'Tabelas auxiliares'!$C$237,T1174&lt;&gt;'Tabelas auxiliares'!$D$236),"FOLHA DE PESSOAL",IF(X1174='Tabelas auxiliares'!$A$237,"CUSTEIO",IF(X1174='Tabelas auxiliares'!$A$236,"INVESTIMENTO","ERRO - VERIFICAR"))))</f>
        <v/>
      </c>
      <c r="Z1174" s="64" t="str">
        <f t="shared" si="33"/>
        <v/>
      </c>
      <c r="AC1174" s="44"/>
      <c r="AD1174" s="72"/>
      <c r="AE1174" s="72"/>
      <c r="AF1174" s="72"/>
      <c r="AG1174" s="72"/>
      <c r="AH1174" s="72"/>
      <c r="AI1174" s="72"/>
      <c r="AJ1174" s="72"/>
      <c r="AK1174" s="72"/>
      <c r="AL1174" s="72"/>
      <c r="AM1174" s="72"/>
      <c r="AN1174" s="72"/>
      <c r="AO1174" s="72"/>
    </row>
    <row r="1175" spans="6:41" x14ac:dyDescent="0.25">
      <c r="F1175" s="51" t="str">
        <f>IFERROR(VLOOKUP(D1175,'Tabelas auxiliares'!$A$3:$B$61,2,FALSE),"")</f>
        <v/>
      </c>
      <c r="G1175" s="51" t="str">
        <f>IFERROR(VLOOKUP($B1175,'Tabelas auxiliares'!$A$65:$C$102,2,FALSE),"")</f>
        <v/>
      </c>
      <c r="H1175" s="51" t="str">
        <f>IFERROR(VLOOKUP($B1175,'Tabelas auxiliares'!$A$65:$C$102,3,FALSE),"")</f>
        <v/>
      </c>
      <c r="X1175" s="51" t="str">
        <f t="shared" si="32"/>
        <v/>
      </c>
      <c r="Y1175" s="51" t="str">
        <f>IF(T1175="","",IF(AND(T1175&lt;&gt;'Tabelas auxiliares'!$B$236,T1175&lt;&gt;'Tabelas auxiliares'!$B$237,T1175&lt;&gt;'Tabelas auxiliares'!$C$236,T1175&lt;&gt;'Tabelas auxiliares'!$C$237,T1175&lt;&gt;'Tabelas auxiliares'!$D$236),"FOLHA DE PESSOAL",IF(X1175='Tabelas auxiliares'!$A$237,"CUSTEIO",IF(X1175='Tabelas auxiliares'!$A$236,"INVESTIMENTO","ERRO - VERIFICAR"))))</f>
        <v/>
      </c>
      <c r="Z1175" s="64" t="str">
        <f t="shared" si="33"/>
        <v/>
      </c>
      <c r="AA1175" s="44"/>
      <c r="AC1175" s="44"/>
      <c r="AD1175" s="72"/>
      <c r="AE1175" s="72"/>
      <c r="AF1175" s="72"/>
      <c r="AG1175" s="72"/>
      <c r="AH1175" s="72"/>
      <c r="AI1175" s="72"/>
      <c r="AJ1175" s="72"/>
      <c r="AK1175" s="72"/>
      <c r="AL1175" s="72"/>
      <c r="AM1175" s="72"/>
      <c r="AN1175" s="72"/>
      <c r="AO1175" s="72"/>
    </row>
    <row r="1176" spans="6:41" x14ac:dyDescent="0.25">
      <c r="F1176" s="51" t="str">
        <f>IFERROR(VLOOKUP(D1176,'Tabelas auxiliares'!$A$3:$B$61,2,FALSE),"")</f>
        <v/>
      </c>
      <c r="G1176" s="51" t="str">
        <f>IFERROR(VLOOKUP($B1176,'Tabelas auxiliares'!$A$65:$C$102,2,FALSE),"")</f>
        <v/>
      </c>
      <c r="H1176" s="51" t="str">
        <f>IFERROR(VLOOKUP($B1176,'Tabelas auxiliares'!$A$65:$C$102,3,FALSE),"")</f>
        <v/>
      </c>
      <c r="X1176" s="51" t="str">
        <f t="shared" si="32"/>
        <v/>
      </c>
      <c r="Y1176" s="51" t="str">
        <f>IF(T1176="","",IF(AND(T1176&lt;&gt;'Tabelas auxiliares'!$B$236,T1176&lt;&gt;'Tabelas auxiliares'!$B$237,T1176&lt;&gt;'Tabelas auxiliares'!$C$236,T1176&lt;&gt;'Tabelas auxiliares'!$C$237,T1176&lt;&gt;'Tabelas auxiliares'!$D$236),"FOLHA DE PESSOAL",IF(X1176='Tabelas auxiliares'!$A$237,"CUSTEIO",IF(X1176='Tabelas auxiliares'!$A$236,"INVESTIMENTO","ERRO - VERIFICAR"))))</f>
        <v/>
      </c>
      <c r="Z1176" s="64" t="str">
        <f t="shared" si="33"/>
        <v/>
      </c>
      <c r="AC1176" s="44"/>
      <c r="AD1176" s="72"/>
      <c r="AE1176" s="72"/>
      <c r="AF1176" s="72"/>
      <c r="AG1176" s="72"/>
      <c r="AH1176" s="72"/>
      <c r="AI1176" s="72"/>
      <c r="AJ1176" s="72"/>
      <c r="AK1176" s="72"/>
      <c r="AL1176" s="72"/>
      <c r="AM1176" s="72"/>
      <c r="AN1176" s="72"/>
      <c r="AO1176" s="72"/>
    </row>
    <row r="1177" spans="6:41" x14ac:dyDescent="0.25">
      <c r="F1177" s="51" t="str">
        <f>IFERROR(VLOOKUP(D1177,'Tabelas auxiliares'!$A$3:$B$61,2,FALSE),"")</f>
        <v/>
      </c>
      <c r="G1177" s="51" t="str">
        <f>IFERROR(VLOOKUP($B1177,'Tabelas auxiliares'!$A$65:$C$102,2,FALSE),"")</f>
        <v/>
      </c>
      <c r="H1177" s="51" t="str">
        <f>IFERROR(VLOOKUP($B1177,'Tabelas auxiliares'!$A$65:$C$102,3,FALSE),"")</f>
        <v/>
      </c>
      <c r="X1177" s="51" t="str">
        <f t="shared" si="32"/>
        <v/>
      </c>
      <c r="Y1177" s="51" t="str">
        <f>IF(T1177="","",IF(AND(T1177&lt;&gt;'Tabelas auxiliares'!$B$236,T1177&lt;&gt;'Tabelas auxiliares'!$B$237,T1177&lt;&gt;'Tabelas auxiliares'!$C$236,T1177&lt;&gt;'Tabelas auxiliares'!$C$237,T1177&lt;&gt;'Tabelas auxiliares'!$D$236),"FOLHA DE PESSOAL",IF(X1177='Tabelas auxiliares'!$A$237,"CUSTEIO",IF(X1177='Tabelas auxiliares'!$A$236,"INVESTIMENTO","ERRO - VERIFICAR"))))</f>
        <v/>
      </c>
      <c r="Z1177" s="64" t="str">
        <f t="shared" si="33"/>
        <v/>
      </c>
      <c r="AC1177" s="44"/>
      <c r="AD1177" s="72"/>
      <c r="AE1177" s="72"/>
      <c r="AF1177" s="72"/>
      <c r="AG1177" s="72"/>
      <c r="AH1177" s="72"/>
      <c r="AI1177" s="72"/>
      <c r="AJ1177" s="72"/>
      <c r="AK1177" s="72"/>
      <c r="AL1177" s="72"/>
      <c r="AM1177" s="72"/>
      <c r="AN1177" s="72"/>
      <c r="AO1177" s="72"/>
    </row>
    <row r="1178" spans="6:41" x14ac:dyDescent="0.25">
      <c r="F1178" s="51" t="str">
        <f>IFERROR(VLOOKUP(D1178,'Tabelas auxiliares'!$A$3:$B$61,2,FALSE),"")</f>
        <v/>
      </c>
      <c r="G1178" s="51" t="str">
        <f>IFERROR(VLOOKUP($B1178,'Tabelas auxiliares'!$A$65:$C$102,2,FALSE),"")</f>
        <v/>
      </c>
      <c r="H1178" s="51" t="str">
        <f>IFERROR(VLOOKUP($B1178,'Tabelas auxiliares'!$A$65:$C$102,3,FALSE),"")</f>
        <v/>
      </c>
      <c r="X1178" s="51" t="str">
        <f t="shared" si="32"/>
        <v/>
      </c>
      <c r="Y1178" s="51" t="str">
        <f>IF(T1178="","",IF(AND(T1178&lt;&gt;'Tabelas auxiliares'!$B$236,T1178&lt;&gt;'Tabelas auxiliares'!$B$237,T1178&lt;&gt;'Tabelas auxiliares'!$C$236,T1178&lt;&gt;'Tabelas auxiliares'!$C$237,T1178&lt;&gt;'Tabelas auxiliares'!$D$236),"FOLHA DE PESSOAL",IF(X1178='Tabelas auxiliares'!$A$237,"CUSTEIO",IF(X1178='Tabelas auxiliares'!$A$236,"INVESTIMENTO","ERRO - VERIFICAR"))))</f>
        <v/>
      </c>
      <c r="Z1178" s="64" t="str">
        <f t="shared" si="33"/>
        <v/>
      </c>
      <c r="AC1178" s="44"/>
      <c r="AD1178" s="72"/>
      <c r="AE1178" s="72"/>
      <c r="AF1178" s="72"/>
      <c r="AG1178" s="72"/>
      <c r="AH1178" s="72"/>
      <c r="AI1178" s="72"/>
      <c r="AJ1178" s="72"/>
      <c r="AK1178" s="72"/>
      <c r="AL1178" s="72"/>
      <c r="AM1178" s="72"/>
      <c r="AN1178" s="72"/>
      <c r="AO1178" s="72"/>
    </row>
    <row r="1179" spans="6:41" x14ac:dyDescent="0.25">
      <c r="F1179" s="51" t="str">
        <f>IFERROR(VLOOKUP(D1179,'Tabelas auxiliares'!$A$3:$B$61,2,FALSE),"")</f>
        <v/>
      </c>
      <c r="G1179" s="51" t="str">
        <f>IFERROR(VLOOKUP($B1179,'Tabelas auxiliares'!$A$65:$C$102,2,FALSE),"")</f>
        <v/>
      </c>
      <c r="H1179" s="51" t="str">
        <f>IFERROR(VLOOKUP($B1179,'Tabelas auxiliares'!$A$65:$C$102,3,FALSE),"")</f>
        <v/>
      </c>
      <c r="X1179" s="51" t="str">
        <f t="shared" si="32"/>
        <v/>
      </c>
      <c r="Y1179" s="51" t="str">
        <f>IF(T1179="","",IF(AND(T1179&lt;&gt;'Tabelas auxiliares'!$B$236,T1179&lt;&gt;'Tabelas auxiliares'!$B$237,T1179&lt;&gt;'Tabelas auxiliares'!$C$236,T1179&lt;&gt;'Tabelas auxiliares'!$C$237,T1179&lt;&gt;'Tabelas auxiliares'!$D$236),"FOLHA DE PESSOAL",IF(X1179='Tabelas auxiliares'!$A$237,"CUSTEIO",IF(X1179='Tabelas auxiliares'!$A$236,"INVESTIMENTO","ERRO - VERIFICAR"))))</f>
        <v/>
      </c>
      <c r="Z1179" s="64" t="str">
        <f t="shared" si="33"/>
        <v/>
      </c>
      <c r="AC1179" s="44"/>
      <c r="AD1179" s="72"/>
      <c r="AE1179" s="72"/>
      <c r="AF1179" s="72"/>
      <c r="AG1179" s="72"/>
      <c r="AH1179" s="72"/>
      <c r="AI1179" s="72"/>
      <c r="AJ1179" s="72"/>
      <c r="AK1179" s="72"/>
      <c r="AL1179" s="72"/>
      <c r="AM1179" s="72"/>
      <c r="AN1179" s="72"/>
      <c r="AO1179" s="72"/>
    </row>
    <row r="1180" spans="6:41" x14ac:dyDescent="0.25">
      <c r="F1180" s="51" t="str">
        <f>IFERROR(VLOOKUP(D1180,'Tabelas auxiliares'!$A$3:$B$61,2,FALSE),"")</f>
        <v/>
      </c>
      <c r="G1180" s="51" t="str">
        <f>IFERROR(VLOOKUP($B1180,'Tabelas auxiliares'!$A$65:$C$102,2,FALSE),"")</f>
        <v/>
      </c>
      <c r="H1180" s="51" t="str">
        <f>IFERROR(VLOOKUP($B1180,'Tabelas auxiliares'!$A$65:$C$102,3,FALSE),"")</f>
        <v/>
      </c>
      <c r="X1180" s="51" t="str">
        <f t="shared" si="32"/>
        <v/>
      </c>
      <c r="Y1180" s="51" t="str">
        <f>IF(T1180="","",IF(AND(T1180&lt;&gt;'Tabelas auxiliares'!$B$236,T1180&lt;&gt;'Tabelas auxiliares'!$B$237,T1180&lt;&gt;'Tabelas auxiliares'!$C$236,T1180&lt;&gt;'Tabelas auxiliares'!$C$237,T1180&lt;&gt;'Tabelas auxiliares'!$D$236),"FOLHA DE PESSOAL",IF(X1180='Tabelas auxiliares'!$A$237,"CUSTEIO",IF(X1180='Tabelas auxiliares'!$A$236,"INVESTIMENTO","ERRO - VERIFICAR"))))</f>
        <v/>
      </c>
      <c r="Z1180" s="64" t="str">
        <f t="shared" si="33"/>
        <v/>
      </c>
      <c r="AA1180" s="44"/>
      <c r="AC1180" s="44"/>
      <c r="AD1180" s="72"/>
      <c r="AE1180" s="72"/>
      <c r="AF1180" s="72"/>
      <c r="AG1180" s="72"/>
      <c r="AH1180" s="72"/>
      <c r="AI1180" s="72"/>
      <c r="AJ1180" s="72"/>
      <c r="AK1180" s="72"/>
      <c r="AL1180" s="72"/>
      <c r="AM1180" s="72"/>
      <c r="AN1180" s="72"/>
      <c r="AO1180" s="72"/>
    </row>
    <row r="1181" spans="6:41" x14ac:dyDescent="0.25">
      <c r="F1181" s="51" t="str">
        <f>IFERROR(VLOOKUP(D1181,'Tabelas auxiliares'!$A$3:$B$61,2,FALSE),"")</f>
        <v/>
      </c>
      <c r="G1181" s="51" t="str">
        <f>IFERROR(VLOOKUP($B1181,'Tabelas auxiliares'!$A$65:$C$102,2,FALSE),"")</f>
        <v/>
      </c>
      <c r="H1181" s="51" t="str">
        <f>IFERROR(VLOOKUP($B1181,'Tabelas auxiliares'!$A$65:$C$102,3,FALSE),"")</f>
        <v/>
      </c>
      <c r="X1181" s="51" t="str">
        <f t="shared" si="32"/>
        <v/>
      </c>
      <c r="Y1181" s="51" t="str">
        <f>IF(T1181="","",IF(AND(T1181&lt;&gt;'Tabelas auxiliares'!$B$236,T1181&lt;&gt;'Tabelas auxiliares'!$B$237,T1181&lt;&gt;'Tabelas auxiliares'!$C$236,T1181&lt;&gt;'Tabelas auxiliares'!$C$237,T1181&lt;&gt;'Tabelas auxiliares'!$D$236),"FOLHA DE PESSOAL",IF(X1181='Tabelas auxiliares'!$A$237,"CUSTEIO",IF(X1181='Tabelas auxiliares'!$A$236,"INVESTIMENTO","ERRO - VERIFICAR"))))</f>
        <v/>
      </c>
      <c r="Z1181" s="64" t="str">
        <f t="shared" si="33"/>
        <v/>
      </c>
      <c r="AA1181" s="44"/>
      <c r="AC1181" s="44"/>
      <c r="AD1181" s="72"/>
      <c r="AE1181" s="72"/>
      <c r="AF1181" s="72"/>
      <c r="AG1181" s="72"/>
      <c r="AH1181" s="72"/>
      <c r="AI1181" s="72"/>
      <c r="AJ1181" s="72"/>
      <c r="AK1181" s="72"/>
      <c r="AL1181" s="72"/>
      <c r="AM1181" s="72"/>
      <c r="AN1181" s="72"/>
      <c r="AO1181" s="72"/>
    </row>
    <row r="1182" spans="6:41" x14ac:dyDescent="0.25">
      <c r="F1182" s="51" t="str">
        <f>IFERROR(VLOOKUP(D1182,'Tabelas auxiliares'!$A$3:$B$61,2,FALSE),"")</f>
        <v/>
      </c>
      <c r="G1182" s="51" t="str">
        <f>IFERROR(VLOOKUP($B1182,'Tabelas auxiliares'!$A$65:$C$102,2,FALSE),"")</f>
        <v/>
      </c>
      <c r="H1182" s="51" t="str">
        <f>IFERROR(VLOOKUP($B1182,'Tabelas auxiliares'!$A$65:$C$102,3,FALSE),"")</f>
        <v/>
      </c>
      <c r="X1182" s="51" t="str">
        <f t="shared" si="32"/>
        <v/>
      </c>
      <c r="Y1182" s="51" t="str">
        <f>IF(T1182="","",IF(AND(T1182&lt;&gt;'Tabelas auxiliares'!$B$236,T1182&lt;&gt;'Tabelas auxiliares'!$B$237,T1182&lt;&gt;'Tabelas auxiliares'!$C$236,T1182&lt;&gt;'Tabelas auxiliares'!$C$237,T1182&lt;&gt;'Tabelas auxiliares'!$D$236),"FOLHA DE PESSOAL",IF(X1182='Tabelas auxiliares'!$A$237,"CUSTEIO",IF(X1182='Tabelas auxiliares'!$A$236,"INVESTIMENTO","ERRO - VERIFICAR"))))</f>
        <v/>
      </c>
      <c r="Z1182" s="64" t="str">
        <f t="shared" si="33"/>
        <v/>
      </c>
      <c r="AA1182" s="44"/>
      <c r="AC1182" s="44"/>
      <c r="AD1182" s="72"/>
      <c r="AE1182" s="72"/>
      <c r="AF1182" s="72"/>
      <c r="AG1182" s="72"/>
      <c r="AH1182" s="72"/>
      <c r="AI1182" s="72"/>
      <c r="AJ1182" s="72"/>
      <c r="AK1182" s="72"/>
      <c r="AL1182" s="72"/>
      <c r="AM1182" s="72"/>
      <c r="AN1182" s="72"/>
      <c r="AO1182" s="72"/>
    </row>
    <row r="1183" spans="6:41" x14ac:dyDescent="0.25">
      <c r="F1183" s="51" t="str">
        <f>IFERROR(VLOOKUP(D1183,'Tabelas auxiliares'!$A$3:$B$61,2,FALSE),"")</f>
        <v/>
      </c>
      <c r="G1183" s="51" t="str">
        <f>IFERROR(VLOOKUP($B1183,'Tabelas auxiliares'!$A$65:$C$102,2,FALSE),"")</f>
        <v/>
      </c>
      <c r="H1183" s="51" t="str">
        <f>IFERROR(VLOOKUP($B1183,'Tabelas auxiliares'!$A$65:$C$102,3,FALSE),"")</f>
        <v/>
      </c>
      <c r="X1183" s="51" t="str">
        <f t="shared" si="32"/>
        <v/>
      </c>
      <c r="Y1183" s="51" t="str">
        <f>IF(T1183="","",IF(AND(T1183&lt;&gt;'Tabelas auxiliares'!$B$236,T1183&lt;&gt;'Tabelas auxiliares'!$B$237,T1183&lt;&gt;'Tabelas auxiliares'!$C$236,T1183&lt;&gt;'Tabelas auxiliares'!$C$237,T1183&lt;&gt;'Tabelas auxiliares'!$D$236),"FOLHA DE PESSOAL",IF(X1183='Tabelas auxiliares'!$A$237,"CUSTEIO",IF(X1183='Tabelas auxiliares'!$A$236,"INVESTIMENTO","ERRO - VERIFICAR"))))</f>
        <v/>
      </c>
      <c r="Z1183" s="64" t="str">
        <f t="shared" si="33"/>
        <v/>
      </c>
      <c r="AA1183" s="44"/>
      <c r="AC1183" s="44"/>
      <c r="AD1183" s="72"/>
      <c r="AE1183" s="72"/>
      <c r="AF1183" s="72"/>
      <c r="AG1183" s="72"/>
      <c r="AH1183" s="72"/>
      <c r="AI1183" s="72"/>
      <c r="AJ1183" s="72"/>
      <c r="AK1183" s="72"/>
      <c r="AL1183" s="72"/>
      <c r="AM1183" s="72"/>
      <c r="AN1183" s="72"/>
      <c r="AO1183" s="72"/>
    </row>
    <row r="1184" spans="6:41" x14ac:dyDescent="0.25">
      <c r="F1184" s="51" t="str">
        <f>IFERROR(VLOOKUP(D1184,'Tabelas auxiliares'!$A$3:$B$61,2,FALSE),"")</f>
        <v/>
      </c>
      <c r="G1184" s="51" t="str">
        <f>IFERROR(VLOOKUP($B1184,'Tabelas auxiliares'!$A$65:$C$102,2,FALSE),"")</f>
        <v/>
      </c>
      <c r="H1184" s="51" t="str">
        <f>IFERROR(VLOOKUP($B1184,'Tabelas auxiliares'!$A$65:$C$102,3,FALSE),"")</f>
        <v/>
      </c>
      <c r="X1184" s="51" t="str">
        <f t="shared" si="32"/>
        <v/>
      </c>
      <c r="Y1184" s="51" t="str">
        <f>IF(T1184="","",IF(AND(T1184&lt;&gt;'Tabelas auxiliares'!$B$236,T1184&lt;&gt;'Tabelas auxiliares'!$B$237,T1184&lt;&gt;'Tabelas auxiliares'!$C$236,T1184&lt;&gt;'Tabelas auxiliares'!$C$237,T1184&lt;&gt;'Tabelas auxiliares'!$D$236),"FOLHA DE PESSOAL",IF(X1184='Tabelas auxiliares'!$A$237,"CUSTEIO",IF(X1184='Tabelas auxiliares'!$A$236,"INVESTIMENTO","ERRO - VERIFICAR"))))</f>
        <v/>
      </c>
      <c r="Z1184" s="64" t="str">
        <f t="shared" si="33"/>
        <v/>
      </c>
      <c r="AC1184" s="44"/>
      <c r="AD1184" s="72"/>
      <c r="AE1184" s="72"/>
      <c r="AF1184" s="72"/>
      <c r="AG1184" s="72"/>
      <c r="AH1184" s="72"/>
      <c r="AI1184" s="72"/>
      <c r="AJ1184" s="72"/>
      <c r="AK1184" s="72"/>
      <c r="AL1184" s="72"/>
      <c r="AM1184" s="72"/>
      <c r="AN1184" s="72"/>
      <c r="AO1184" s="72"/>
    </row>
    <row r="1185" spans="6:41" x14ac:dyDescent="0.25">
      <c r="F1185" s="51" t="str">
        <f>IFERROR(VLOOKUP(D1185,'Tabelas auxiliares'!$A$3:$B$61,2,FALSE),"")</f>
        <v/>
      </c>
      <c r="G1185" s="51" t="str">
        <f>IFERROR(VLOOKUP($B1185,'Tabelas auxiliares'!$A$65:$C$102,2,FALSE),"")</f>
        <v/>
      </c>
      <c r="H1185" s="51" t="str">
        <f>IFERROR(VLOOKUP($B1185,'Tabelas auxiliares'!$A$65:$C$102,3,FALSE),"")</f>
        <v/>
      </c>
      <c r="X1185" s="51" t="str">
        <f t="shared" si="32"/>
        <v/>
      </c>
      <c r="Y1185" s="51" t="str">
        <f>IF(T1185="","",IF(AND(T1185&lt;&gt;'Tabelas auxiliares'!$B$236,T1185&lt;&gt;'Tabelas auxiliares'!$B$237,T1185&lt;&gt;'Tabelas auxiliares'!$C$236,T1185&lt;&gt;'Tabelas auxiliares'!$C$237,T1185&lt;&gt;'Tabelas auxiliares'!$D$236),"FOLHA DE PESSOAL",IF(X1185='Tabelas auxiliares'!$A$237,"CUSTEIO",IF(X1185='Tabelas auxiliares'!$A$236,"INVESTIMENTO","ERRO - VERIFICAR"))))</f>
        <v/>
      </c>
      <c r="Z1185" s="64" t="str">
        <f t="shared" si="33"/>
        <v/>
      </c>
      <c r="AA1185" s="44"/>
      <c r="AC1185" s="44"/>
      <c r="AD1185" s="72"/>
      <c r="AE1185" s="72"/>
      <c r="AF1185" s="72"/>
      <c r="AG1185" s="72"/>
      <c r="AH1185" s="72"/>
      <c r="AI1185" s="72"/>
      <c r="AJ1185" s="72"/>
      <c r="AK1185" s="72"/>
      <c r="AL1185" s="72"/>
      <c r="AM1185" s="72"/>
      <c r="AN1185" s="72"/>
      <c r="AO1185" s="72"/>
    </row>
    <row r="1186" spans="6:41" x14ac:dyDescent="0.25">
      <c r="F1186" s="51" t="str">
        <f>IFERROR(VLOOKUP(D1186,'Tabelas auxiliares'!$A$3:$B$61,2,FALSE),"")</f>
        <v/>
      </c>
      <c r="G1186" s="51" t="str">
        <f>IFERROR(VLOOKUP($B1186,'Tabelas auxiliares'!$A$65:$C$102,2,FALSE),"")</f>
        <v/>
      </c>
      <c r="H1186" s="51" t="str">
        <f>IFERROR(VLOOKUP($B1186,'Tabelas auxiliares'!$A$65:$C$102,3,FALSE),"")</f>
        <v/>
      </c>
      <c r="X1186" s="51" t="str">
        <f t="shared" si="32"/>
        <v/>
      </c>
      <c r="Y1186" s="51" t="str">
        <f>IF(T1186="","",IF(AND(T1186&lt;&gt;'Tabelas auxiliares'!$B$236,T1186&lt;&gt;'Tabelas auxiliares'!$B$237,T1186&lt;&gt;'Tabelas auxiliares'!$C$236,T1186&lt;&gt;'Tabelas auxiliares'!$C$237,T1186&lt;&gt;'Tabelas auxiliares'!$D$236),"FOLHA DE PESSOAL",IF(X1186='Tabelas auxiliares'!$A$237,"CUSTEIO",IF(X1186='Tabelas auxiliares'!$A$236,"INVESTIMENTO","ERRO - VERIFICAR"))))</f>
        <v/>
      </c>
      <c r="Z1186" s="64" t="str">
        <f t="shared" si="33"/>
        <v/>
      </c>
      <c r="AA1186" s="44"/>
      <c r="AC1186" s="44"/>
      <c r="AD1186" s="72"/>
      <c r="AE1186" s="72"/>
      <c r="AF1186" s="72"/>
      <c r="AG1186" s="72"/>
      <c r="AH1186" s="72"/>
      <c r="AI1186" s="72"/>
      <c r="AJ1186" s="72"/>
      <c r="AK1186" s="72"/>
      <c r="AL1186" s="72"/>
      <c r="AM1186" s="72"/>
      <c r="AN1186" s="72"/>
      <c r="AO1186" s="72"/>
    </row>
    <row r="1187" spans="6:41" x14ac:dyDescent="0.25">
      <c r="F1187" s="51" t="str">
        <f>IFERROR(VLOOKUP(D1187,'Tabelas auxiliares'!$A$3:$B$61,2,FALSE),"")</f>
        <v/>
      </c>
      <c r="G1187" s="51" t="str">
        <f>IFERROR(VLOOKUP($B1187,'Tabelas auxiliares'!$A$65:$C$102,2,FALSE),"")</f>
        <v/>
      </c>
      <c r="H1187" s="51" t="str">
        <f>IFERROR(VLOOKUP($B1187,'Tabelas auxiliares'!$A$65:$C$102,3,FALSE),"")</f>
        <v/>
      </c>
      <c r="X1187" s="51" t="str">
        <f t="shared" si="32"/>
        <v/>
      </c>
      <c r="Y1187" s="51" t="str">
        <f>IF(T1187="","",IF(AND(T1187&lt;&gt;'Tabelas auxiliares'!$B$236,T1187&lt;&gt;'Tabelas auxiliares'!$B$237,T1187&lt;&gt;'Tabelas auxiliares'!$C$236,T1187&lt;&gt;'Tabelas auxiliares'!$C$237,T1187&lt;&gt;'Tabelas auxiliares'!$D$236),"FOLHA DE PESSOAL",IF(X1187='Tabelas auxiliares'!$A$237,"CUSTEIO",IF(X1187='Tabelas auxiliares'!$A$236,"INVESTIMENTO","ERRO - VERIFICAR"))))</f>
        <v/>
      </c>
      <c r="Z1187" s="64" t="str">
        <f t="shared" si="33"/>
        <v/>
      </c>
      <c r="AA1187" s="44"/>
      <c r="AC1187" s="44"/>
      <c r="AD1187" s="72"/>
      <c r="AE1187" s="72"/>
      <c r="AF1187" s="72"/>
      <c r="AG1187" s="72"/>
      <c r="AH1187" s="72"/>
      <c r="AI1187" s="72"/>
      <c r="AJ1187" s="72"/>
      <c r="AK1187" s="72"/>
      <c r="AL1187" s="72"/>
      <c r="AM1187" s="72"/>
      <c r="AN1187" s="72"/>
      <c r="AO1187" s="72"/>
    </row>
    <row r="1188" spans="6:41" x14ac:dyDescent="0.25">
      <c r="F1188" s="51" t="str">
        <f>IFERROR(VLOOKUP(D1188,'Tabelas auxiliares'!$A$3:$B$61,2,FALSE),"")</f>
        <v/>
      </c>
      <c r="G1188" s="51" t="str">
        <f>IFERROR(VLOOKUP($B1188,'Tabelas auxiliares'!$A$65:$C$102,2,FALSE),"")</f>
        <v/>
      </c>
      <c r="H1188" s="51" t="str">
        <f>IFERROR(VLOOKUP($B1188,'Tabelas auxiliares'!$A$65:$C$102,3,FALSE),"")</f>
        <v/>
      </c>
      <c r="X1188" s="51" t="str">
        <f t="shared" si="32"/>
        <v/>
      </c>
      <c r="Y1188" s="51" t="str">
        <f>IF(T1188="","",IF(AND(T1188&lt;&gt;'Tabelas auxiliares'!$B$236,T1188&lt;&gt;'Tabelas auxiliares'!$B$237,T1188&lt;&gt;'Tabelas auxiliares'!$C$236,T1188&lt;&gt;'Tabelas auxiliares'!$C$237,T1188&lt;&gt;'Tabelas auxiliares'!$D$236),"FOLHA DE PESSOAL",IF(X1188='Tabelas auxiliares'!$A$237,"CUSTEIO",IF(X1188='Tabelas auxiliares'!$A$236,"INVESTIMENTO","ERRO - VERIFICAR"))))</f>
        <v/>
      </c>
      <c r="Z1188" s="64" t="str">
        <f t="shared" si="33"/>
        <v/>
      </c>
      <c r="AA1188" s="44"/>
      <c r="AC1188" s="44"/>
      <c r="AD1188" s="72"/>
      <c r="AE1188" s="72"/>
      <c r="AF1188" s="72"/>
      <c r="AG1188" s="72"/>
      <c r="AH1188" s="72"/>
      <c r="AI1188" s="72"/>
      <c r="AJ1188" s="72"/>
      <c r="AK1188" s="72"/>
      <c r="AL1188" s="72"/>
      <c r="AM1188" s="72"/>
      <c r="AN1188" s="72"/>
      <c r="AO1188" s="72"/>
    </row>
    <row r="1189" spans="6:41" x14ac:dyDescent="0.25">
      <c r="F1189" s="51" t="str">
        <f>IFERROR(VLOOKUP(D1189,'Tabelas auxiliares'!$A$3:$B$61,2,FALSE),"")</f>
        <v/>
      </c>
      <c r="G1189" s="51" t="str">
        <f>IFERROR(VLOOKUP($B1189,'Tabelas auxiliares'!$A$65:$C$102,2,FALSE),"")</f>
        <v/>
      </c>
      <c r="H1189" s="51" t="str">
        <f>IFERROR(VLOOKUP($B1189,'Tabelas auxiliares'!$A$65:$C$102,3,FALSE),"")</f>
        <v/>
      </c>
      <c r="X1189" s="51" t="str">
        <f t="shared" si="32"/>
        <v/>
      </c>
      <c r="Y1189" s="51" t="str">
        <f>IF(T1189="","",IF(AND(T1189&lt;&gt;'Tabelas auxiliares'!$B$236,T1189&lt;&gt;'Tabelas auxiliares'!$B$237,T1189&lt;&gt;'Tabelas auxiliares'!$C$236,T1189&lt;&gt;'Tabelas auxiliares'!$C$237,T1189&lt;&gt;'Tabelas auxiliares'!$D$236),"FOLHA DE PESSOAL",IF(X1189='Tabelas auxiliares'!$A$237,"CUSTEIO",IF(X1189='Tabelas auxiliares'!$A$236,"INVESTIMENTO","ERRO - VERIFICAR"))))</f>
        <v/>
      </c>
      <c r="Z1189" s="64" t="str">
        <f t="shared" si="33"/>
        <v/>
      </c>
      <c r="AC1189" s="44"/>
      <c r="AD1189" s="72"/>
      <c r="AE1189" s="72"/>
      <c r="AF1189" s="72"/>
      <c r="AG1189" s="72"/>
      <c r="AH1189" s="72"/>
      <c r="AI1189" s="72"/>
      <c r="AJ1189" s="72"/>
      <c r="AK1189" s="72"/>
      <c r="AL1189" s="72"/>
      <c r="AM1189" s="72"/>
      <c r="AN1189" s="72"/>
      <c r="AO1189" s="72"/>
    </row>
    <row r="1190" spans="6:41" x14ac:dyDescent="0.25">
      <c r="F1190" s="51" t="str">
        <f>IFERROR(VLOOKUP(D1190,'Tabelas auxiliares'!$A$3:$B$61,2,FALSE),"")</f>
        <v/>
      </c>
      <c r="G1190" s="51" t="str">
        <f>IFERROR(VLOOKUP($B1190,'Tabelas auxiliares'!$A$65:$C$102,2,FALSE),"")</f>
        <v/>
      </c>
      <c r="H1190" s="51" t="str">
        <f>IFERROR(VLOOKUP($B1190,'Tabelas auxiliares'!$A$65:$C$102,3,FALSE),"")</f>
        <v/>
      </c>
      <c r="X1190" s="51" t="str">
        <f t="shared" si="32"/>
        <v/>
      </c>
      <c r="Y1190" s="51" t="str">
        <f>IF(T1190="","",IF(AND(T1190&lt;&gt;'Tabelas auxiliares'!$B$236,T1190&lt;&gt;'Tabelas auxiliares'!$B$237,T1190&lt;&gt;'Tabelas auxiliares'!$C$236,T1190&lt;&gt;'Tabelas auxiliares'!$C$237,T1190&lt;&gt;'Tabelas auxiliares'!$D$236),"FOLHA DE PESSOAL",IF(X1190='Tabelas auxiliares'!$A$237,"CUSTEIO",IF(X1190='Tabelas auxiliares'!$A$236,"INVESTIMENTO","ERRO - VERIFICAR"))))</f>
        <v/>
      </c>
      <c r="Z1190" s="64" t="str">
        <f t="shared" si="33"/>
        <v/>
      </c>
      <c r="AA1190" s="44"/>
      <c r="AC1190" s="44"/>
      <c r="AD1190" s="72"/>
      <c r="AE1190" s="72"/>
      <c r="AF1190" s="72"/>
      <c r="AG1190" s="72"/>
      <c r="AH1190" s="72"/>
      <c r="AI1190" s="72"/>
      <c r="AJ1190" s="72"/>
      <c r="AK1190" s="72"/>
      <c r="AL1190" s="72"/>
      <c r="AM1190" s="72"/>
      <c r="AN1190" s="72"/>
      <c r="AO1190" s="72"/>
    </row>
    <row r="1191" spans="6:41" x14ac:dyDescent="0.25">
      <c r="F1191" s="51" t="str">
        <f>IFERROR(VLOOKUP(D1191,'Tabelas auxiliares'!$A$3:$B$61,2,FALSE),"")</f>
        <v/>
      </c>
      <c r="G1191" s="51" t="str">
        <f>IFERROR(VLOOKUP($B1191,'Tabelas auxiliares'!$A$65:$C$102,2,FALSE),"")</f>
        <v/>
      </c>
      <c r="H1191" s="51" t="str">
        <f>IFERROR(VLOOKUP($B1191,'Tabelas auxiliares'!$A$65:$C$102,3,FALSE),"")</f>
        <v/>
      </c>
      <c r="X1191" s="51" t="str">
        <f t="shared" si="32"/>
        <v/>
      </c>
      <c r="Y1191" s="51" t="str">
        <f>IF(T1191="","",IF(AND(T1191&lt;&gt;'Tabelas auxiliares'!$B$236,T1191&lt;&gt;'Tabelas auxiliares'!$B$237,T1191&lt;&gt;'Tabelas auxiliares'!$C$236,T1191&lt;&gt;'Tabelas auxiliares'!$C$237,T1191&lt;&gt;'Tabelas auxiliares'!$D$236),"FOLHA DE PESSOAL",IF(X1191='Tabelas auxiliares'!$A$237,"CUSTEIO",IF(X1191='Tabelas auxiliares'!$A$236,"INVESTIMENTO","ERRO - VERIFICAR"))))</f>
        <v/>
      </c>
      <c r="Z1191" s="64" t="str">
        <f t="shared" si="33"/>
        <v/>
      </c>
      <c r="AC1191" s="44"/>
      <c r="AD1191" s="72"/>
      <c r="AE1191" s="72"/>
      <c r="AF1191" s="72"/>
      <c r="AG1191" s="72"/>
      <c r="AH1191" s="72"/>
      <c r="AI1191" s="72"/>
      <c r="AJ1191" s="72"/>
      <c r="AK1191" s="72"/>
      <c r="AL1191" s="72"/>
      <c r="AM1191" s="72"/>
      <c r="AN1191" s="72"/>
      <c r="AO1191" s="72"/>
    </row>
    <row r="1192" spans="6:41" x14ac:dyDescent="0.25">
      <c r="F1192" s="51" t="str">
        <f>IFERROR(VLOOKUP(D1192,'Tabelas auxiliares'!$A$3:$B$61,2,FALSE),"")</f>
        <v/>
      </c>
      <c r="G1192" s="51" t="str">
        <f>IFERROR(VLOOKUP($B1192,'Tabelas auxiliares'!$A$65:$C$102,2,FALSE),"")</f>
        <v/>
      </c>
      <c r="H1192" s="51" t="str">
        <f>IFERROR(VLOOKUP($B1192,'Tabelas auxiliares'!$A$65:$C$102,3,FALSE),"")</f>
        <v/>
      </c>
      <c r="X1192" s="51" t="str">
        <f t="shared" si="32"/>
        <v/>
      </c>
      <c r="Y1192" s="51" t="str">
        <f>IF(T1192="","",IF(AND(T1192&lt;&gt;'Tabelas auxiliares'!$B$236,T1192&lt;&gt;'Tabelas auxiliares'!$B$237,T1192&lt;&gt;'Tabelas auxiliares'!$C$236,T1192&lt;&gt;'Tabelas auxiliares'!$C$237,T1192&lt;&gt;'Tabelas auxiliares'!$D$236),"FOLHA DE PESSOAL",IF(X1192='Tabelas auxiliares'!$A$237,"CUSTEIO",IF(X1192='Tabelas auxiliares'!$A$236,"INVESTIMENTO","ERRO - VERIFICAR"))))</f>
        <v/>
      </c>
      <c r="Z1192" s="64" t="str">
        <f t="shared" si="33"/>
        <v/>
      </c>
      <c r="AC1192" s="44"/>
      <c r="AD1192" s="72"/>
      <c r="AE1192" s="72"/>
      <c r="AF1192" s="72"/>
      <c r="AG1192" s="72"/>
      <c r="AH1192" s="72"/>
      <c r="AI1192" s="72"/>
      <c r="AJ1192" s="72"/>
      <c r="AK1192" s="72"/>
      <c r="AL1192" s="72"/>
      <c r="AM1192" s="72"/>
      <c r="AN1192" s="72"/>
      <c r="AO1192" s="72"/>
    </row>
    <row r="1193" spans="6:41" x14ac:dyDescent="0.25">
      <c r="F1193" s="51" t="str">
        <f>IFERROR(VLOOKUP(D1193,'Tabelas auxiliares'!$A$3:$B$61,2,FALSE),"")</f>
        <v/>
      </c>
      <c r="G1193" s="51" t="str">
        <f>IFERROR(VLOOKUP($B1193,'Tabelas auxiliares'!$A$65:$C$102,2,FALSE),"")</f>
        <v/>
      </c>
      <c r="H1193" s="51" t="str">
        <f>IFERROR(VLOOKUP($B1193,'Tabelas auxiliares'!$A$65:$C$102,3,FALSE),"")</f>
        <v/>
      </c>
      <c r="X1193" s="51" t="str">
        <f t="shared" si="32"/>
        <v/>
      </c>
      <c r="Y1193" s="51" t="str">
        <f>IF(T1193="","",IF(AND(T1193&lt;&gt;'Tabelas auxiliares'!$B$236,T1193&lt;&gt;'Tabelas auxiliares'!$B$237,T1193&lt;&gt;'Tabelas auxiliares'!$C$236,T1193&lt;&gt;'Tabelas auxiliares'!$C$237,T1193&lt;&gt;'Tabelas auxiliares'!$D$236),"FOLHA DE PESSOAL",IF(X1193='Tabelas auxiliares'!$A$237,"CUSTEIO",IF(X1193='Tabelas auxiliares'!$A$236,"INVESTIMENTO","ERRO - VERIFICAR"))))</f>
        <v/>
      </c>
      <c r="Z1193" s="64" t="str">
        <f t="shared" si="33"/>
        <v/>
      </c>
      <c r="AC1193" s="44"/>
      <c r="AD1193" s="72"/>
      <c r="AE1193" s="72"/>
      <c r="AF1193" s="72"/>
      <c r="AG1193" s="72"/>
      <c r="AH1193" s="72"/>
      <c r="AI1193" s="72"/>
      <c r="AJ1193" s="72"/>
      <c r="AK1193" s="72"/>
      <c r="AL1193" s="72"/>
      <c r="AM1193" s="72"/>
      <c r="AN1193" s="72"/>
      <c r="AO1193" s="72"/>
    </row>
    <row r="1194" spans="6:41" x14ac:dyDescent="0.25">
      <c r="F1194" s="51" t="str">
        <f>IFERROR(VLOOKUP(D1194,'Tabelas auxiliares'!$A$3:$B$61,2,FALSE),"")</f>
        <v/>
      </c>
      <c r="G1194" s="51" t="str">
        <f>IFERROR(VLOOKUP($B1194,'Tabelas auxiliares'!$A$65:$C$102,2,FALSE),"")</f>
        <v/>
      </c>
      <c r="H1194" s="51" t="str">
        <f>IFERROR(VLOOKUP($B1194,'Tabelas auxiliares'!$A$65:$C$102,3,FALSE),"")</f>
        <v/>
      </c>
      <c r="X1194" s="51" t="str">
        <f t="shared" si="32"/>
        <v/>
      </c>
      <c r="Y1194" s="51" t="str">
        <f>IF(T1194="","",IF(AND(T1194&lt;&gt;'Tabelas auxiliares'!$B$236,T1194&lt;&gt;'Tabelas auxiliares'!$B$237,T1194&lt;&gt;'Tabelas auxiliares'!$C$236,T1194&lt;&gt;'Tabelas auxiliares'!$C$237,T1194&lt;&gt;'Tabelas auxiliares'!$D$236),"FOLHA DE PESSOAL",IF(X1194='Tabelas auxiliares'!$A$237,"CUSTEIO",IF(X1194='Tabelas auxiliares'!$A$236,"INVESTIMENTO","ERRO - VERIFICAR"))))</f>
        <v/>
      </c>
      <c r="Z1194" s="64" t="str">
        <f t="shared" si="33"/>
        <v/>
      </c>
      <c r="AC1194" s="44"/>
      <c r="AD1194" s="72"/>
      <c r="AE1194" s="72"/>
      <c r="AF1194" s="72"/>
      <c r="AG1194" s="72"/>
      <c r="AH1194" s="72"/>
      <c r="AI1194" s="72"/>
      <c r="AJ1194" s="72"/>
      <c r="AK1194" s="72"/>
      <c r="AL1194" s="72"/>
      <c r="AM1194" s="72"/>
      <c r="AN1194" s="72"/>
      <c r="AO1194" s="72"/>
    </row>
    <row r="1195" spans="6:41" x14ac:dyDescent="0.25">
      <c r="F1195" s="51" t="str">
        <f>IFERROR(VLOOKUP(D1195,'Tabelas auxiliares'!$A$3:$B$61,2,FALSE),"")</f>
        <v/>
      </c>
      <c r="G1195" s="51" t="str">
        <f>IFERROR(VLOOKUP($B1195,'Tabelas auxiliares'!$A$65:$C$102,2,FALSE),"")</f>
        <v/>
      </c>
      <c r="H1195" s="51" t="str">
        <f>IFERROR(VLOOKUP($B1195,'Tabelas auxiliares'!$A$65:$C$102,3,FALSE),"")</f>
        <v/>
      </c>
      <c r="X1195" s="51" t="str">
        <f t="shared" si="32"/>
        <v/>
      </c>
      <c r="Y1195" s="51" t="str">
        <f>IF(T1195="","",IF(AND(T1195&lt;&gt;'Tabelas auxiliares'!$B$236,T1195&lt;&gt;'Tabelas auxiliares'!$B$237,T1195&lt;&gt;'Tabelas auxiliares'!$C$236,T1195&lt;&gt;'Tabelas auxiliares'!$C$237,T1195&lt;&gt;'Tabelas auxiliares'!$D$236),"FOLHA DE PESSOAL",IF(X1195='Tabelas auxiliares'!$A$237,"CUSTEIO",IF(X1195='Tabelas auxiliares'!$A$236,"INVESTIMENTO","ERRO - VERIFICAR"))))</f>
        <v/>
      </c>
      <c r="Z1195" s="64" t="str">
        <f t="shared" si="33"/>
        <v/>
      </c>
      <c r="AC1195" s="44"/>
      <c r="AD1195" s="72"/>
      <c r="AE1195" s="72"/>
      <c r="AF1195" s="72"/>
      <c r="AG1195" s="72"/>
      <c r="AH1195" s="72"/>
      <c r="AI1195" s="72"/>
      <c r="AJ1195" s="72"/>
      <c r="AK1195" s="72"/>
      <c r="AL1195" s="72"/>
      <c r="AM1195" s="72"/>
      <c r="AN1195" s="72"/>
      <c r="AO1195" s="72"/>
    </row>
    <row r="1196" spans="6:41" x14ac:dyDescent="0.25">
      <c r="F1196" s="51" t="str">
        <f>IFERROR(VLOOKUP(D1196,'Tabelas auxiliares'!$A$3:$B$61,2,FALSE),"")</f>
        <v/>
      </c>
      <c r="G1196" s="51" t="str">
        <f>IFERROR(VLOOKUP($B1196,'Tabelas auxiliares'!$A$65:$C$102,2,FALSE),"")</f>
        <v/>
      </c>
      <c r="H1196" s="51" t="str">
        <f>IFERROR(VLOOKUP($B1196,'Tabelas auxiliares'!$A$65:$C$102,3,FALSE),"")</f>
        <v/>
      </c>
      <c r="X1196" s="51" t="str">
        <f t="shared" si="32"/>
        <v/>
      </c>
      <c r="Y1196" s="51" t="str">
        <f>IF(T1196="","",IF(AND(T1196&lt;&gt;'Tabelas auxiliares'!$B$236,T1196&lt;&gt;'Tabelas auxiliares'!$B$237,T1196&lt;&gt;'Tabelas auxiliares'!$C$236,T1196&lt;&gt;'Tabelas auxiliares'!$C$237,T1196&lt;&gt;'Tabelas auxiliares'!$D$236),"FOLHA DE PESSOAL",IF(X1196='Tabelas auxiliares'!$A$237,"CUSTEIO",IF(X1196='Tabelas auxiliares'!$A$236,"INVESTIMENTO","ERRO - VERIFICAR"))))</f>
        <v/>
      </c>
      <c r="Z1196" s="64" t="str">
        <f t="shared" si="33"/>
        <v/>
      </c>
      <c r="AC1196" s="44"/>
      <c r="AD1196" s="72"/>
      <c r="AE1196" s="72"/>
      <c r="AF1196" s="72"/>
      <c r="AG1196" s="72"/>
      <c r="AH1196" s="72"/>
      <c r="AI1196" s="72"/>
      <c r="AJ1196" s="72"/>
      <c r="AK1196" s="72"/>
      <c r="AL1196" s="72"/>
      <c r="AM1196" s="72"/>
      <c r="AN1196" s="72"/>
      <c r="AO1196" s="72"/>
    </row>
    <row r="1197" spans="6:41" x14ac:dyDescent="0.25">
      <c r="F1197" s="51" t="str">
        <f>IFERROR(VLOOKUP(D1197,'Tabelas auxiliares'!$A$3:$B$61,2,FALSE),"")</f>
        <v/>
      </c>
      <c r="G1197" s="51" t="str">
        <f>IFERROR(VLOOKUP($B1197,'Tabelas auxiliares'!$A$65:$C$102,2,FALSE),"")</f>
        <v/>
      </c>
      <c r="H1197" s="51" t="str">
        <f>IFERROR(VLOOKUP($B1197,'Tabelas auxiliares'!$A$65:$C$102,3,FALSE),"")</f>
        <v/>
      </c>
      <c r="X1197" s="51" t="str">
        <f t="shared" si="32"/>
        <v/>
      </c>
      <c r="Y1197" s="51" t="str">
        <f>IF(T1197="","",IF(AND(T1197&lt;&gt;'Tabelas auxiliares'!$B$236,T1197&lt;&gt;'Tabelas auxiliares'!$B$237,T1197&lt;&gt;'Tabelas auxiliares'!$C$236,T1197&lt;&gt;'Tabelas auxiliares'!$C$237,T1197&lt;&gt;'Tabelas auxiliares'!$D$236),"FOLHA DE PESSOAL",IF(X1197='Tabelas auxiliares'!$A$237,"CUSTEIO",IF(X1197='Tabelas auxiliares'!$A$236,"INVESTIMENTO","ERRO - VERIFICAR"))))</f>
        <v/>
      </c>
      <c r="Z1197" s="64" t="str">
        <f t="shared" si="33"/>
        <v/>
      </c>
      <c r="AC1197" s="44"/>
      <c r="AD1197" s="72"/>
      <c r="AE1197" s="72"/>
      <c r="AF1197" s="72"/>
      <c r="AG1197" s="72"/>
      <c r="AH1197" s="72"/>
      <c r="AI1197" s="72"/>
      <c r="AJ1197" s="72"/>
      <c r="AK1197" s="72"/>
      <c r="AL1197" s="72"/>
      <c r="AM1197" s="72"/>
      <c r="AN1197" s="72"/>
      <c r="AO1197" s="72"/>
    </row>
    <row r="1198" spans="6:41" x14ac:dyDescent="0.25">
      <c r="F1198" s="51" t="str">
        <f>IFERROR(VLOOKUP(D1198,'Tabelas auxiliares'!$A$3:$B$61,2,FALSE),"")</f>
        <v/>
      </c>
      <c r="G1198" s="51" t="str">
        <f>IFERROR(VLOOKUP($B1198,'Tabelas auxiliares'!$A$65:$C$102,2,FALSE),"")</f>
        <v/>
      </c>
      <c r="H1198" s="51" t="str">
        <f>IFERROR(VLOOKUP($B1198,'Tabelas auxiliares'!$A$65:$C$102,3,FALSE),"")</f>
        <v/>
      </c>
      <c r="X1198" s="51" t="str">
        <f t="shared" si="32"/>
        <v/>
      </c>
      <c r="Y1198" s="51" t="str">
        <f>IF(T1198="","",IF(AND(T1198&lt;&gt;'Tabelas auxiliares'!$B$236,T1198&lt;&gt;'Tabelas auxiliares'!$B$237,T1198&lt;&gt;'Tabelas auxiliares'!$C$236,T1198&lt;&gt;'Tabelas auxiliares'!$C$237,T1198&lt;&gt;'Tabelas auxiliares'!$D$236),"FOLHA DE PESSOAL",IF(X1198='Tabelas auxiliares'!$A$237,"CUSTEIO",IF(X1198='Tabelas auxiliares'!$A$236,"INVESTIMENTO","ERRO - VERIFICAR"))))</f>
        <v/>
      </c>
      <c r="Z1198" s="64" t="str">
        <f t="shared" si="33"/>
        <v/>
      </c>
      <c r="AC1198" s="44"/>
      <c r="AD1198" s="72"/>
      <c r="AE1198" s="72"/>
      <c r="AF1198" s="72"/>
      <c r="AG1198" s="72"/>
      <c r="AH1198" s="72"/>
      <c r="AI1198" s="72"/>
      <c r="AJ1198" s="72"/>
      <c r="AK1198" s="72"/>
      <c r="AL1198" s="72"/>
      <c r="AM1198" s="72"/>
      <c r="AN1198" s="72"/>
      <c r="AO1198" s="72"/>
    </row>
    <row r="1199" spans="6:41" x14ac:dyDescent="0.25">
      <c r="F1199" s="51" t="str">
        <f>IFERROR(VLOOKUP(D1199,'Tabelas auxiliares'!$A$3:$B$61,2,FALSE),"")</f>
        <v/>
      </c>
      <c r="G1199" s="51" t="str">
        <f>IFERROR(VLOOKUP($B1199,'Tabelas auxiliares'!$A$65:$C$102,2,FALSE),"")</f>
        <v/>
      </c>
      <c r="H1199" s="51" t="str">
        <f>IFERROR(VLOOKUP($B1199,'Tabelas auxiliares'!$A$65:$C$102,3,FALSE),"")</f>
        <v/>
      </c>
      <c r="X1199" s="51" t="str">
        <f t="shared" si="32"/>
        <v/>
      </c>
      <c r="Y1199" s="51" t="str">
        <f>IF(T1199="","",IF(AND(T1199&lt;&gt;'Tabelas auxiliares'!$B$236,T1199&lt;&gt;'Tabelas auxiliares'!$B$237,T1199&lt;&gt;'Tabelas auxiliares'!$C$236,T1199&lt;&gt;'Tabelas auxiliares'!$C$237,T1199&lt;&gt;'Tabelas auxiliares'!$D$236),"FOLHA DE PESSOAL",IF(X1199='Tabelas auxiliares'!$A$237,"CUSTEIO",IF(X1199='Tabelas auxiliares'!$A$236,"INVESTIMENTO","ERRO - VERIFICAR"))))</f>
        <v/>
      </c>
      <c r="Z1199" s="64" t="str">
        <f t="shared" si="33"/>
        <v/>
      </c>
      <c r="AC1199" s="44"/>
      <c r="AD1199" s="72"/>
      <c r="AE1199" s="72"/>
      <c r="AF1199" s="72"/>
      <c r="AG1199" s="72"/>
      <c r="AH1199" s="72"/>
      <c r="AI1199" s="72"/>
      <c r="AJ1199" s="72"/>
      <c r="AK1199" s="72"/>
      <c r="AL1199" s="72"/>
      <c r="AM1199" s="72"/>
      <c r="AN1199" s="72"/>
      <c r="AO1199" s="72"/>
    </row>
    <row r="1200" spans="6:41" x14ac:dyDescent="0.25">
      <c r="F1200" s="51" t="str">
        <f>IFERROR(VLOOKUP(D1200,'Tabelas auxiliares'!$A$3:$B$61,2,FALSE),"")</f>
        <v/>
      </c>
      <c r="G1200" s="51" t="str">
        <f>IFERROR(VLOOKUP($B1200,'Tabelas auxiliares'!$A$65:$C$102,2,FALSE),"")</f>
        <v/>
      </c>
      <c r="H1200" s="51" t="str">
        <f>IFERROR(VLOOKUP($B1200,'Tabelas auxiliares'!$A$65:$C$102,3,FALSE),"")</f>
        <v/>
      </c>
      <c r="X1200" s="51" t="str">
        <f t="shared" si="32"/>
        <v/>
      </c>
      <c r="Y1200" s="51" t="str">
        <f>IF(T1200="","",IF(AND(T1200&lt;&gt;'Tabelas auxiliares'!$B$236,T1200&lt;&gt;'Tabelas auxiliares'!$B$237,T1200&lt;&gt;'Tabelas auxiliares'!$C$236,T1200&lt;&gt;'Tabelas auxiliares'!$C$237,T1200&lt;&gt;'Tabelas auxiliares'!$D$236),"FOLHA DE PESSOAL",IF(X1200='Tabelas auxiliares'!$A$237,"CUSTEIO",IF(X1200='Tabelas auxiliares'!$A$236,"INVESTIMENTO","ERRO - VERIFICAR"))))</f>
        <v/>
      </c>
      <c r="Z1200" s="64" t="str">
        <f t="shared" si="33"/>
        <v/>
      </c>
      <c r="AC1200" s="44"/>
      <c r="AD1200" s="72"/>
      <c r="AE1200" s="72"/>
      <c r="AF1200" s="72"/>
      <c r="AG1200" s="72"/>
      <c r="AH1200" s="72"/>
      <c r="AI1200" s="72"/>
      <c r="AJ1200" s="72"/>
      <c r="AK1200" s="72"/>
      <c r="AL1200" s="72"/>
      <c r="AM1200" s="72"/>
      <c r="AN1200" s="72"/>
      <c r="AO1200" s="72"/>
    </row>
    <row r="1201" spans="6:41" x14ac:dyDescent="0.25">
      <c r="F1201" s="51" t="str">
        <f>IFERROR(VLOOKUP(D1201,'Tabelas auxiliares'!$A$3:$B$61,2,FALSE),"")</f>
        <v/>
      </c>
      <c r="G1201" s="51" t="str">
        <f>IFERROR(VLOOKUP($B1201,'Tabelas auxiliares'!$A$65:$C$102,2,FALSE),"")</f>
        <v/>
      </c>
      <c r="H1201" s="51" t="str">
        <f>IFERROR(VLOOKUP($B1201,'Tabelas auxiliares'!$A$65:$C$102,3,FALSE),"")</f>
        <v/>
      </c>
      <c r="X1201" s="51" t="str">
        <f t="shared" si="32"/>
        <v/>
      </c>
      <c r="Y1201" s="51" t="str">
        <f>IF(T1201="","",IF(AND(T1201&lt;&gt;'Tabelas auxiliares'!$B$236,T1201&lt;&gt;'Tabelas auxiliares'!$B$237,T1201&lt;&gt;'Tabelas auxiliares'!$C$236,T1201&lt;&gt;'Tabelas auxiliares'!$C$237,T1201&lt;&gt;'Tabelas auxiliares'!$D$236),"FOLHA DE PESSOAL",IF(X1201='Tabelas auxiliares'!$A$237,"CUSTEIO",IF(X1201='Tabelas auxiliares'!$A$236,"INVESTIMENTO","ERRO - VERIFICAR"))))</f>
        <v/>
      </c>
      <c r="Z1201" s="64" t="str">
        <f t="shared" si="33"/>
        <v/>
      </c>
      <c r="AC1201" s="44"/>
      <c r="AD1201" s="72"/>
      <c r="AE1201" s="72"/>
      <c r="AF1201" s="72"/>
      <c r="AG1201" s="72"/>
      <c r="AH1201" s="72"/>
      <c r="AI1201" s="72"/>
      <c r="AJ1201" s="72"/>
      <c r="AK1201" s="72"/>
      <c r="AL1201" s="72"/>
      <c r="AM1201" s="72"/>
      <c r="AN1201" s="72"/>
      <c r="AO1201" s="72"/>
    </row>
    <row r="1202" spans="6:41" x14ac:dyDescent="0.25">
      <c r="F1202" s="51" t="str">
        <f>IFERROR(VLOOKUP(D1202,'Tabelas auxiliares'!$A$3:$B$61,2,FALSE),"")</f>
        <v/>
      </c>
      <c r="G1202" s="51" t="str">
        <f>IFERROR(VLOOKUP($B1202,'Tabelas auxiliares'!$A$65:$C$102,2,FALSE),"")</f>
        <v/>
      </c>
      <c r="H1202" s="51" t="str">
        <f>IFERROR(VLOOKUP($B1202,'Tabelas auxiliares'!$A$65:$C$102,3,FALSE),"")</f>
        <v/>
      </c>
      <c r="X1202" s="51" t="str">
        <f t="shared" si="32"/>
        <v/>
      </c>
      <c r="Y1202" s="51" t="str">
        <f>IF(T1202="","",IF(AND(T1202&lt;&gt;'Tabelas auxiliares'!$B$236,T1202&lt;&gt;'Tabelas auxiliares'!$B$237,T1202&lt;&gt;'Tabelas auxiliares'!$C$236,T1202&lt;&gt;'Tabelas auxiliares'!$C$237,T1202&lt;&gt;'Tabelas auxiliares'!$D$236),"FOLHA DE PESSOAL",IF(X1202='Tabelas auxiliares'!$A$237,"CUSTEIO",IF(X1202='Tabelas auxiliares'!$A$236,"INVESTIMENTO","ERRO - VERIFICAR"))))</f>
        <v/>
      </c>
      <c r="Z1202" s="64" t="str">
        <f t="shared" si="33"/>
        <v/>
      </c>
      <c r="AC1202" s="44"/>
      <c r="AD1202" s="72"/>
      <c r="AE1202" s="72"/>
      <c r="AF1202" s="72"/>
      <c r="AG1202" s="72"/>
      <c r="AH1202" s="72"/>
      <c r="AI1202" s="72"/>
      <c r="AJ1202" s="72"/>
      <c r="AK1202" s="72"/>
      <c r="AL1202" s="72"/>
      <c r="AM1202" s="72"/>
      <c r="AN1202" s="72"/>
      <c r="AO1202" s="72"/>
    </row>
    <row r="1203" spans="6:41" x14ac:dyDescent="0.25">
      <c r="F1203" s="51" t="str">
        <f>IFERROR(VLOOKUP(D1203,'Tabelas auxiliares'!$A$3:$B$61,2,FALSE),"")</f>
        <v/>
      </c>
      <c r="G1203" s="51" t="str">
        <f>IFERROR(VLOOKUP($B1203,'Tabelas auxiliares'!$A$65:$C$102,2,FALSE),"")</f>
        <v/>
      </c>
      <c r="H1203" s="51" t="str">
        <f>IFERROR(VLOOKUP($B1203,'Tabelas auxiliares'!$A$65:$C$102,3,FALSE),"")</f>
        <v/>
      </c>
      <c r="X1203" s="51" t="str">
        <f t="shared" si="32"/>
        <v/>
      </c>
      <c r="Y1203" s="51" t="str">
        <f>IF(T1203="","",IF(AND(T1203&lt;&gt;'Tabelas auxiliares'!$B$236,T1203&lt;&gt;'Tabelas auxiliares'!$B$237,T1203&lt;&gt;'Tabelas auxiliares'!$C$236,T1203&lt;&gt;'Tabelas auxiliares'!$C$237,T1203&lt;&gt;'Tabelas auxiliares'!$D$236),"FOLHA DE PESSOAL",IF(X1203='Tabelas auxiliares'!$A$237,"CUSTEIO",IF(X1203='Tabelas auxiliares'!$A$236,"INVESTIMENTO","ERRO - VERIFICAR"))))</f>
        <v/>
      </c>
      <c r="Z1203" s="64" t="str">
        <f t="shared" si="33"/>
        <v/>
      </c>
      <c r="AC1203" s="44"/>
      <c r="AD1203" s="72"/>
      <c r="AE1203" s="72"/>
      <c r="AF1203" s="72"/>
      <c r="AG1203" s="72"/>
      <c r="AH1203" s="72"/>
      <c r="AI1203" s="72"/>
      <c r="AJ1203" s="72"/>
      <c r="AK1203" s="72"/>
      <c r="AL1203" s="72"/>
      <c r="AM1203" s="72"/>
      <c r="AN1203" s="72"/>
      <c r="AO1203" s="72"/>
    </row>
    <row r="1204" spans="6:41" x14ac:dyDescent="0.25">
      <c r="F1204" s="51" t="str">
        <f>IFERROR(VLOOKUP(D1204,'Tabelas auxiliares'!$A$3:$B$61,2,FALSE),"")</f>
        <v/>
      </c>
      <c r="G1204" s="51" t="str">
        <f>IFERROR(VLOOKUP($B1204,'Tabelas auxiliares'!$A$65:$C$102,2,FALSE),"")</f>
        <v/>
      </c>
      <c r="H1204" s="51" t="str">
        <f>IFERROR(VLOOKUP($B1204,'Tabelas auxiliares'!$A$65:$C$102,3,FALSE),"")</f>
        <v/>
      </c>
      <c r="X1204" s="51" t="str">
        <f t="shared" si="32"/>
        <v/>
      </c>
      <c r="Y1204" s="51" t="str">
        <f>IF(T1204="","",IF(AND(T1204&lt;&gt;'Tabelas auxiliares'!$B$236,T1204&lt;&gt;'Tabelas auxiliares'!$B$237,T1204&lt;&gt;'Tabelas auxiliares'!$C$236,T1204&lt;&gt;'Tabelas auxiliares'!$C$237,T1204&lt;&gt;'Tabelas auxiliares'!$D$236),"FOLHA DE PESSOAL",IF(X1204='Tabelas auxiliares'!$A$237,"CUSTEIO",IF(X1204='Tabelas auxiliares'!$A$236,"INVESTIMENTO","ERRO - VERIFICAR"))))</f>
        <v/>
      </c>
      <c r="Z1204" s="64" t="str">
        <f t="shared" si="33"/>
        <v/>
      </c>
      <c r="AC1204" s="44"/>
      <c r="AD1204" s="72"/>
      <c r="AE1204" s="72"/>
      <c r="AF1204" s="72"/>
      <c r="AG1204" s="72"/>
      <c r="AH1204" s="72"/>
      <c r="AI1204" s="72"/>
      <c r="AJ1204" s="72"/>
      <c r="AK1204" s="72"/>
      <c r="AL1204" s="72"/>
      <c r="AM1204" s="72"/>
      <c r="AN1204" s="72"/>
      <c r="AO1204" s="72"/>
    </row>
    <row r="1205" spans="6:41" x14ac:dyDescent="0.25">
      <c r="F1205" s="51" t="str">
        <f>IFERROR(VLOOKUP(D1205,'Tabelas auxiliares'!$A$3:$B$61,2,FALSE),"")</f>
        <v/>
      </c>
      <c r="G1205" s="51" t="str">
        <f>IFERROR(VLOOKUP($B1205,'Tabelas auxiliares'!$A$65:$C$102,2,FALSE),"")</f>
        <v/>
      </c>
      <c r="H1205" s="51" t="str">
        <f>IFERROR(VLOOKUP($B1205,'Tabelas auxiliares'!$A$65:$C$102,3,FALSE),"")</f>
        <v/>
      </c>
      <c r="X1205" s="51" t="str">
        <f t="shared" si="32"/>
        <v/>
      </c>
      <c r="Y1205" s="51" t="str">
        <f>IF(T1205="","",IF(AND(T1205&lt;&gt;'Tabelas auxiliares'!$B$236,T1205&lt;&gt;'Tabelas auxiliares'!$B$237,T1205&lt;&gt;'Tabelas auxiliares'!$C$236,T1205&lt;&gt;'Tabelas auxiliares'!$C$237,T1205&lt;&gt;'Tabelas auxiliares'!$D$236),"FOLHA DE PESSOAL",IF(X1205='Tabelas auxiliares'!$A$237,"CUSTEIO",IF(X1205='Tabelas auxiliares'!$A$236,"INVESTIMENTO","ERRO - VERIFICAR"))))</f>
        <v/>
      </c>
      <c r="Z1205" s="64" t="str">
        <f t="shared" si="33"/>
        <v/>
      </c>
      <c r="AC1205" s="44"/>
      <c r="AD1205" s="72"/>
      <c r="AE1205" s="72"/>
      <c r="AF1205" s="72"/>
      <c r="AG1205" s="72"/>
      <c r="AH1205" s="72"/>
      <c r="AI1205" s="72"/>
      <c r="AJ1205" s="72"/>
      <c r="AK1205" s="72"/>
      <c r="AL1205" s="72"/>
      <c r="AM1205" s="72"/>
      <c r="AN1205" s="72"/>
      <c r="AO1205" s="72"/>
    </row>
    <row r="1206" spans="6:41" x14ac:dyDescent="0.25">
      <c r="F1206" s="51" t="str">
        <f>IFERROR(VLOOKUP(D1206,'Tabelas auxiliares'!$A$3:$B$61,2,FALSE),"")</f>
        <v/>
      </c>
      <c r="G1206" s="51" t="str">
        <f>IFERROR(VLOOKUP($B1206,'Tabelas auxiliares'!$A$65:$C$102,2,FALSE),"")</f>
        <v/>
      </c>
      <c r="H1206" s="51" t="str">
        <f>IFERROR(VLOOKUP($B1206,'Tabelas auxiliares'!$A$65:$C$102,3,FALSE),"")</f>
        <v/>
      </c>
      <c r="X1206" s="51" t="str">
        <f t="shared" si="32"/>
        <v/>
      </c>
      <c r="Y1206" s="51" t="str">
        <f>IF(T1206="","",IF(AND(T1206&lt;&gt;'Tabelas auxiliares'!$B$236,T1206&lt;&gt;'Tabelas auxiliares'!$B$237,T1206&lt;&gt;'Tabelas auxiliares'!$C$236,T1206&lt;&gt;'Tabelas auxiliares'!$C$237,T1206&lt;&gt;'Tabelas auxiliares'!$D$236),"FOLHA DE PESSOAL",IF(X1206='Tabelas auxiliares'!$A$237,"CUSTEIO",IF(X1206='Tabelas auxiliares'!$A$236,"INVESTIMENTO","ERRO - VERIFICAR"))))</f>
        <v/>
      </c>
      <c r="Z1206" s="64" t="str">
        <f t="shared" si="33"/>
        <v/>
      </c>
      <c r="AC1206" s="44"/>
      <c r="AD1206" s="72"/>
      <c r="AE1206" s="72"/>
      <c r="AF1206" s="72"/>
      <c r="AG1206" s="72"/>
      <c r="AH1206" s="72"/>
      <c r="AI1206" s="72"/>
      <c r="AJ1206" s="72"/>
      <c r="AK1206" s="72"/>
      <c r="AL1206" s="72"/>
      <c r="AM1206" s="72"/>
      <c r="AN1206" s="72"/>
      <c r="AO1206" s="72"/>
    </row>
    <row r="1207" spans="6:41" x14ac:dyDescent="0.25">
      <c r="F1207" s="51" t="str">
        <f>IFERROR(VLOOKUP(D1207,'Tabelas auxiliares'!$A$3:$B$61,2,FALSE),"")</f>
        <v/>
      </c>
      <c r="G1207" s="51" t="str">
        <f>IFERROR(VLOOKUP($B1207,'Tabelas auxiliares'!$A$65:$C$102,2,FALSE),"")</f>
        <v/>
      </c>
      <c r="H1207" s="51" t="str">
        <f>IFERROR(VLOOKUP($B1207,'Tabelas auxiliares'!$A$65:$C$102,3,FALSE),"")</f>
        <v/>
      </c>
      <c r="X1207" s="51" t="str">
        <f t="shared" si="32"/>
        <v/>
      </c>
      <c r="Y1207" s="51" t="str">
        <f>IF(T1207="","",IF(AND(T1207&lt;&gt;'Tabelas auxiliares'!$B$236,T1207&lt;&gt;'Tabelas auxiliares'!$B$237,T1207&lt;&gt;'Tabelas auxiliares'!$C$236,T1207&lt;&gt;'Tabelas auxiliares'!$C$237,T1207&lt;&gt;'Tabelas auxiliares'!$D$236),"FOLHA DE PESSOAL",IF(X1207='Tabelas auxiliares'!$A$237,"CUSTEIO",IF(X1207='Tabelas auxiliares'!$A$236,"INVESTIMENTO","ERRO - VERIFICAR"))))</f>
        <v/>
      </c>
      <c r="Z1207" s="64" t="str">
        <f t="shared" si="33"/>
        <v/>
      </c>
      <c r="AC1207" s="44"/>
      <c r="AD1207" s="72"/>
      <c r="AE1207" s="72"/>
      <c r="AF1207" s="72"/>
      <c r="AG1207" s="72"/>
      <c r="AH1207" s="72"/>
      <c r="AI1207" s="72"/>
      <c r="AJ1207" s="72"/>
      <c r="AK1207" s="72"/>
      <c r="AL1207" s="72"/>
      <c r="AM1207" s="72"/>
      <c r="AN1207" s="72"/>
      <c r="AO1207" s="72"/>
    </row>
    <row r="1208" spans="6:41" x14ac:dyDescent="0.25">
      <c r="F1208" s="51" t="str">
        <f>IFERROR(VLOOKUP(D1208,'Tabelas auxiliares'!$A$3:$B$61,2,FALSE),"")</f>
        <v/>
      </c>
      <c r="G1208" s="51" t="str">
        <f>IFERROR(VLOOKUP($B1208,'Tabelas auxiliares'!$A$65:$C$102,2,FALSE),"")</f>
        <v/>
      </c>
      <c r="H1208" s="51" t="str">
        <f>IFERROR(VLOOKUP($B1208,'Tabelas auxiliares'!$A$65:$C$102,3,FALSE),"")</f>
        <v/>
      </c>
      <c r="X1208" s="51" t="str">
        <f t="shared" si="32"/>
        <v/>
      </c>
      <c r="Y1208" s="51" t="str">
        <f>IF(T1208="","",IF(AND(T1208&lt;&gt;'Tabelas auxiliares'!$B$236,T1208&lt;&gt;'Tabelas auxiliares'!$B$237,T1208&lt;&gt;'Tabelas auxiliares'!$C$236,T1208&lt;&gt;'Tabelas auxiliares'!$C$237,T1208&lt;&gt;'Tabelas auxiliares'!$D$236),"FOLHA DE PESSOAL",IF(X1208='Tabelas auxiliares'!$A$237,"CUSTEIO",IF(X1208='Tabelas auxiliares'!$A$236,"INVESTIMENTO","ERRO - VERIFICAR"))))</f>
        <v/>
      </c>
      <c r="Z1208" s="64" t="str">
        <f t="shared" si="33"/>
        <v/>
      </c>
      <c r="AC1208" s="44"/>
      <c r="AD1208" s="72"/>
      <c r="AE1208" s="72"/>
      <c r="AF1208" s="72"/>
      <c r="AG1208" s="72"/>
      <c r="AH1208" s="72"/>
      <c r="AI1208" s="72"/>
      <c r="AJ1208" s="72"/>
      <c r="AK1208" s="72"/>
      <c r="AL1208" s="72"/>
      <c r="AM1208" s="72"/>
      <c r="AN1208" s="72"/>
      <c r="AO1208" s="72"/>
    </row>
    <row r="1209" spans="6:41" x14ac:dyDescent="0.25">
      <c r="F1209" s="51" t="str">
        <f>IFERROR(VLOOKUP(D1209,'Tabelas auxiliares'!$A$3:$B$61,2,FALSE),"")</f>
        <v/>
      </c>
      <c r="G1209" s="51" t="str">
        <f>IFERROR(VLOOKUP($B1209,'Tabelas auxiliares'!$A$65:$C$102,2,FALSE),"")</f>
        <v/>
      </c>
      <c r="H1209" s="51" t="str">
        <f>IFERROR(VLOOKUP($B1209,'Tabelas auxiliares'!$A$65:$C$102,3,FALSE),"")</f>
        <v/>
      </c>
      <c r="X1209" s="51" t="str">
        <f t="shared" si="32"/>
        <v/>
      </c>
      <c r="Y1209" s="51" t="str">
        <f>IF(T1209="","",IF(AND(T1209&lt;&gt;'Tabelas auxiliares'!$B$236,T1209&lt;&gt;'Tabelas auxiliares'!$B$237,T1209&lt;&gt;'Tabelas auxiliares'!$C$236,T1209&lt;&gt;'Tabelas auxiliares'!$C$237,T1209&lt;&gt;'Tabelas auxiliares'!$D$236),"FOLHA DE PESSOAL",IF(X1209='Tabelas auxiliares'!$A$237,"CUSTEIO",IF(X1209='Tabelas auxiliares'!$A$236,"INVESTIMENTO","ERRO - VERIFICAR"))))</f>
        <v/>
      </c>
      <c r="Z1209" s="64" t="str">
        <f t="shared" si="33"/>
        <v/>
      </c>
      <c r="AC1209" s="44"/>
      <c r="AD1209" s="72"/>
      <c r="AE1209" s="72"/>
      <c r="AF1209" s="72"/>
      <c r="AG1209" s="72"/>
      <c r="AH1209" s="72"/>
      <c r="AI1209" s="72"/>
      <c r="AJ1209" s="72"/>
      <c r="AK1209" s="72"/>
      <c r="AL1209" s="72"/>
      <c r="AM1209" s="72"/>
      <c r="AN1209" s="72"/>
      <c r="AO1209" s="72"/>
    </row>
    <row r="1210" spans="6:41" x14ac:dyDescent="0.25">
      <c r="F1210" s="51" t="str">
        <f>IFERROR(VLOOKUP(D1210,'Tabelas auxiliares'!$A$3:$B$61,2,FALSE),"")</f>
        <v/>
      </c>
      <c r="G1210" s="51" t="str">
        <f>IFERROR(VLOOKUP($B1210,'Tabelas auxiliares'!$A$65:$C$102,2,FALSE),"")</f>
        <v/>
      </c>
      <c r="H1210" s="51" t="str">
        <f>IFERROR(VLOOKUP($B1210,'Tabelas auxiliares'!$A$65:$C$102,3,FALSE),"")</f>
        <v/>
      </c>
      <c r="X1210" s="51" t="str">
        <f t="shared" si="32"/>
        <v/>
      </c>
      <c r="Y1210" s="51" t="str">
        <f>IF(T1210="","",IF(AND(T1210&lt;&gt;'Tabelas auxiliares'!$B$236,T1210&lt;&gt;'Tabelas auxiliares'!$B$237,T1210&lt;&gt;'Tabelas auxiliares'!$C$236,T1210&lt;&gt;'Tabelas auxiliares'!$C$237,T1210&lt;&gt;'Tabelas auxiliares'!$D$236),"FOLHA DE PESSOAL",IF(X1210='Tabelas auxiliares'!$A$237,"CUSTEIO",IF(X1210='Tabelas auxiliares'!$A$236,"INVESTIMENTO","ERRO - VERIFICAR"))))</f>
        <v/>
      </c>
      <c r="Z1210" s="64" t="str">
        <f t="shared" si="33"/>
        <v/>
      </c>
      <c r="AC1210" s="44"/>
      <c r="AD1210" s="72"/>
      <c r="AE1210" s="72"/>
      <c r="AF1210" s="72"/>
      <c r="AG1210" s="72"/>
      <c r="AH1210" s="72"/>
      <c r="AI1210" s="72"/>
      <c r="AJ1210" s="72"/>
      <c r="AK1210" s="72"/>
      <c r="AL1210" s="72"/>
      <c r="AM1210" s="72"/>
      <c r="AN1210" s="72"/>
      <c r="AO1210" s="72"/>
    </row>
    <row r="1211" spans="6:41" x14ac:dyDescent="0.25">
      <c r="F1211" s="51" t="str">
        <f>IFERROR(VLOOKUP(D1211,'Tabelas auxiliares'!$A$3:$B$61,2,FALSE),"")</f>
        <v/>
      </c>
      <c r="G1211" s="51" t="str">
        <f>IFERROR(VLOOKUP($B1211,'Tabelas auxiliares'!$A$65:$C$102,2,FALSE),"")</f>
        <v/>
      </c>
      <c r="H1211" s="51" t="str">
        <f>IFERROR(VLOOKUP($B1211,'Tabelas auxiliares'!$A$65:$C$102,3,FALSE),"")</f>
        <v/>
      </c>
      <c r="X1211" s="51" t="str">
        <f t="shared" si="32"/>
        <v/>
      </c>
      <c r="Y1211" s="51" t="str">
        <f>IF(T1211="","",IF(AND(T1211&lt;&gt;'Tabelas auxiliares'!$B$236,T1211&lt;&gt;'Tabelas auxiliares'!$B$237,T1211&lt;&gt;'Tabelas auxiliares'!$C$236,T1211&lt;&gt;'Tabelas auxiliares'!$C$237,T1211&lt;&gt;'Tabelas auxiliares'!$D$236),"FOLHA DE PESSOAL",IF(X1211='Tabelas auxiliares'!$A$237,"CUSTEIO",IF(X1211='Tabelas auxiliares'!$A$236,"INVESTIMENTO","ERRO - VERIFICAR"))))</f>
        <v/>
      </c>
      <c r="Z1211" s="64" t="str">
        <f t="shared" si="33"/>
        <v/>
      </c>
      <c r="AC1211" s="44"/>
      <c r="AD1211" s="72"/>
      <c r="AE1211" s="72"/>
      <c r="AF1211" s="72"/>
      <c r="AG1211" s="72"/>
      <c r="AH1211" s="72"/>
      <c r="AI1211" s="72"/>
      <c r="AJ1211" s="72"/>
      <c r="AK1211" s="72"/>
      <c r="AL1211" s="72"/>
      <c r="AM1211" s="72"/>
      <c r="AN1211" s="72"/>
      <c r="AO1211" s="72"/>
    </row>
    <row r="1212" spans="6:41" x14ac:dyDescent="0.25">
      <c r="F1212" s="51" t="str">
        <f>IFERROR(VLOOKUP(D1212,'Tabelas auxiliares'!$A$3:$B$61,2,FALSE),"")</f>
        <v/>
      </c>
      <c r="G1212" s="51" t="str">
        <f>IFERROR(VLOOKUP($B1212,'Tabelas auxiliares'!$A$65:$C$102,2,FALSE),"")</f>
        <v/>
      </c>
      <c r="H1212" s="51" t="str">
        <f>IFERROR(VLOOKUP($B1212,'Tabelas auxiliares'!$A$65:$C$102,3,FALSE),"")</f>
        <v/>
      </c>
      <c r="X1212" s="51" t="str">
        <f t="shared" si="32"/>
        <v/>
      </c>
      <c r="Y1212" s="51" t="str">
        <f>IF(T1212="","",IF(AND(T1212&lt;&gt;'Tabelas auxiliares'!$B$236,T1212&lt;&gt;'Tabelas auxiliares'!$B$237,T1212&lt;&gt;'Tabelas auxiliares'!$C$236,T1212&lt;&gt;'Tabelas auxiliares'!$C$237,T1212&lt;&gt;'Tabelas auxiliares'!$D$236),"FOLHA DE PESSOAL",IF(X1212='Tabelas auxiliares'!$A$237,"CUSTEIO",IF(X1212='Tabelas auxiliares'!$A$236,"INVESTIMENTO","ERRO - VERIFICAR"))))</f>
        <v/>
      </c>
      <c r="Z1212" s="64" t="str">
        <f t="shared" si="33"/>
        <v/>
      </c>
      <c r="AC1212" s="44"/>
      <c r="AD1212" s="72"/>
      <c r="AE1212" s="72"/>
      <c r="AF1212" s="72"/>
      <c r="AG1212" s="72"/>
      <c r="AH1212" s="72"/>
      <c r="AI1212" s="72"/>
      <c r="AJ1212" s="72"/>
      <c r="AK1212" s="72"/>
      <c r="AL1212" s="72"/>
      <c r="AM1212" s="72"/>
      <c r="AN1212" s="72"/>
      <c r="AO1212" s="72"/>
    </row>
    <row r="1213" spans="6:41" x14ac:dyDescent="0.25">
      <c r="F1213" s="51" t="str">
        <f>IFERROR(VLOOKUP(D1213,'Tabelas auxiliares'!$A$3:$B$61,2,FALSE),"")</f>
        <v/>
      </c>
      <c r="G1213" s="51" t="str">
        <f>IFERROR(VLOOKUP($B1213,'Tabelas auxiliares'!$A$65:$C$102,2,FALSE),"")</f>
        <v/>
      </c>
      <c r="H1213" s="51" t="str">
        <f>IFERROR(VLOOKUP($B1213,'Tabelas auxiliares'!$A$65:$C$102,3,FALSE),"")</f>
        <v/>
      </c>
      <c r="X1213" s="51" t="str">
        <f t="shared" si="32"/>
        <v/>
      </c>
      <c r="Y1213" s="51" t="str">
        <f>IF(T1213="","",IF(AND(T1213&lt;&gt;'Tabelas auxiliares'!$B$236,T1213&lt;&gt;'Tabelas auxiliares'!$B$237,T1213&lt;&gt;'Tabelas auxiliares'!$C$236,T1213&lt;&gt;'Tabelas auxiliares'!$C$237,T1213&lt;&gt;'Tabelas auxiliares'!$D$236),"FOLHA DE PESSOAL",IF(X1213='Tabelas auxiliares'!$A$237,"CUSTEIO",IF(X1213='Tabelas auxiliares'!$A$236,"INVESTIMENTO","ERRO - VERIFICAR"))))</f>
        <v/>
      </c>
      <c r="Z1213" s="64" t="str">
        <f t="shared" si="33"/>
        <v/>
      </c>
      <c r="AC1213" s="44"/>
      <c r="AD1213" s="72"/>
      <c r="AE1213" s="72"/>
      <c r="AF1213" s="72"/>
      <c r="AG1213" s="72"/>
      <c r="AH1213" s="72"/>
      <c r="AI1213" s="72"/>
      <c r="AJ1213" s="72"/>
      <c r="AK1213" s="72"/>
      <c r="AL1213" s="72"/>
      <c r="AM1213" s="72"/>
      <c r="AN1213" s="72"/>
      <c r="AO1213" s="72"/>
    </row>
    <row r="1214" spans="6:41" x14ac:dyDescent="0.25">
      <c r="F1214" s="51" t="str">
        <f>IFERROR(VLOOKUP(D1214,'Tabelas auxiliares'!$A$3:$B$61,2,FALSE),"")</f>
        <v/>
      </c>
      <c r="G1214" s="51" t="str">
        <f>IFERROR(VLOOKUP($B1214,'Tabelas auxiliares'!$A$65:$C$102,2,FALSE),"")</f>
        <v/>
      </c>
      <c r="H1214" s="51" t="str">
        <f>IFERROR(VLOOKUP($B1214,'Tabelas auxiliares'!$A$65:$C$102,3,FALSE),"")</f>
        <v/>
      </c>
      <c r="X1214" s="51" t="str">
        <f t="shared" si="32"/>
        <v/>
      </c>
      <c r="Y1214" s="51" t="str">
        <f>IF(T1214="","",IF(AND(T1214&lt;&gt;'Tabelas auxiliares'!$B$236,T1214&lt;&gt;'Tabelas auxiliares'!$B$237,T1214&lt;&gt;'Tabelas auxiliares'!$C$236,T1214&lt;&gt;'Tabelas auxiliares'!$C$237,T1214&lt;&gt;'Tabelas auxiliares'!$D$236),"FOLHA DE PESSOAL",IF(X1214='Tabelas auxiliares'!$A$237,"CUSTEIO",IF(X1214='Tabelas auxiliares'!$A$236,"INVESTIMENTO","ERRO - VERIFICAR"))))</f>
        <v/>
      </c>
      <c r="Z1214" s="64" t="str">
        <f t="shared" si="33"/>
        <v/>
      </c>
      <c r="AC1214" s="44"/>
      <c r="AD1214" s="72"/>
      <c r="AE1214" s="72"/>
      <c r="AF1214" s="72"/>
      <c r="AG1214" s="72"/>
      <c r="AH1214" s="72"/>
      <c r="AI1214" s="72"/>
      <c r="AJ1214" s="72"/>
      <c r="AK1214" s="72"/>
      <c r="AL1214" s="72"/>
      <c r="AM1214" s="72"/>
      <c r="AN1214" s="72"/>
      <c r="AO1214" s="72"/>
    </row>
    <row r="1215" spans="6:41" x14ac:dyDescent="0.25">
      <c r="F1215" s="51" t="str">
        <f>IFERROR(VLOOKUP(D1215,'Tabelas auxiliares'!$A$3:$B$61,2,FALSE),"")</f>
        <v/>
      </c>
      <c r="G1215" s="51" t="str">
        <f>IFERROR(VLOOKUP($B1215,'Tabelas auxiliares'!$A$65:$C$102,2,FALSE),"")</f>
        <v/>
      </c>
      <c r="H1215" s="51" t="str">
        <f>IFERROR(VLOOKUP($B1215,'Tabelas auxiliares'!$A$65:$C$102,3,FALSE),"")</f>
        <v/>
      </c>
      <c r="X1215" s="51" t="str">
        <f t="shared" si="32"/>
        <v/>
      </c>
      <c r="Y1215" s="51" t="str">
        <f>IF(T1215="","",IF(AND(T1215&lt;&gt;'Tabelas auxiliares'!$B$236,T1215&lt;&gt;'Tabelas auxiliares'!$B$237,T1215&lt;&gt;'Tabelas auxiliares'!$C$236,T1215&lt;&gt;'Tabelas auxiliares'!$C$237,T1215&lt;&gt;'Tabelas auxiliares'!$D$236),"FOLHA DE PESSOAL",IF(X1215='Tabelas auxiliares'!$A$237,"CUSTEIO",IF(X1215='Tabelas auxiliares'!$A$236,"INVESTIMENTO","ERRO - VERIFICAR"))))</f>
        <v/>
      </c>
      <c r="Z1215" s="64" t="str">
        <f t="shared" si="33"/>
        <v/>
      </c>
      <c r="AC1215" s="44"/>
      <c r="AD1215" s="72"/>
      <c r="AE1215" s="72"/>
      <c r="AF1215" s="72"/>
      <c r="AG1215" s="72"/>
      <c r="AH1215" s="72"/>
      <c r="AI1215" s="72"/>
      <c r="AJ1215" s="72"/>
      <c r="AK1215" s="72"/>
      <c r="AL1215" s="72"/>
      <c r="AM1215" s="72"/>
      <c r="AN1215" s="72"/>
      <c r="AO1215" s="72"/>
    </row>
    <row r="1216" spans="6:41" x14ac:dyDescent="0.25">
      <c r="F1216" s="51" t="str">
        <f>IFERROR(VLOOKUP(D1216,'Tabelas auxiliares'!$A$3:$B$61,2,FALSE),"")</f>
        <v/>
      </c>
      <c r="G1216" s="51" t="str">
        <f>IFERROR(VLOOKUP($B1216,'Tabelas auxiliares'!$A$65:$C$102,2,FALSE),"")</f>
        <v/>
      </c>
      <c r="H1216" s="51" t="str">
        <f>IFERROR(VLOOKUP($B1216,'Tabelas auxiliares'!$A$65:$C$102,3,FALSE),"")</f>
        <v/>
      </c>
      <c r="X1216" s="51" t="str">
        <f t="shared" si="32"/>
        <v/>
      </c>
      <c r="Y1216" s="51" t="str">
        <f>IF(T1216="","",IF(AND(T1216&lt;&gt;'Tabelas auxiliares'!$B$236,T1216&lt;&gt;'Tabelas auxiliares'!$B$237,T1216&lt;&gt;'Tabelas auxiliares'!$C$236,T1216&lt;&gt;'Tabelas auxiliares'!$C$237,T1216&lt;&gt;'Tabelas auxiliares'!$D$236),"FOLHA DE PESSOAL",IF(X1216='Tabelas auxiliares'!$A$237,"CUSTEIO",IF(X1216='Tabelas auxiliares'!$A$236,"INVESTIMENTO","ERRO - VERIFICAR"))))</f>
        <v/>
      </c>
      <c r="Z1216" s="64" t="str">
        <f t="shared" si="33"/>
        <v/>
      </c>
      <c r="AC1216" s="44"/>
      <c r="AD1216" s="72"/>
      <c r="AE1216" s="72"/>
      <c r="AF1216" s="72"/>
      <c r="AG1216" s="72"/>
      <c r="AH1216" s="72"/>
      <c r="AI1216" s="72"/>
      <c r="AJ1216" s="72"/>
      <c r="AK1216" s="72"/>
      <c r="AL1216" s="72"/>
      <c r="AM1216" s="72"/>
      <c r="AN1216" s="72"/>
      <c r="AO1216" s="72"/>
    </row>
    <row r="1217" spans="6:41" x14ac:dyDescent="0.25">
      <c r="F1217" s="51" t="str">
        <f>IFERROR(VLOOKUP(D1217,'Tabelas auxiliares'!$A$3:$B$61,2,FALSE),"")</f>
        <v/>
      </c>
      <c r="G1217" s="51" t="str">
        <f>IFERROR(VLOOKUP($B1217,'Tabelas auxiliares'!$A$65:$C$102,2,FALSE),"")</f>
        <v/>
      </c>
      <c r="H1217" s="51" t="str">
        <f>IFERROR(VLOOKUP($B1217,'Tabelas auxiliares'!$A$65:$C$102,3,FALSE),"")</f>
        <v/>
      </c>
      <c r="X1217" s="51" t="str">
        <f t="shared" si="32"/>
        <v/>
      </c>
      <c r="Y1217" s="51" t="str">
        <f>IF(T1217="","",IF(AND(T1217&lt;&gt;'Tabelas auxiliares'!$B$236,T1217&lt;&gt;'Tabelas auxiliares'!$B$237,T1217&lt;&gt;'Tabelas auxiliares'!$C$236,T1217&lt;&gt;'Tabelas auxiliares'!$C$237,T1217&lt;&gt;'Tabelas auxiliares'!$D$236),"FOLHA DE PESSOAL",IF(X1217='Tabelas auxiliares'!$A$237,"CUSTEIO",IF(X1217='Tabelas auxiliares'!$A$236,"INVESTIMENTO","ERRO - VERIFICAR"))))</f>
        <v/>
      </c>
      <c r="Z1217" s="64" t="str">
        <f t="shared" si="33"/>
        <v/>
      </c>
      <c r="AC1217" s="44"/>
      <c r="AD1217" s="72"/>
      <c r="AE1217" s="72"/>
      <c r="AF1217" s="72"/>
      <c r="AG1217" s="72"/>
      <c r="AH1217" s="72"/>
      <c r="AI1217" s="72"/>
      <c r="AJ1217" s="72"/>
      <c r="AK1217" s="72"/>
      <c r="AL1217" s="72"/>
      <c r="AM1217" s="72"/>
      <c r="AN1217" s="72"/>
      <c r="AO1217" s="72"/>
    </row>
    <row r="1218" spans="6:41" x14ac:dyDescent="0.25">
      <c r="F1218" s="51" t="str">
        <f>IFERROR(VLOOKUP(D1218,'Tabelas auxiliares'!$A$3:$B$61,2,FALSE),"")</f>
        <v/>
      </c>
      <c r="G1218" s="51" t="str">
        <f>IFERROR(VLOOKUP($B1218,'Tabelas auxiliares'!$A$65:$C$102,2,FALSE),"")</f>
        <v/>
      </c>
      <c r="H1218" s="51" t="str">
        <f>IFERROR(VLOOKUP($B1218,'Tabelas auxiliares'!$A$65:$C$102,3,FALSE),"")</f>
        <v/>
      </c>
      <c r="X1218" s="51" t="str">
        <f t="shared" si="32"/>
        <v/>
      </c>
      <c r="Y1218" s="51" t="str">
        <f>IF(T1218="","",IF(AND(T1218&lt;&gt;'Tabelas auxiliares'!$B$236,T1218&lt;&gt;'Tabelas auxiliares'!$B$237,T1218&lt;&gt;'Tabelas auxiliares'!$C$236,T1218&lt;&gt;'Tabelas auxiliares'!$C$237,T1218&lt;&gt;'Tabelas auxiliares'!$D$236),"FOLHA DE PESSOAL",IF(X1218='Tabelas auxiliares'!$A$237,"CUSTEIO",IF(X1218='Tabelas auxiliares'!$A$236,"INVESTIMENTO","ERRO - VERIFICAR"))))</f>
        <v/>
      </c>
      <c r="Z1218" s="64" t="str">
        <f t="shared" si="33"/>
        <v/>
      </c>
      <c r="AC1218" s="44"/>
      <c r="AD1218" s="72"/>
      <c r="AE1218" s="72"/>
      <c r="AF1218" s="72"/>
      <c r="AG1218" s="72"/>
      <c r="AH1218" s="72"/>
      <c r="AI1218" s="72"/>
      <c r="AJ1218" s="72"/>
      <c r="AK1218" s="72"/>
      <c r="AL1218" s="72"/>
      <c r="AM1218" s="72"/>
      <c r="AN1218" s="72"/>
      <c r="AO1218" s="72"/>
    </row>
    <row r="1219" spans="6:41" x14ac:dyDescent="0.25">
      <c r="F1219" s="51" t="str">
        <f>IFERROR(VLOOKUP(D1219,'Tabelas auxiliares'!$A$3:$B$61,2,FALSE),"")</f>
        <v/>
      </c>
      <c r="G1219" s="51" t="str">
        <f>IFERROR(VLOOKUP($B1219,'Tabelas auxiliares'!$A$65:$C$102,2,FALSE),"")</f>
        <v/>
      </c>
      <c r="H1219" s="51" t="str">
        <f>IFERROR(VLOOKUP($B1219,'Tabelas auxiliares'!$A$65:$C$102,3,FALSE),"")</f>
        <v/>
      </c>
      <c r="X1219" s="51" t="str">
        <f t="shared" si="32"/>
        <v/>
      </c>
      <c r="Y1219" s="51" t="str">
        <f>IF(T1219="","",IF(AND(T1219&lt;&gt;'Tabelas auxiliares'!$B$236,T1219&lt;&gt;'Tabelas auxiliares'!$B$237,T1219&lt;&gt;'Tabelas auxiliares'!$C$236,T1219&lt;&gt;'Tabelas auxiliares'!$C$237,T1219&lt;&gt;'Tabelas auxiliares'!$D$236),"FOLHA DE PESSOAL",IF(X1219='Tabelas auxiliares'!$A$237,"CUSTEIO",IF(X1219='Tabelas auxiliares'!$A$236,"INVESTIMENTO","ERRO - VERIFICAR"))))</f>
        <v/>
      </c>
      <c r="Z1219" s="64" t="str">
        <f t="shared" si="33"/>
        <v/>
      </c>
      <c r="AC1219" s="44"/>
      <c r="AD1219" s="72"/>
      <c r="AE1219" s="72"/>
      <c r="AF1219" s="72"/>
      <c r="AG1219" s="72"/>
      <c r="AH1219" s="72"/>
      <c r="AI1219" s="72"/>
      <c r="AJ1219" s="72"/>
      <c r="AK1219" s="72"/>
      <c r="AL1219" s="72"/>
      <c r="AM1219" s="72"/>
      <c r="AN1219" s="72"/>
      <c r="AO1219" s="72"/>
    </row>
    <row r="1220" spans="6:41" x14ac:dyDescent="0.25">
      <c r="F1220" s="51" t="str">
        <f>IFERROR(VLOOKUP(D1220,'Tabelas auxiliares'!$A$3:$B$61,2,FALSE),"")</f>
        <v/>
      </c>
      <c r="G1220" s="51" t="str">
        <f>IFERROR(VLOOKUP($B1220,'Tabelas auxiliares'!$A$65:$C$102,2,FALSE),"")</f>
        <v/>
      </c>
      <c r="H1220" s="51" t="str">
        <f>IFERROR(VLOOKUP($B1220,'Tabelas auxiliares'!$A$65:$C$102,3,FALSE),"")</f>
        <v/>
      </c>
      <c r="X1220" s="51" t="str">
        <f t="shared" si="32"/>
        <v/>
      </c>
      <c r="Y1220" s="51" t="str">
        <f>IF(T1220="","",IF(AND(T1220&lt;&gt;'Tabelas auxiliares'!$B$236,T1220&lt;&gt;'Tabelas auxiliares'!$B$237,T1220&lt;&gt;'Tabelas auxiliares'!$C$236,T1220&lt;&gt;'Tabelas auxiliares'!$C$237,T1220&lt;&gt;'Tabelas auxiliares'!$D$236),"FOLHA DE PESSOAL",IF(X1220='Tabelas auxiliares'!$A$237,"CUSTEIO",IF(X1220='Tabelas auxiliares'!$A$236,"INVESTIMENTO","ERRO - VERIFICAR"))))</f>
        <v/>
      </c>
      <c r="Z1220" s="64" t="str">
        <f t="shared" si="33"/>
        <v/>
      </c>
      <c r="AC1220" s="44"/>
      <c r="AD1220" s="72"/>
      <c r="AE1220" s="72"/>
      <c r="AF1220" s="72"/>
      <c r="AG1220" s="72"/>
      <c r="AH1220" s="72"/>
      <c r="AI1220" s="72"/>
      <c r="AJ1220" s="72"/>
      <c r="AK1220" s="72"/>
      <c r="AL1220" s="72"/>
      <c r="AM1220" s="72"/>
      <c r="AN1220" s="72"/>
      <c r="AO1220" s="72"/>
    </row>
    <row r="1221" spans="6:41" x14ac:dyDescent="0.25">
      <c r="F1221" s="51" t="str">
        <f>IFERROR(VLOOKUP(D1221,'Tabelas auxiliares'!$A$3:$B$61,2,FALSE),"")</f>
        <v/>
      </c>
      <c r="G1221" s="51" t="str">
        <f>IFERROR(VLOOKUP($B1221,'Tabelas auxiliares'!$A$65:$C$102,2,FALSE),"")</f>
        <v/>
      </c>
      <c r="H1221" s="51" t="str">
        <f>IFERROR(VLOOKUP($B1221,'Tabelas auxiliares'!$A$65:$C$102,3,FALSE),"")</f>
        <v/>
      </c>
      <c r="X1221" s="51" t="str">
        <f t="shared" si="32"/>
        <v/>
      </c>
      <c r="Y1221" s="51" t="str">
        <f>IF(T1221="","",IF(AND(T1221&lt;&gt;'Tabelas auxiliares'!$B$236,T1221&lt;&gt;'Tabelas auxiliares'!$B$237,T1221&lt;&gt;'Tabelas auxiliares'!$C$236,T1221&lt;&gt;'Tabelas auxiliares'!$C$237,T1221&lt;&gt;'Tabelas auxiliares'!$D$236),"FOLHA DE PESSOAL",IF(X1221='Tabelas auxiliares'!$A$237,"CUSTEIO",IF(X1221='Tabelas auxiliares'!$A$236,"INVESTIMENTO","ERRO - VERIFICAR"))))</f>
        <v/>
      </c>
      <c r="Z1221" s="64" t="str">
        <f t="shared" si="33"/>
        <v/>
      </c>
      <c r="AC1221" s="44"/>
      <c r="AD1221" s="72"/>
      <c r="AE1221" s="72"/>
      <c r="AF1221" s="72"/>
      <c r="AG1221" s="72"/>
      <c r="AH1221" s="72"/>
      <c r="AI1221" s="72"/>
      <c r="AJ1221" s="72"/>
      <c r="AK1221" s="72"/>
      <c r="AL1221" s="72"/>
      <c r="AM1221" s="72"/>
      <c r="AN1221" s="72"/>
      <c r="AO1221" s="72"/>
    </row>
    <row r="1222" spans="6:41" x14ac:dyDescent="0.25">
      <c r="F1222" s="51" t="str">
        <f>IFERROR(VLOOKUP(D1222,'Tabelas auxiliares'!$A$3:$B$61,2,FALSE),"")</f>
        <v/>
      </c>
      <c r="G1222" s="51" t="str">
        <f>IFERROR(VLOOKUP($B1222,'Tabelas auxiliares'!$A$65:$C$102,2,FALSE),"")</f>
        <v/>
      </c>
      <c r="H1222" s="51" t="str">
        <f>IFERROR(VLOOKUP($B1222,'Tabelas auxiliares'!$A$65:$C$102,3,FALSE),"")</f>
        <v/>
      </c>
      <c r="X1222" s="51" t="str">
        <f t="shared" si="32"/>
        <v/>
      </c>
      <c r="Y1222" s="51" t="str">
        <f>IF(T1222="","",IF(AND(T1222&lt;&gt;'Tabelas auxiliares'!$B$236,T1222&lt;&gt;'Tabelas auxiliares'!$B$237,T1222&lt;&gt;'Tabelas auxiliares'!$C$236,T1222&lt;&gt;'Tabelas auxiliares'!$C$237,T1222&lt;&gt;'Tabelas auxiliares'!$D$236),"FOLHA DE PESSOAL",IF(X1222='Tabelas auxiliares'!$A$237,"CUSTEIO",IF(X1222='Tabelas auxiliares'!$A$236,"INVESTIMENTO","ERRO - VERIFICAR"))))</f>
        <v/>
      </c>
      <c r="Z1222" s="64" t="str">
        <f t="shared" si="33"/>
        <v/>
      </c>
      <c r="AC1222" s="44"/>
      <c r="AD1222" s="72"/>
      <c r="AE1222" s="72"/>
      <c r="AF1222" s="72"/>
      <c r="AG1222" s="72"/>
      <c r="AH1222" s="72"/>
      <c r="AI1222" s="72"/>
      <c r="AJ1222" s="72"/>
      <c r="AK1222" s="72"/>
      <c r="AL1222" s="72"/>
      <c r="AM1222" s="72"/>
      <c r="AN1222" s="72"/>
      <c r="AO1222" s="72"/>
    </row>
    <row r="1223" spans="6:41" x14ac:dyDescent="0.25">
      <c r="F1223" s="51" t="str">
        <f>IFERROR(VLOOKUP(D1223,'Tabelas auxiliares'!$A$3:$B$61,2,FALSE),"")</f>
        <v/>
      </c>
      <c r="G1223" s="51" t="str">
        <f>IFERROR(VLOOKUP($B1223,'Tabelas auxiliares'!$A$65:$C$102,2,FALSE),"")</f>
        <v/>
      </c>
      <c r="H1223" s="51" t="str">
        <f>IFERROR(VLOOKUP($B1223,'Tabelas auxiliares'!$A$65:$C$102,3,FALSE),"")</f>
        <v/>
      </c>
      <c r="X1223" s="51" t="str">
        <f t="shared" si="32"/>
        <v/>
      </c>
      <c r="Y1223" s="51" t="str">
        <f>IF(T1223="","",IF(AND(T1223&lt;&gt;'Tabelas auxiliares'!$B$236,T1223&lt;&gt;'Tabelas auxiliares'!$B$237,T1223&lt;&gt;'Tabelas auxiliares'!$C$236,T1223&lt;&gt;'Tabelas auxiliares'!$C$237,T1223&lt;&gt;'Tabelas auxiliares'!$D$236),"FOLHA DE PESSOAL",IF(X1223='Tabelas auxiliares'!$A$237,"CUSTEIO",IF(X1223='Tabelas auxiliares'!$A$236,"INVESTIMENTO","ERRO - VERIFICAR"))))</f>
        <v/>
      </c>
      <c r="Z1223" s="64" t="str">
        <f t="shared" si="33"/>
        <v/>
      </c>
      <c r="AC1223" s="44"/>
      <c r="AD1223" s="72"/>
      <c r="AE1223" s="72"/>
      <c r="AF1223" s="72"/>
      <c r="AG1223" s="72"/>
      <c r="AH1223" s="72"/>
      <c r="AI1223" s="72"/>
      <c r="AJ1223" s="72"/>
      <c r="AK1223" s="72"/>
      <c r="AL1223" s="72"/>
      <c r="AM1223" s="72"/>
      <c r="AN1223" s="72"/>
      <c r="AO1223" s="72"/>
    </row>
    <row r="1224" spans="6:41" x14ac:dyDescent="0.25">
      <c r="F1224" s="51" t="str">
        <f>IFERROR(VLOOKUP(D1224,'Tabelas auxiliares'!$A$3:$B$61,2,FALSE),"")</f>
        <v/>
      </c>
      <c r="G1224" s="51" t="str">
        <f>IFERROR(VLOOKUP($B1224,'Tabelas auxiliares'!$A$65:$C$102,2,FALSE),"")</f>
        <v/>
      </c>
      <c r="H1224" s="51" t="str">
        <f>IFERROR(VLOOKUP($B1224,'Tabelas auxiliares'!$A$65:$C$102,3,FALSE),"")</f>
        <v/>
      </c>
      <c r="X1224" s="51" t="str">
        <f t="shared" si="32"/>
        <v/>
      </c>
      <c r="Y1224" s="51" t="str">
        <f>IF(T1224="","",IF(AND(T1224&lt;&gt;'Tabelas auxiliares'!$B$236,T1224&lt;&gt;'Tabelas auxiliares'!$B$237,T1224&lt;&gt;'Tabelas auxiliares'!$C$236,T1224&lt;&gt;'Tabelas auxiliares'!$C$237,T1224&lt;&gt;'Tabelas auxiliares'!$D$236),"FOLHA DE PESSOAL",IF(X1224='Tabelas auxiliares'!$A$237,"CUSTEIO",IF(X1224='Tabelas auxiliares'!$A$236,"INVESTIMENTO","ERRO - VERIFICAR"))))</f>
        <v/>
      </c>
      <c r="Z1224" s="64" t="str">
        <f t="shared" si="33"/>
        <v/>
      </c>
      <c r="AC1224" s="44"/>
      <c r="AD1224" s="72"/>
      <c r="AE1224" s="72"/>
      <c r="AF1224" s="72"/>
      <c r="AG1224" s="72"/>
      <c r="AH1224" s="72"/>
      <c r="AI1224" s="72"/>
      <c r="AJ1224" s="72"/>
      <c r="AK1224" s="72"/>
      <c r="AL1224" s="72"/>
      <c r="AM1224" s="72"/>
      <c r="AN1224" s="72"/>
      <c r="AO1224" s="72"/>
    </row>
    <row r="1225" spans="6:41" x14ac:dyDescent="0.25">
      <c r="F1225" s="51" t="str">
        <f>IFERROR(VLOOKUP(D1225,'Tabelas auxiliares'!$A$3:$B$61,2,FALSE),"")</f>
        <v/>
      </c>
      <c r="G1225" s="51" t="str">
        <f>IFERROR(VLOOKUP($B1225,'Tabelas auxiliares'!$A$65:$C$102,2,FALSE),"")</f>
        <v/>
      </c>
      <c r="H1225" s="51" t="str">
        <f>IFERROR(VLOOKUP($B1225,'Tabelas auxiliares'!$A$65:$C$102,3,FALSE),"")</f>
        <v/>
      </c>
      <c r="X1225" s="51" t="str">
        <f t="shared" si="32"/>
        <v/>
      </c>
      <c r="Y1225" s="51" t="str">
        <f>IF(T1225="","",IF(AND(T1225&lt;&gt;'Tabelas auxiliares'!$B$236,T1225&lt;&gt;'Tabelas auxiliares'!$B$237,T1225&lt;&gt;'Tabelas auxiliares'!$C$236,T1225&lt;&gt;'Tabelas auxiliares'!$C$237,T1225&lt;&gt;'Tabelas auxiliares'!$D$236),"FOLHA DE PESSOAL",IF(X1225='Tabelas auxiliares'!$A$237,"CUSTEIO",IF(X1225='Tabelas auxiliares'!$A$236,"INVESTIMENTO","ERRO - VERIFICAR"))))</f>
        <v/>
      </c>
      <c r="Z1225" s="64" t="str">
        <f t="shared" si="33"/>
        <v/>
      </c>
      <c r="AC1225" s="44"/>
      <c r="AD1225" s="72"/>
      <c r="AE1225" s="72"/>
      <c r="AF1225" s="72"/>
      <c r="AG1225" s="72"/>
      <c r="AH1225" s="72"/>
      <c r="AI1225" s="72"/>
      <c r="AJ1225" s="72"/>
      <c r="AK1225" s="72"/>
      <c r="AL1225" s="72"/>
      <c r="AM1225" s="72"/>
      <c r="AN1225" s="72"/>
      <c r="AO1225" s="72"/>
    </row>
    <row r="1226" spans="6:41" x14ac:dyDescent="0.25">
      <c r="F1226" s="51" t="str">
        <f>IFERROR(VLOOKUP(D1226,'Tabelas auxiliares'!$A$3:$B$61,2,FALSE),"")</f>
        <v/>
      </c>
      <c r="G1226" s="51" t="str">
        <f>IFERROR(VLOOKUP($B1226,'Tabelas auxiliares'!$A$65:$C$102,2,FALSE),"")</f>
        <v/>
      </c>
      <c r="H1226" s="51" t="str">
        <f>IFERROR(VLOOKUP($B1226,'Tabelas auxiliares'!$A$65:$C$102,3,FALSE),"")</f>
        <v/>
      </c>
      <c r="X1226" s="51" t="str">
        <f t="shared" si="32"/>
        <v/>
      </c>
      <c r="Y1226" s="51" t="str">
        <f>IF(T1226="","",IF(AND(T1226&lt;&gt;'Tabelas auxiliares'!$B$236,T1226&lt;&gt;'Tabelas auxiliares'!$B$237,T1226&lt;&gt;'Tabelas auxiliares'!$C$236,T1226&lt;&gt;'Tabelas auxiliares'!$C$237,T1226&lt;&gt;'Tabelas auxiliares'!$D$236),"FOLHA DE PESSOAL",IF(X1226='Tabelas auxiliares'!$A$237,"CUSTEIO",IF(X1226='Tabelas auxiliares'!$A$236,"INVESTIMENTO","ERRO - VERIFICAR"))))</f>
        <v/>
      </c>
      <c r="Z1226" s="64" t="str">
        <f t="shared" si="33"/>
        <v/>
      </c>
      <c r="AC1226" s="44"/>
      <c r="AD1226" s="72"/>
      <c r="AE1226" s="72"/>
      <c r="AF1226" s="72"/>
      <c r="AG1226" s="72"/>
      <c r="AH1226" s="72"/>
      <c r="AI1226" s="72"/>
      <c r="AJ1226" s="72"/>
      <c r="AK1226" s="72"/>
      <c r="AL1226" s="72"/>
      <c r="AM1226" s="72"/>
      <c r="AN1226" s="72"/>
      <c r="AO1226" s="72"/>
    </row>
    <row r="1227" spans="6:41" x14ac:dyDescent="0.25">
      <c r="F1227" s="51" t="str">
        <f>IFERROR(VLOOKUP(D1227,'Tabelas auxiliares'!$A$3:$B$61,2,FALSE),"")</f>
        <v/>
      </c>
      <c r="G1227" s="51" t="str">
        <f>IFERROR(VLOOKUP($B1227,'Tabelas auxiliares'!$A$65:$C$102,2,FALSE),"")</f>
        <v/>
      </c>
      <c r="H1227" s="51" t="str">
        <f>IFERROR(VLOOKUP($B1227,'Tabelas auxiliares'!$A$65:$C$102,3,FALSE),"")</f>
        <v/>
      </c>
      <c r="X1227" s="51" t="str">
        <f t="shared" si="32"/>
        <v/>
      </c>
      <c r="Y1227" s="51" t="str">
        <f>IF(T1227="","",IF(AND(T1227&lt;&gt;'Tabelas auxiliares'!$B$236,T1227&lt;&gt;'Tabelas auxiliares'!$B$237,T1227&lt;&gt;'Tabelas auxiliares'!$C$236,T1227&lt;&gt;'Tabelas auxiliares'!$C$237,T1227&lt;&gt;'Tabelas auxiliares'!$D$236),"FOLHA DE PESSOAL",IF(X1227='Tabelas auxiliares'!$A$237,"CUSTEIO",IF(X1227='Tabelas auxiliares'!$A$236,"INVESTIMENTO","ERRO - VERIFICAR"))))</f>
        <v/>
      </c>
      <c r="Z1227" s="64" t="str">
        <f t="shared" si="33"/>
        <v/>
      </c>
      <c r="AC1227" s="44"/>
      <c r="AD1227" s="72"/>
      <c r="AE1227" s="72"/>
      <c r="AF1227" s="72"/>
      <c r="AG1227" s="72"/>
      <c r="AH1227" s="72"/>
      <c r="AI1227" s="72"/>
      <c r="AJ1227" s="72"/>
      <c r="AK1227" s="72"/>
      <c r="AL1227" s="72"/>
      <c r="AM1227" s="72"/>
      <c r="AN1227" s="72"/>
      <c r="AO1227" s="72"/>
    </row>
    <row r="1228" spans="6:41" x14ac:dyDescent="0.25">
      <c r="F1228" s="51" t="str">
        <f>IFERROR(VLOOKUP(D1228,'Tabelas auxiliares'!$A$3:$B$61,2,FALSE),"")</f>
        <v/>
      </c>
      <c r="G1228" s="51" t="str">
        <f>IFERROR(VLOOKUP($B1228,'Tabelas auxiliares'!$A$65:$C$102,2,FALSE),"")</f>
        <v/>
      </c>
      <c r="H1228" s="51" t="str">
        <f>IFERROR(VLOOKUP($B1228,'Tabelas auxiliares'!$A$65:$C$102,3,FALSE),"")</f>
        <v/>
      </c>
      <c r="X1228" s="51" t="str">
        <f t="shared" si="32"/>
        <v/>
      </c>
      <c r="Y1228" s="51" t="str">
        <f>IF(T1228="","",IF(AND(T1228&lt;&gt;'Tabelas auxiliares'!$B$236,T1228&lt;&gt;'Tabelas auxiliares'!$B$237,T1228&lt;&gt;'Tabelas auxiliares'!$C$236,T1228&lt;&gt;'Tabelas auxiliares'!$C$237,T1228&lt;&gt;'Tabelas auxiliares'!$D$236),"FOLHA DE PESSOAL",IF(X1228='Tabelas auxiliares'!$A$237,"CUSTEIO",IF(X1228='Tabelas auxiliares'!$A$236,"INVESTIMENTO","ERRO - VERIFICAR"))))</f>
        <v/>
      </c>
      <c r="Z1228" s="64" t="str">
        <f t="shared" si="33"/>
        <v/>
      </c>
      <c r="AC1228" s="44"/>
      <c r="AD1228" s="72"/>
      <c r="AE1228" s="72"/>
      <c r="AF1228" s="72"/>
      <c r="AG1228" s="72"/>
      <c r="AH1228" s="72"/>
      <c r="AI1228" s="72"/>
      <c r="AJ1228" s="72"/>
      <c r="AK1228" s="72"/>
      <c r="AL1228" s="72"/>
      <c r="AM1228" s="72"/>
      <c r="AN1228" s="72"/>
      <c r="AO1228" s="72"/>
    </row>
    <row r="1229" spans="6:41" x14ac:dyDescent="0.25">
      <c r="F1229" s="51" t="str">
        <f>IFERROR(VLOOKUP(D1229,'Tabelas auxiliares'!$A$3:$B$61,2,FALSE),"")</f>
        <v/>
      </c>
      <c r="G1229" s="51" t="str">
        <f>IFERROR(VLOOKUP($B1229,'Tabelas auxiliares'!$A$65:$C$102,2,FALSE),"")</f>
        <v/>
      </c>
      <c r="H1229" s="51" t="str">
        <f>IFERROR(VLOOKUP($B1229,'Tabelas auxiliares'!$A$65:$C$102,3,FALSE),"")</f>
        <v/>
      </c>
      <c r="X1229" s="51" t="str">
        <f t="shared" si="32"/>
        <v/>
      </c>
      <c r="Y1229" s="51" t="str">
        <f>IF(T1229="","",IF(AND(T1229&lt;&gt;'Tabelas auxiliares'!$B$236,T1229&lt;&gt;'Tabelas auxiliares'!$B$237,T1229&lt;&gt;'Tabelas auxiliares'!$C$236,T1229&lt;&gt;'Tabelas auxiliares'!$C$237,T1229&lt;&gt;'Tabelas auxiliares'!$D$236),"FOLHA DE PESSOAL",IF(X1229='Tabelas auxiliares'!$A$237,"CUSTEIO",IF(X1229='Tabelas auxiliares'!$A$236,"INVESTIMENTO","ERRO - VERIFICAR"))))</f>
        <v/>
      </c>
      <c r="Z1229" s="64" t="str">
        <f t="shared" si="33"/>
        <v/>
      </c>
      <c r="AC1229" s="44"/>
      <c r="AD1229" s="72"/>
      <c r="AE1229" s="72"/>
      <c r="AF1229" s="72"/>
      <c r="AG1229" s="72"/>
      <c r="AH1229" s="72"/>
      <c r="AI1229" s="72"/>
      <c r="AJ1229" s="72"/>
      <c r="AK1229" s="72"/>
      <c r="AL1229" s="72"/>
      <c r="AM1229" s="72"/>
      <c r="AN1229" s="72"/>
      <c r="AO1229" s="72"/>
    </row>
    <row r="1230" spans="6:41" x14ac:dyDescent="0.25">
      <c r="F1230" s="51" t="str">
        <f>IFERROR(VLOOKUP(D1230,'Tabelas auxiliares'!$A$3:$B$61,2,FALSE),"")</f>
        <v/>
      </c>
      <c r="G1230" s="51" t="str">
        <f>IFERROR(VLOOKUP($B1230,'Tabelas auxiliares'!$A$65:$C$102,2,FALSE),"")</f>
        <v/>
      </c>
      <c r="H1230" s="51" t="str">
        <f>IFERROR(VLOOKUP($B1230,'Tabelas auxiliares'!$A$65:$C$102,3,FALSE),"")</f>
        <v/>
      </c>
      <c r="X1230" s="51" t="str">
        <f t="shared" si="32"/>
        <v/>
      </c>
      <c r="Y1230" s="51" t="str">
        <f>IF(T1230="","",IF(AND(T1230&lt;&gt;'Tabelas auxiliares'!$B$236,T1230&lt;&gt;'Tabelas auxiliares'!$B$237,T1230&lt;&gt;'Tabelas auxiliares'!$C$236,T1230&lt;&gt;'Tabelas auxiliares'!$C$237,T1230&lt;&gt;'Tabelas auxiliares'!$D$236),"FOLHA DE PESSOAL",IF(X1230='Tabelas auxiliares'!$A$237,"CUSTEIO",IF(X1230='Tabelas auxiliares'!$A$236,"INVESTIMENTO","ERRO - VERIFICAR"))))</f>
        <v/>
      </c>
      <c r="Z1230" s="64" t="str">
        <f t="shared" si="33"/>
        <v/>
      </c>
      <c r="AC1230" s="44"/>
      <c r="AD1230" s="72"/>
      <c r="AE1230" s="72"/>
      <c r="AF1230" s="72"/>
      <c r="AG1230" s="72"/>
      <c r="AH1230" s="72"/>
      <c r="AI1230" s="72"/>
      <c r="AJ1230" s="72"/>
      <c r="AK1230" s="72"/>
      <c r="AL1230" s="72"/>
      <c r="AM1230" s="72"/>
      <c r="AN1230" s="72"/>
      <c r="AO1230" s="72"/>
    </row>
    <row r="1231" spans="6:41" x14ac:dyDescent="0.25">
      <c r="F1231" s="51" t="str">
        <f>IFERROR(VLOOKUP(D1231,'Tabelas auxiliares'!$A$3:$B$61,2,FALSE),"")</f>
        <v/>
      </c>
      <c r="G1231" s="51" t="str">
        <f>IFERROR(VLOOKUP($B1231,'Tabelas auxiliares'!$A$65:$C$102,2,FALSE),"")</f>
        <v/>
      </c>
      <c r="H1231" s="51" t="str">
        <f>IFERROR(VLOOKUP($B1231,'Tabelas auxiliares'!$A$65:$C$102,3,FALSE),"")</f>
        <v/>
      </c>
      <c r="X1231" s="51" t="str">
        <f t="shared" si="32"/>
        <v/>
      </c>
      <c r="Y1231" s="51" t="str">
        <f>IF(T1231="","",IF(AND(T1231&lt;&gt;'Tabelas auxiliares'!$B$236,T1231&lt;&gt;'Tabelas auxiliares'!$B$237,T1231&lt;&gt;'Tabelas auxiliares'!$C$236,T1231&lt;&gt;'Tabelas auxiliares'!$C$237,T1231&lt;&gt;'Tabelas auxiliares'!$D$236),"FOLHA DE PESSOAL",IF(X1231='Tabelas auxiliares'!$A$237,"CUSTEIO",IF(X1231='Tabelas auxiliares'!$A$236,"INVESTIMENTO","ERRO - VERIFICAR"))))</f>
        <v/>
      </c>
      <c r="Z1231" s="64" t="str">
        <f t="shared" si="33"/>
        <v/>
      </c>
      <c r="AC1231" s="44"/>
      <c r="AD1231" s="72"/>
      <c r="AE1231" s="72"/>
      <c r="AF1231" s="72"/>
      <c r="AG1231" s="72"/>
      <c r="AH1231" s="72"/>
      <c r="AI1231" s="72"/>
      <c r="AJ1231" s="72"/>
      <c r="AK1231" s="72"/>
      <c r="AL1231" s="72"/>
      <c r="AM1231" s="72"/>
      <c r="AN1231" s="72"/>
      <c r="AO1231" s="72"/>
    </row>
    <row r="1232" spans="6:41" x14ac:dyDescent="0.25">
      <c r="F1232" s="51" t="str">
        <f>IFERROR(VLOOKUP(D1232,'Tabelas auxiliares'!$A$3:$B$61,2,FALSE),"")</f>
        <v/>
      </c>
      <c r="G1232" s="51" t="str">
        <f>IFERROR(VLOOKUP($B1232,'Tabelas auxiliares'!$A$65:$C$102,2,FALSE),"")</f>
        <v/>
      </c>
      <c r="H1232" s="51" t="str">
        <f>IFERROR(VLOOKUP($B1232,'Tabelas auxiliares'!$A$65:$C$102,3,FALSE),"")</f>
        <v/>
      </c>
      <c r="X1232" s="51" t="str">
        <f t="shared" si="32"/>
        <v/>
      </c>
      <c r="Y1232" s="51" t="str">
        <f>IF(T1232="","",IF(AND(T1232&lt;&gt;'Tabelas auxiliares'!$B$236,T1232&lt;&gt;'Tabelas auxiliares'!$B$237,T1232&lt;&gt;'Tabelas auxiliares'!$C$236,T1232&lt;&gt;'Tabelas auxiliares'!$C$237,T1232&lt;&gt;'Tabelas auxiliares'!$D$236),"FOLHA DE PESSOAL",IF(X1232='Tabelas auxiliares'!$A$237,"CUSTEIO",IF(X1232='Tabelas auxiliares'!$A$236,"INVESTIMENTO","ERRO - VERIFICAR"))))</f>
        <v/>
      </c>
      <c r="Z1232" s="64" t="str">
        <f t="shared" si="33"/>
        <v/>
      </c>
      <c r="AC1232" s="44"/>
      <c r="AD1232" s="72"/>
      <c r="AE1232" s="72"/>
      <c r="AF1232" s="72"/>
      <c r="AG1232" s="72"/>
      <c r="AH1232" s="72"/>
      <c r="AI1232" s="72"/>
      <c r="AJ1232" s="72"/>
      <c r="AK1232" s="72"/>
      <c r="AL1232" s="72"/>
      <c r="AM1232" s="72"/>
      <c r="AN1232" s="72"/>
      <c r="AO1232" s="72"/>
    </row>
    <row r="1233" spans="6:41" x14ac:dyDescent="0.25">
      <c r="F1233" s="51" t="str">
        <f>IFERROR(VLOOKUP(D1233,'Tabelas auxiliares'!$A$3:$B$61,2,FALSE),"")</f>
        <v/>
      </c>
      <c r="G1233" s="51" t="str">
        <f>IFERROR(VLOOKUP($B1233,'Tabelas auxiliares'!$A$65:$C$102,2,FALSE),"")</f>
        <v/>
      </c>
      <c r="H1233" s="51" t="str">
        <f>IFERROR(VLOOKUP($B1233,'Tabelas auxiliares'!$A$65:$C$102,3,FALSE),"")</f>
        <v/>
      </c>
      <c r="X1233" s="51" t="str">
        <f t="shared" si="32"/>
        <v/>
      </c>
      <c r="Y1233" s="51" t="str">
        <f>IF(T1233="","",IF(AND(T1233&lt;&gt;'Tabelas auxiliares'!$B$236,T1233&lt;&gt;'Tabelas auxiliares'!$B$237,T1233&lt;&gt;'Tabelas auxiliares'!$C$236,T1233&lt;&gt;'Tabelas auxiliares'!$C$237,T1233&lt;&gt;'Tabelas auxiliares'!$D$236),"FOLHA DE PESSOAL",IF(X1233='Tabelas auxiliares'!$A$237,"CUSTEIO",IF(X1233='Tabelas auxiliares'!$A$236,"INVESTIMENTO","ERRO - VERIFICAR"))))</f>
        <v/>
      </c>
      <c r="Z1233" s="64" t="str">
        <f t="shared" si="33"/>
        <v/>
      </c>
      <c r="AC1233" s="44"/>
      <c r="AD1233" s="72"/>
      <c r="AE1233" s="72"/>
      <c r="AF1233" s="72"/>
      <c r="AG1233" s="72"/>
      <c r="AH1233" s="72"/>
      <c r="AI1233" s="72"/>
      <c r="AJ1233" s="72"/>
      <c r="AK1233" s="72"/>
      <c r="AL1233" s="72"/>
      <c r="AM1233" s="72"/>
      <c r="AN1233" s="72"/>
      <c r="AO1233" s="72"/>
    </row>
    <row r="1234" spans="6:41" x14ac:dyDescent="0.25">
      <c r="F1234" s="51" t="str">
        <f>IFERROR(VLOOKUP(D1234,'Tabelas auxiliares'!$A$3:$B$61,2,FALSE),"")</f>
        <v/>
      </c>
      <c r="G1234" s="51" t="str">
        <f>IFERROR(VLOOKUP($B1234,'Tabelas auxiliares'!$A$65:$C$102,2,FALSE),"")</f>
        <v/>
      </c>
      <c r="H1234" s="51" t="str">
        <f>IFERROR(VLOOKUP($B1234,'Tabelas auxiliares'!$A$65:$C$102,3,FALSE),"")</f>
        <v/>
      </c>
      <c r="X1234" s="51" t="str">
        <f t="shared" si="32"/>
        <v/>
      </c>
      <c r="Y1234" s="51" t="str">
        <f>IF(T1234="","",IF(AND(T1234&lt;&gt;'Tabelas auxiliares'!$B$236,T1234&lt;&gt;'Tabelas auxiliares'!$B$237,T1234&lt;&gt;'Tabelas auxiliares'!$C$236,T1234&lt;&gt;'Tabelas auxiliares'!$C$237,T1234&lt;&gt;'Tabelas auxiliares'!$D$236),"FOLHA DE PESSOAL",IF(X1234='Tabelas auxiliares'!$A$237,"CUSTEIO",IF(X1234='Tabelas auxiliares'!$A$236,"INVESTIMENTO","ERRO - VERIFICAR"))))</f>
        <v/>
      </c>
      <c r="Z1234" s="64" t="str">
        <f t="shared" si="33"/>
        <v/>
      </c>
      <c r="AC1234" s="44"/>
      <c r="AD1234" s="72"/>
      <c r="AE1234" s="72"/>
      <c r="AF1234" s="72"/>
      <c r="AG1234" s="72"/>
      <c r="AH1234" s="72"/>
      <c r="AI1234" s="72"/>
      <c r="AJ1234" s="72"/>
      <c r="AK1234" s="72"/>
      <c r="AL1234" s="72"/>
      <c r="AM1234" s="72"/>
      <c r="AN1234" s="72"/>
      <c r="AO1234" s="72"/>
    </row>
    <row r="1235" spans="6:41" x14ac:dyDescent="0.25">
      <c r="F1235" s="51" t="str">
        <f>IFERROR(VLOOKUP(D1235,'Tabelas auxiliares'!$A$3:$B$61,2,FALSE),"")</f>
        <v/>
      </c>
      <c r="G1235" s="51" t="str">
        <f>IFERROR(VLOOKUP($B1235,'Tabelas auxiliares'!$A$65:$C$102,2,FALSE),"")</f>
        <v/>
      </c>
      <c r="H1235" s="51" t="str">
        <f>IFERROR(VLOOKUP($B1235,'Tabelas auxiliares'!$A$65:$C$102,3,FALSE),"")</f>
        <v/>
      </c>
      <c r="X1235" s="51" t="str">
        <f t="shared" si="32"/>
        <v/>
      </c>
      <c r="Y1235" s="51" t="str">
        <f>IF(T1235="","",IF(AND(T1235&lt;&gt;'Tabelas auxiliares'!$B$236,T1235&lt;&gt;'Tabelas auxiliares'!$B$237,T1235&lt;&gt;'Tabelas auxiliares'!$C$236,T1235&lt;&gt;'Tabelas auxiliares'!$C$237,T1235&lt;&gt;'Tabelas auxiliares'!$D$236),"FOLHA DE PESSOAL",IF(X1235='Tabelas auxiliares'!$A$237,"CUSTEIO",IF(X1235='Tabelas auxiliares'!$A$236,"INVESTIMENTO","ERRO - VERIFICAR"))))</f>
        <v/>
      </c>
      <c r="Z1235" s="64" t="str">
        <f t="shared" si="33"/>
        <v/>
      </c>
      <c r="AC1235" s="44"/>
      <c r="AD1235" s="72"/>
      <c r="AE1235" s="72"/>
      <c r="AF1235" s="72"/>
      <c r="AG1235" s="72"/>
      <c r="AH1235" s="72"/>
      <c r="AI1235" s="72"/>
      <c r="AJ1235" s="72"/>
      <c r="AK1235" s="72"/>
      <c r="AL1235" s="72"/>
      <c r="AM1235" s="72"/>
      <c r="AN1235" s="72"/>
      <c r="AO1235" s="72"/>
    </row>
    <row r="1236" spans="6:41" x14ac:dyDescent="0.25">
      <c r="F1236" s="51" t="str">
        <f>IFERROR(VLOOKUP(D1236,'Tabelas auxiliares'!$A$3:$B$61,2,FALSE),"")</f>
        <v/>
      </c>
      <c r="G1236" s="51" t="str">
        <f>IFERROR(VLOOKUP($B1236,'Tabelas auxiliares'!$A$65:$C$102,2,FALSE),"")</f>
        <v/>
      </c>
      <c r="H1236" s="51" t="str">
        <f>IFERROR(VLOOKUP($B1236,'Tabelas auxiliares'!$A$65:$C$102,3,FALSE),"")</f>
        <v/>
      </c>
      <c r="X1236" s="51" t="str">
        <f t="shared" si="32"/>
        <v/>
      </c>
      <c r="Y1236" s="51" t="str">
        <f>IF(T1236="","",IF(AND(T1236&lt;&gt;'Tabelas auxiliares'!$B$236,T1236&lt;&gt;'Tabelas auxiliares'!$B$237,T1236&lt;&gt;'Tabelas auxiliares'!$C$236,T1236&lt;&gt;'Tabelas auxiliares'!$C$237,T1236&lt;&gt;'Tabelas auxiliares'!$D$236),"FOLHA DE PESSOAL",IF(X1236='Tabelas auxiliares'!$A$237,"CUSTEIO",IF(X1236='Tabelas auxiliares'!$A$236,"INVESTIMENTO","ERRO - VERIFICAR"))))</f>
        <v/>
      </c>
      <c r="Z1236" s="64" t="str">
        <f t="shared" si="33"/>
        <v/>
      </c>
      <c r="AC1236" s="44"/>
      <c r="AD1236" s="72"/>
      <c r="AE1236" s="72"/>
      <c r="AF1236" s="72"/>
      <c r="AG1236" s="72"/>
      <c r="AH1236" s="72"/>
      <c r="AI1236" s="72"/>
      <c r="AJ1236" s="72"/>
      <c r="AK1236" s="72"/>
      <c r="AL1236" s="72"/>
      <c r="AM1236" s="72"/>
      <c r="AN1236" s="72"/>
      <c r="AO1236" s="72"/>
    </row>
    <row r="1237" spans="6:41" x14ac:dyDescent="0.25">
      <c r="F1237" s="51" t="str">
        <f>IFERROR(VLOOKUP(D1237,'Tabelas auxiliares'!$A$3:$B$61,2,FALSE),"")</f>
        <v/>
      </c>
      <c r="G1237" s="51" t="str">
        <f>IFERROR(VLOOKUP($B1237,'Tabelas auxiliares'!$A$65:$C$102,2,FALSE),"")</f>
        <v/>
      </c>
      <c r="H1237" s="51" t="str">
        <f>IFERROR(VLOOKUP($B1237,'Tabelas auxiliares'!$A$65:$C$102,3,FALSE),"")</f>
        <v/>
      </c>
      <c r="X1237" s="51" t="str">
        <f t="shared" si="32"/>
        <v/>
      </c>
      <c r="Y1237" s="51" t="str">
        <f>IF(T1237="","",IF(AND(T1237&lt;&gt;'Tabelas auxiliares'!$B$236,T1237&lt;&gt;'Tabelas auxiliares'!$B$237,T1237&lt;&gt;'Tabelas auxiliares'!$C$236,T1237&lt;&gt;'Tabelas auxiliares'!$C$237,T1237&lt;&gt;'Tabelas auxiliares'!$D$236),"FOLHA DE PESSOAL",IF(X1237='Tabelas auxiliares'!$A$237,"CUSTEIO",IF(X1237='Tabelas auxiliares'!$A$236,"INVESTIMENTO","ERRO - VERIFICAR"))))</f>
        <v/>
      </c>
      <c r="Z1237" s="64" t="str">
        <f t="shared" si="33"/>
        <v/>
      </c>
      <c r="AC1237" s="44"/>
      <c r="AD1237" s="72"/>
      <c r="AE1237" s="72"/>
      <c r="AF1237" s="72"/>
      <c r="AG1237" s="72"/>
      <c r="AH1237" s="72"/>
      <c r="AI1237" s="72"/>
      <c r="AJ1237" s="72"/>
      <c r="AK1237" s="72"/>
      <c r="AL1237" s="72"/>
      <c r="AM1237" s="72"/>
      <c r="AN1237" s="72"/>
      <c r="AO1237" s="72"/>
    </row>
    <row r="1238" spans="6:41" x14ac:dyDescent="0.25">
      <c r="F1238" s="51" t="str">
        <f>IFERROR(VLOOKUP(D1238,'Tabelas auxiliares'!$A$3:$B$61,2,FALSE),"")</f>
        <v/>
      </c>
      <c r="G1238" s="51" t="str">
        <f>IFERROR(VLOOKUP($B1238,'Tabelas auxiliares'!$A$65:$C$102,2,FALSE),"")</f>
        <v/>
      </c>
      <c r="H1238" s="51" t="str">
        <f>IFERROR(VLOOKUP($B1238,'Tabelas auxiliares'!$A$65:$C$102,3,FALSE),"")</f>
        <v/>
      </c>
      <c r="X1238" s="51" t="str">
        <f t="shared" si="32"/>
        <v/>
      </c>
      <c r="Y1238" s="51" t="str">
        <f>IF(T1238="","",IF(AND(T1238&lt;&gt;'Tabelas auxiliares'!$B$236,T1238&lt;&gt;'Tabelas auxiliares'!$B$237,T1238&lt;&gt;'Tabelas auxiliares'!$C$236,T1238&lt;&gt;'Tabelas auxiliares'!$C$237,T1238&lt;&gt;'Tabelas auxiliares'!$D$236),"FOLHA DE PESSOAL",IF(X1238='Tabelas auxiliares'!$A$237,"CUSTEIO",IF(X1238='Tabelas auxiliares'!$A$236,"INVESTIMENTO","ERRO - VERIFICAR"))))</f>
        <v/>
      </c>
      <c r="Z1238" s="64" t="str">
        <f t="shared" si="33"/>
        <v/>
      </c>
      <c r="AC1238" s="44"/>
      <c r="AD1238" s="72"/>
      <c r="AE1238" s="72"/>
      <c r="AF1238" s="72"/>
      <c r="AG1238" s="72"/>
      <c r="AH1238" s="72"/>
      <c r="AI1238" s="72"/>
      <c r="AJ1238" s="72"/>
      <c r="AK1238" s="72"/>
      <c r="AL1238" s="72"/>
      <c r="AM1238" s="72"/>
      <c r="AN1238" s="72"/>
      <c r="AO1238" s="72"/>
    </row>
    <row r="1239" spans="6:41" x14ac:dyDescent="0.25">
      <c r="F1239" s="51" t="str">
        <f>IFERROR(VLOOKUP(D1239,'Tabelas auxiliares'!$A$3:$B$61,2,FALSE),"")</f>
        <v/>
      </c>
      <c r="G1239" s="51" t="str">
        <f>IFERROR(VLOOKUP($B1239,'Tabelas auxiliares'!$A$65:$C$102,2,FALSE),"")</f>
        <v/>
      </c>
      <c r="H1239" s="51" t="str">
        <f>IFERROR(VLOOKUP($B1239,'Tabelas auxiliares'!$A$65:$C$102,3,FALSE),"")</f>
        <v/>
      </c>
      <c r="X1239" s="51" t="str">
        <f t="shared" si="32"/>
        <v/>
      </c>
      <c r="Y1239" s="51" t="str">
        <f>IF(T1239="","",IF(AND(T1239&lt;&gt;'Tabelas auxiliares'!$B$236,T1239&lt;&gt;'Tabelas auxiliares'!$B$237,T1239&lt;&gt;'Tabelas auxiliares'!$C$236,T1239&lt;&gt;'Tabelas auxiliares'!$C$237,T1239&lt;&gt;'Tabelas auxiliares'!$D$236),"FOLHA DE PESSOAL",IF(X1239='Tabelas auxiliares'!$A$237,"CUSTEIO",IF(X1239='Tabelas auxiliares'!$A$236,"INVESTIMENTO","ERRO - VERIFICAR"))))</f>
        <v/>
      </c>
      <c r="Z1239" s="64" t="str">
        <f t="shared" si="33"/>
        <v/>
      </c>
      <c r="AC1239" s="44"/>
      <c r="AD1239" s="72"/>
      <c r="AE1239" s="72"/>
      <c r="AF1239" s="72"/>
      <c r="AG1239" s="72"/>
      <c r="AH1239" s="72"/>
      <c r="AI1239" s="72"/>
      <c r="AJ1239" s="72"/>
      <c r="AK1239" s="72"/>
      <c r="AL1239" s="72"/>
      <c r="AM1239" s="72"/>
      <c r="AN1239" s="72"/>
      <c r="AO1239" s="72"/>
    </row>
    <row r="1240" spans="6:41" x14ac:dyDescent="0.25">
      <c r="F1240" s="51" t="str">
        <f>IFERROR(VLOOKUP(D1240,'Tabelas auxiliares'!$A$3:$B$61,2,FALSE),"")</f>
        <v/>
      </c>
      <c r="G1240" s="51" t="str">
        <f>IFERROR(VLOOKUP($B1240,'Tabelas auxiliares'!$A$65:$C$102,2,FALSE),"")</f>
        <v/>
      </c>
      <c r="H1240" s="51" t="str">
        <f>IFERROR(VLOOKUP($B1240,'Tabelas auxiliares'!$A$65:$C$102,3,FALSE),"")</f>
        <v/>
      </c>
      <c r="X1240" s="51" t="str">
        <f t="shared" si="32"/>
        <v/>
      </c>
      <c r="Y1240" s="51" t="str">
        <f>IF(T1240="","",IF(AND(T1240&lt;&gt;'Tabelas auxiliares'!$B$236,T1240&lt;&gt;'Tabelas auxiliares'!$B$237,T1240&lt;&gt;'Tabelas auxiliares'!$C$236,T1240&lt;&gt;'Tabelas auxiliares'!$C$237,T1240&lt;&gt;'Tabelas auxiliares'!$D$236),"FOLHA DE PESSOAL",IF(X1240='Tabelas auxiliares'!$A$237,"CUSTEIO",IF(X1240='Tabelas auxiliares'!$A$236,"INVESTIMENTO","ERRO - VERIFICAR"))))</f>
        <v/>
      </c>
      <c r="Z1240" s="64" t="str">
        <f t="shared" si="33"/>
        <v/>
      </c>
      <c r="AC1240" s="44"/>
      <c r="AD1240" s="72"/>
      <c r="AE1240" s="72"/>
      <c r="AF1240" s="72"/>
      <c r="AG1240" s="72"/>
      <c r="AH1240" s="72"/>
      <c r="AI1240" s="72"/>
      <c r="AJ1240" s="72"/>
      <c r="AK1240" s="72"/>
      <c r="AL1240" s="72"/>
      <c r="AM1240" s="72"/>
      <c r="AN1240" s="72"/>
      <c r="AO1240" s="72"/>
    </row>
    <row r="1241" spans="6:41" x14ac:dyDescent="0.25">
      <c r="F1241" s="51" t="str">
        <f>IFERROR(VLOOKUP(D1241,'Tabelas auxiliares'!$A$3:$B$61,2,FALSE),"")</f>
        <v/>
      </c>
      <c r="G1241" s="51" t="str">
        <f>IFERROR(VLOOKUP($B1241,'Tabelas auxiliares'!$A$65:$C$102,2,FALSE),"")</f>
        <v/>
      </c>
      <c r="H1241" s="51" t="str">
        <f>IFERROR(VLOOKUP($B1241,'Tabelas auxiliares'!$A$65:$C$102,3,FALSE),"")</f>
        <v/>
      </c>
      <c r="X1241" s="51" t="str">
        <f t="shared" si="32"/>
        <v/>
      </c>
      <c r="Y1241" s="51" t="str">
        <f>IF(T1241="","",IF(AND(T1241&lt;&gt;'Tabelas auxiliares'!$B$236,T1241&lt;&gt;'Tabelas auxiliares'!$B$237,T1241&lt;&gt;'Tabelas auxiliares'!$C$236,T1241&lt;&gt;'Tabelas auxiliares'!$C$237,T1241&lt;&gt;'Tabelas auxiliares'!$D$236),"FOLHA DE PESSOAL",IF(X1241='Tabelas auxiliares'!$A$237,"CUSTEIO",IF(X1241='Tabelas auxiliares'!$A$236,"INVESTIMENTO","ERRO - VERIFICAR"))))</f>
        <v/>
      </c>
      <c r="Z1241" s="64" t="str">
        <f t="shared" si="33"/>
        <v/>
      </c>
      <c r="AC1241" s="44"/>
      <c r="AD1241" s="72"/>
      <c r="AE1241" s="72"/>
      <c r="AF1241" s="72"/>
      <c r="AG1241" s="72"/>
      <c r="AH1241" s="72"/>
      <c r="AI1241" s="72"/>
      <c r="AJ1241" s="72"/>
      <c r="AK1241" s="72"/>
      <c r="AL1241" s="72"/>
      <c r="AM1241" s="72"/>
      <c r="AN1241" s="72"/>
      <c r="AO1241" s="72"/>
    </row>
    <row r="1242" spans="6:41" x14ac:dyDescent="0.25">
      <c r="F1242" s="51" t="str">
        <f>IFERROR(VLOOKUP(D1242,'Tabelas auxiliares'!$A$3:$B$61,2,FALSE),"")</f>
        <v/>
      </c>
      <c r="G1242" s="51" t="str">
        <f>IFERROR(VLOOKUP($B1242,'Tabelas auxiliares'!$A$65:$C$102,2,FALSE),"")</f>
        <v/>
      </c>
      <c r="H1242" s="51" t="str">
        <f>IFERROR(VLOOKUP($B1242,'Tabelas auxiliares'!$A$65:$C$102,3,FALSE),"")</f>
        <v/>
      </c>
      <c r="X1242" s="51" t="str">
        <f t="shared" si="32"/>
        <v/>
      </c>
      <c r="Y1242" s="51" t="str">
        <f>IF(T1242="","",IF(AND(T1242&lt;&gt;'Tabelas auxiliares'!$B$236,T1242&lt;&gt;'Tabelas auxiliares'!$B$237,T1242&lt;&gt;'Tabelas auxiliares'!$C$236,T1242&lt;&gt;'Tabelas auxiliares'!$C$237,T1242&lt;&gt;'Tabelas auxiliares'!$D$236),"FOLHA DE PESSOAL",IF(X1242='Tabelas auxiliares'!$A$237,"CUSTEIO",IF(X1242='Tabelas auxiliares'!$A$236,"INVESTIMENTO","ERRO - VERIFICAR"))))</f>
        <v/>
      </c>
      <c r="Z1242" s="64" t="str">
        <f t="shared" si="33"/>
        <v/>
      </c>
      <c r="AC1242" s="44"/>
      <c r="AD1242" s="72"/>
      <c r="AE1242" s="72"/>
      <c r="AF1242" s="72"/>
      <c r="AG1242" s="72"/>
      <c r="AH1242" s="72"/>
      <c r="AI1242" s="72"/>
      <c r="AJ1242" s="72"/>
      <c r="AK1242" s="72"/>
      <c r="AL1242" s="72"/>
      <c r="AM1242" s="72"/>
      <c r="AN1242" s="72"/>
      <c r="AO1242" s="72"/>
    </row>
    <row r="1243" spans="6:41" x14ac:dyDescent="0.25">
      <c r="F1243" s="51" t="str">
        <f>IFERROR(VLOOKUP(D1243,'Tabelas auxiliares'!$A$3:$B$61,2,FALSE),"")</f>
        <v/>
      </c>
      <c r="G1243" s="51" t="str">
        <f>IFERROR(VLOOKUP($B1243,'Tabelas auxiliares'!$A$65:$C$102,2,FALSE),"")</f>
        <v/>
      </c>
      <c r="H1243" s="51" t="str">
        <f>IFERROR(VLOOKUP($B1243,'Tabelas auxiliares'!$A$65:$C$102,3,FALSE),"")</f>
        <v/>
      </c>
      <c r="X1243" s="51" t="str">
        <f t="shared" si="32"/>
        <v/>
      </c>
      <c r="Y1243" s="51" t="str">
        <f>IF(T1243="","",IF(AND(T1243&lt;&gt;'Tabelas auxiliares'!$B$236,T1243&lt;&gt;'Tabelas auxiliares'!$B$237,T1243&lt;&gt;'Tabelas auxiliares'!$C$236,T1243&lt;&gt;'Tabelas auxiliares'!$C$237,T1243&lt;&gt;'Tabelas auxiliares'!$D$236),"FOLHA DE PESSOAL",IF(X1243='Tabelas auxiliares'!$A$237,"CUSTEIO",IF(X1243='Tabelas auxiliares'!$A$236,"INVESTIMENTO","ERRO - VERIFICAR"))))</f>
        <v/>
      </c>
      <c r="Z1243" s="64" t="str">
        <f t="shared" si="33"/>
        <v/>
      </c>
      <c r="AC1243" s="44"/>
      <c r="AD1243" s="72"/>
      <c r="AE1243" s="72"/>
      <c r="AF1243" s="72"/>
      <c r="AG1243" s="72"/>
      <c r="AH1243" s="72"/>
      <c r="AI1243" s="72"/>
      <c r="AJ1243" s="72"/>
      <c r="AK1243" s="72"/>
      <c r="AL1243" s="72"/>
      <c r="AM1243" s="72"/>
      <c r="AN1243" s="72"/>
      <c r="AO1243" s="72"/>
    </row>
    <row r="1244" spans="6:41" x14ac:dyDescent="0.25">
      <c r="F1244" s="51" t="str">
        <f>IFERROR(VLOOKUP(D1244,'Tabelas auxiliares'!$A$3:$B$61,2,FALSE),"")</f>
        <v/>
      </c>
      <c r="G1244" s="51" t="str">
        <f>IFERROR(VLOOKUP($B1244,'Tabelas auxiliares'!$A$65:$C$102,2,FALSE),"")</f>
        <v/>
      </c>
      <c r="H1244" s="51" t="str">
        <f>IFERROR(VLOOKUP($B1244,'Tabelas auxiliares'!$A$65:$C$102,3,FALSE),"")</f>
        <v/>
      </c>
      <c r="X1244" s="51" t="str">
        <f t="shared" si="32"/>
        <v/>
      </c>
      <c r="Y1244" s="51" t="str">
        <f>IF(T1244="","",IF(AND(T1244&lt;&gt;'Tabelas auxiliares'!$B$236,T1244&lt;&gt;'Tabelas auxiliares'!$B$237,T1244&lt;&gt;'Tabelas auxiliares'!$C$236,T1244&lt;&gt;'Tabelas auxiliares'!$C$237,T1244&lt;&gt;'Tabelas auxiliares'!$D$236),"FOLHA DE PESSOAL",IF(X1244='Tabelas auxiliares'!$A$237,"CUSTEIO",IF(X1244='Tabelas auxiliares'!$A$236,"INVESTIMENTO","ERRO - VERIFICAR"))))</f>
        <v/>
      </c>
      <c r="Z1244" s="64" t="str">
        <f t="shared" si="33"/>
        <v/>
      </c>
      <c r="AC1244" s="44"/>
      <c r="AD1244" s="72"/>
      <c r="AE1244" s="72"/>
      <c r="AF1244" s="72"/>
      <c r="AG1244" s="72"/>
      <c r="AH1244" s="72"/>
      <c r="AI1244" s="72"/>
      <c r="AJ1244" s="72"/>
      <c r="AK1244" s="72"/>
      <c r="AL1244" s="72"/>
      <c r="AM1244" s="72"/>
      <c r="AN1244" s="72"/>
      <c r="AO1244" s="72"/>
    </row>
    <row r="1245" spans="6:41" x14ac:dyDescent="0.25">
      <c r="F1245" s="51" t="str">
        <f>IFERROR(VLOOKUP(D1245,'Tabelas auxiliares'!$A$3:$B$61,2,FALSE),"")</f>
        <v/>
      </c>
      <c r="G1245" s="51" t="str">
        <f>IFERROR(VLOOKUP($B1245,'Tabelas auxiliares'!$A$65:$C$102,2,FALSE),"")</f>
        <v/>
      </c>
      <c r="H1245" s="51" t="str">
        <f>IFERROR(VLOOKUP($B1245,'Tabelas auxiliares'!$A$65:$C$102,3,FALSE),"")</f>
        <v/>
      </c>
      <c r="X1245" s="51" t="str">
        <f t="shared" si="32"/>
        <v/>
      </c>
      <c r="Y1245" s="51" t="str">
        <f>IF(T1245="","",IF(AND(T1245&lt;&gt;'Tabelas auxiliares'!$B$236,T1245&lt;&gt;'Tabelas auxiliares'!$B$237,T1245&lt;&gt;'Tabelas auxiliares'!$C$236,T1245&lt;&gt;'Tabelas auxiliares'!$C$237,T1245&lt;&gt;'Tabelas auxiliares'!$D$236),"FOLHA DE PESSOAL",IF(X1245='Tabelas auxiliares'!$A$237,"CUSTEIO",IF(X1245='Tabelas auxiliares'!$A$236,"INVESTIMENTO","ERRO - VERIFICAR"))))</f>
        <v/>
      </c>
      <c r="Z1245" s="64" t="str">
        <f t="shared" si="33"/>
        <v/>
      </c>
      <c r="AC1245" s="44"/>
      <c r="AD1245" s="72"/>
      <c r="AE1245" s="72"/>
      <c r="AF1245" s="72"/>
      <c r="AG1245" s="72"/>
      <c r="AH1245" s="72"/>
      <c r="AI1245" s="72"/>
      <c r="AJ1245" s="72"/>
      <c r="AK1245" s="72"/>
      <c r="AL1245" s="72"/>
      <c r="AM1245" s="72"/>
      <c r="AN1245" s="72"/>
      <c r="AO1245" s="72"/>
    </row>
    <row r="1246" spans="6:41" x14ac:dyDescent="0.25">
      <c r="F1246" s="51" t="str">
        <f>IFERROR(VLOOKUP(D1246,'Tabelas auxiliares'!$A$3:$B$61,2,FALSE),"")</f>
        <v/>
      </c>
      <c r="G1246" s="51" t="str">
        <f>IFERROR(VLOOKUP($B1246,'Tabelas auxiliares'!$A$65:$C$102,2,FALSE),"")</f>
        <v/>
      </c>
      <c r="H1246" s="51" t="str">
        <f>IFERROR(VLOOKUP($B1246,'Tabelas auxiliares'!$A$65:$C$102,3,FALSE),"")</f>
        <v/>
      </c>
      <c r="X1246" s="51" t="str">
        <f t="shared" si="32"/>
        <v/>
      </c>
      <c r="Y1246" s="51" t="str">
        <f>IF(T1246="","",IF(AND(T1246&lt;&gt;'Tabelas auxiliares'!$B$236,T1246&lt;&gt;'Tabelas auxiliares'!$B$237,T1246&lt;&gt;'Tabelas auxiliares'!$C$236,T1246&lt;&gt;'Tabelas auxiliares'!$C$237,T1246&lt;&gt;'Tabelas auxiliares'!$D$236),"FOLHA DE PESSOAL",IF(X1246='Tabelas auxiliares'!$A$237,"CUSTEIO",IF(X1246='Tabelas auxiliares'!$A$236,"INVESTIMENTO","ERRO - VERIFICAR"))))</f>
        <v/>
      </c>
      <c r="Z1246" s="64" t="str">
        <f t="shared" si="33"/>
        <v/>
      </c>
      <c r="AC1246" s="44"/>
      <c r="AD1246" s="72"/>
      <c r="AE1246" s="72"/>
      <c r="AF1246" s="72"/>
      <c r="AG1246" s="72"/>
      <c r="AH1246" s="72"/>
      <c r="AI1246" s="72"/>
      <c r="AJ1246" s="72"/>
      <c r="AK1246" s="72"/>
      <c r="AL1246" s="72"/>
      <c r="AM1246" s="72"/>
      <c r="AN1246" s="72"/>
      <c r="AO1246" s="72"/>
    </row>
    <row r="1247" spans="6:41" x14ac:dyDescent="0.25">
      <c r="F1247" s="51" t="str">
        <f>IFERROR(VLOOKUP(D1247,'Tabelas auxiliares'!$A$3:$B$61,2,FALSE),"")</f>
        <v/>
      </c>
      <c r="G1247" s="51" t="str">
        <f>IFERROR(VLOOKUP($B1247,'Tabelas auxiliares'!$A$65:$C$102,2,FALSE),"")</f>
        <v/>
      </c>
      <c r="H1247" s="51" t="str">
        <f>IFERROR(VLOOKUP($B1247,'Tabelas auxiliares'!$A$65:$C$102,3,FALSE),"")</f>
        <v/>
      </c>
      <c r="X1247" s="51" t="str">
        <f t="shared" si="32"/>
        <v/>
      </c>
      <c r="Y1247" s="51" t="str">
        <f>IF(T1247="","",IF(AND(T1247&lt;&gt;'Tabelas auxiliares'!$B$236,T1247&lt;&gt;'Tabelas auxiliares'!$B$237,T1247&lt;&gt;'Tabelas auxiliares'!$C$236,T1247&lt;&gt;'Tabelas auxiliares'!$C$237,T1247&lt;&gt;'Tabelas auxiliares'!$D$236),"FOLHA DE PESSOAL",IF(X1247='Tabelas auxiliares'!$A$237,"CUSTEIO",IF(X1247='Tabelas auxiliares'!$A$236,"INVESTIMENTO","ERRO - VERIFICAR"))))</f>
        <v/>
      </c>
      <c r="Z1247" s="64" t="str">
        <f t="shared" si="33"/>
        <v/>
      </c>
      <c r="AC1247" s="44"/>
      <c r="AD1247" s="72"/>
      <c r="AE1247" s="72"/>
      <c r="AF1247" s="72"/>
      <c r="AG1247" s="72"/>
      <c r="AH1247" s="72"/>
      <c r="AI1247" s="72"/>
      <c r="AJ1247" s="72"/>
      <c r="AK1247" s="72"/>
      <c r="AL1247" s="72"/>
      <c r="AM1247" s="72"/>
      <c r="AN1247" s="72"/>
      <c r="AO1247" s="72"/>
    </row>
    <row r="1248" spans="6:41" x14ac:dyDescent="0.25">
      <c r="F1248" s="51" t="str">
        <f>IFERROR(VLOOKUP(D1248,'Tabelas auxiliares'!$A$3:$B$61,2,FALSE),"")</f>
        <v/>
      </c>
      <c r="G1248" s="51" t="str">
        <f>IFERROR(VLOOKUP($B1248,'Tabelas auxiliares'!$A$65:$C$102,2,FALSE),"")</f>
        <v/>
      </c>
      <c r="H1248" s="51" t="str">
        <f>IFERROR(VLOOKUP($B1248,'Tabelas auxiliares'!$A$65:$C$102,3,FALSE),"")</f>
        <v/>
      </c>
      <c r="X1248" s="51" t="str">
        <f t="shared" si="32"/>
        <v/>
      </c>
      <c r="Y1248" s="51" t="str">
        <f>IF(T1248="","",IF(AND(T1248&lt;&gt;'Tabelas auxiliares'!$B$236,T1248&lt;&gt;'Tabelas auxiliares'!$B$237,T1248&lt;&gt;'Tabelas auxiliares'!$C$236,T1248&lt;&gt;'Tabelas auxiliares'!$C$237,T1248&lt;&gt;'Tabelas auxiliares'!$D$236),"FOLHA DE PESSOAL",IF(X1248='Tabelas auxiliares'!$A$237,"CUSTEIO",IF(X1248='Tabelas auxiliares'!$A$236,"INVESTIMENTO","ERRO - VERIFICAR"))))</f>
        <v/>
      </c>
      <c r="Z1248" s="64" t="str">
        <f t="shared" si="33"/>
        <v/>
      </c>
      <c r="AC1248" s="44"/>
      <c r="AD1248" s="72"/>
      <c r="AE1248" s="72"/>
      <c r="AF1248" s="72"/>
      <c r="AG1248" s="72"/>
      <c r="AH1248" s="72"/>
      <c r="AI1248" s="72"/>
      <c r="AJ1248" s="72"/>
      <c r="AK1248" s="72"/>
      <c r="AL1248" s="72"/>
      <c r="AM1248" s="72"/>
      <c r="AN1248" s="72"/>
      <c r="AO1248" s="72"/>
    </row>
    <row r="1249" spans="6:41" x14ac:dyDescent="0.25">
      <c r="F1249" s="51" t="str">
        <f>IFERROR(VLOOKUP(D1249,'Tabelas auxiliares'!$A$3:$B$61,2,FALSE),"")</f>
        <v/>
      </c>
      <c r="G1249" s="51" t="str">
        <f>IFERROR(VLOOKUP($B1249,'Tabelas auxiliares'!$A$65:$C$102,2,FALSE),"")</f>
        <v/>
      </c>
      <c r="H1249" s="51" t="str">
        <f>IFERROR(VLOOKUP($B1249,'Tabelas auxiliares'!$A$65:$C$102,3,FALSE),"")</f>
        <v/>
      </c>
      <c r="X1249" s="51" t="str">
        <f t="shared" si="32"/>
        <v/>
      </c>
      <c r="Y1249" s="51" t="str">
        <f>IF(T1249="","",IF(AND(T1249&lt;&gt;'Tabelas auxiliares'!$B$236,T1249&lt;&gt;'Tabelas auxiliares'!$B$237,T1249&lt;&gt;'Tabelas auxiliares'!$C$236,T1249&lt;&gt;'Tabelas auxiliares'!$C$237,T1249&lt;&gt;'Tabelas auxiliares'!$D$236),"FOLHA DE PESSOAL",IF(X1249='Tabelas auxiliares'!$A$237,"CUSTEIO",IF(X1249='Tabelas auxiliares'!$A$236,"INVESTIMENTO","ERRO - VERIFICAR"))))</f>
        <v/>
      </c>
      <c r="Z1249" s="64" t="str">
        <f t="shared" si="33"/>
        <v/>
      </c>
      <c r="AC1249" s="44"/>
      <c r="AD1249" s="72"/>
      <c r="AE1249" s="72"/>
      <c r="AF1249" s="72"/>
      <c r="AG1249" s="72"/>
      <c r="AH1249" s="72"/>
      <c r="AI1249" s="72"/>
      <c r="AJ1249" s="72"/>
      <c r="AK1249" s="72"/>
      <c r="AL1249" s="72"/>
      <c r="AM1249" s="72"/>
      <c r="AN1249" s="72"/>
      <c r="AO1249" s="72"/>
    </row>
    <row r="1250" spans="6:41" x14ac:dyDescent="0.25">
      <c r="F1250" s="51" t="str">
        <f>IFERROR(VLOOKUP(D1250,'Tabelas auxiliares'!$A$3:$B$61,2,FALSE),"")</f>
        <v/>
      </c>
      <c r="G1250" s="51" t="str">
        <f>IFERROR(VLOOKUP($B1250,'Tabelas auxiliares'!$A$65:$C$102,2,FALSE),"")</f>
        <v/>
      </c>
      <c r="H1250" s="51" t="str">
        <f>IFERROR(VLOOKUP($B1250,'Tabelas auxiliares'!$A$65:$C$102,3,FALSE),"")</f>
        <v/>
      </c>
      <c r="X1250" s="51" t="str">
        <f t="shared" si="32"/>
        <v/>
      </c>
      <c r="Y1250" s="51" t="str">
        <f>IF(T1250="","",IF(AND(T1250&lt;&gt;'Tabelas auxiliares'!$B$236,T1250&lt;&gt;'Tabelas auxiliares'!$B$237,T1250&lt;&gt;'Tabelas auxiliares'!$C$236,T1250&lt;&gt;'Tabelas auxiliares'!$C$237,T1250&lt;&gt;'Tabelas auxiliares'!$D$236),"FOLHA DE PESSOAL",IF(X1250='Tabelas auxiliares'!$A$237,"CUSTEIO",IF(X1250='Tabelas auxiliares'!$A$236,"INVESTIMENTO","ERRO - VERIFICAR"))))</f>
        <v/>
      </c>
      <c r="Z1250" s="64" t="str">
        <f t="shared" si="33"/>
        <v/>
      </c>
      <c r="AC1250" s="44"/>
      <c r="AD1250" s="72"/>
      <c r="AE1250" s="72"/>
      <c r="AF1250" s="72"/>
      <c r="AG1250" s="72"/>
      <c r="AH1250" s="72"/>
      <c r="AI1250" s="72"/>
      <c r="AJ1250" s="72"/>
      <c r="AK1250" s="72"/>
      <c r="AL1250" s="72"/>
      <c r="AM1250" s="72"/>
      <c r="AN1250" s="72"/>
      <c r="AO1250" s="72"/>
    </row>
    <row r="1251" spans="6:41" x14ac:dyDescent="0.25">
      <c r="F1251" s="51" t="str">
        <f>IFERROR(VLOOKUP(D1251,'Tabelas auxiliares'!$A$3:$B$61,2,FALSE),"")</f>
        <v/>
      </c>
      <c r="G1251" s="51" t="str">
        <f>IFERROR(VLOOKUP($B1251,'Tabelas auxiliares'!$A$65:$C$102,2,FALSE),"")</f>
        <v/>
      </c>
      <c r="H1251" s="51" t="str">
        <f>IFERROR(VLOOKUP($B1251,'Tabelas auxiliares'!$A$65:$C$102,3,FALSE),"")</f>
        <v/>
      </c>
      <c r="X1251" s="51" t="str">
        <f t="shared" si="32"/>
        <v/>
      </c>
      <c r="Y1251" s="51" t="str">
        <f>IF(T1251="","",IF(AND(T1251&lt;&gt;'Tabelas auxiliares'!$B$236,T1251&lt;&gt;'Tabelas auxiliares'!$B$237,T1251&lt;&gt;'Tabelas auxiliares'!$C$236,T1251&lt;&gt;'Tabelas auxiliares'!$C$237,T1251&lt;&gt;'Tabelas auxiliares'!$D$236),"FOLHA DE PESSOAL",IF(X1251='Tabelas auxiliares'!$A$237,"CUSTEIO",IF(X1251='Tabelas auxiliares'!$A$236,"INVESTIMENTO","ERRO - VERIFICAR"))))</f>
        <v/>
      </c>
      <c r="Z1251" s="64" t="str">
        <f t="shared" si="33"/>
        <v/>
      </c>
      <c r="AC1251" s="44"/>
      <c r="AD1251" s="72"/>
      <c r="AE1251" s="72"/>
      <c r="AF1251" s="72"/>
      <c r="AG1251" s="72"/>
      <c r="AH1251" s="72"/>
      <c r="AI1251" s="72"/>
      <c r="AJ1251" s="72"/>
      <c r="AK1251" s="72"/>
      <c r="AL1251" s="72"/>
      <c r="AM1251" s="72"/>
      <c r="AN1251" s="72"/>
      <c r="AO1251" s="72"/>
    </row>
    <row r="1252" spans="6:41" x14ac:dyDescent="0.25">
      <c r="F1252" s="51" t="str">
        <f>IFERROR(VLOOKUP(D1252,'Tabelas auxiliares'!$A$3:$B$61,2,FALSE),"")</f>
        <v/>
      </c>
      <c r="G1252" s="51" t="str">
        <f>IFERROR(VLOOKUP($B1252,'Tabelas auxiliares'!$A$65:$C$102,2,FALSE),"")</f>
        <v/>
      </c>
      <c r="H1252" s="51" t="str">
        <f>IFERROR(VLOOKUP($B1252,'Tabelas auxiliares'!$A$65:$C$102,3,FALSE),"")</f>
        <v/>
      </c>
      <c r="X1252" s="51" t="str">
        <f t="shared" si="32"/>
        <v/>
      </c>
      <c r="Y1252" s="51" t="str">
        <f>IF(T1252="","",IF(AND(T1252&lt;&gt;'Tabelas auxiliares'!$B$236,T1252&lt;&gt;'Tabelas auxiliares'!$B$237,T1252&lt;&gt;'Tabelas auxiliares'!$C$236,T1252&lt;&gt;'Tabelas auxiliares'!$C$237,T1252&lt;&gt;'Tabelas auxiliares'!$D$236),"FOLHA DE PESSOAL",IF(X1252='Tabelas auxiliares'!$A$237,"CUSTEIO",IF(X1252='Tabelas auxiliares'!$A$236,"INVESTIMENTO","ERRO - VERIFICAR"))))</f>
        <v/>
      </c>
      <c r="Z1252" s="64" t="str">
        <f t="shared" si="33"/>
        <v/>
      </c>
      <c r="AC1252" s="44"/>
      <c r="AD1252" s="72"/>
      <c r="AE1252" s="72"/>
      <c r="AF1252" s="72"/>
      <c r="AG1252" s="72"/>
      <c r="AH1252" s="72"/>
      <c r="AI1252" s="72"/>
      <c r="AJ1252" s="72"/>
      <c r="AK1252" s="72"/>
      <c r="AL1252" s="72"/>
      <c r="AM1252" s="72"/>
      <c r="AN1252" s="72"/>
      <c r="AO1252" s="72"/>
    </row>
    <row r="1253" spans="6:41" x14ac:dyDescent="0.25">
      <c r="F1253" s="51" t="str">
        <f>IFERROR(VLOOKUP(D1253,'Tabelas auxiliares'!$A$3:$B$61,2,FALSE),"")</f>
        <v/>
      </c>
      <c r="G1253" s="51" t="str">
        <f>IFERROR(VLOOKUP($B1253,'Tabelas auxiliares'!$A$65:$C$102,2,FALSE),"")</f>
        <v/>
      </c>
      <c r="H1253" s="51" t="str">
        <f>IFERROR(VLOOKUP($B1253,'Tabelas auxiliares'!$A$65:$C$102,3,FALSE),"")</f>
        <v/>
      </c>
      <c r="X1253" s="51" t="str">
        <f t="shared" si="32"/>
        <v/>
      </c>
      <c r="Y1253" s="51" t="str">
        <f>IF(T1253="","",IF(AND(T1253&lt;&gt;'Tabelas auxiliares'!$B$236,T1253&lt;&gt;'Tabelas auxiliares'!$B$237,T1253&lt;&gt;'Tabelas auxiliares'!$C$236,T1253&lt;&gt;'Tabelas auxiliares'!$C$237,T1253&lt;&gt;'Tabelas auxiliares'!$D$236),"FOLHA DE PESSOAL",IF(X1253='Tabelas auxiliares'!$A$237,"CUSTEIO",IF(X1253='Tabelas auxiliares'!$A$236,"INVESTIMENTO","ERRO - VERIFICAR"))))</f>
        <v/>
      </c>
      <c r="Z1253" s="64" t="str">
        <f t="shared" si="33"/>
        <v/>
      </c>
      <c r="AC1253" s="44"/>
      <c r="AD1253" s="72"/>
      <c r="AE1253" s="72"/>
      <c r="AF1253" s="72"/>
      <c r="AG1253" s="72"/>
      <c r="AH1253" s="72"/>
      <c r="AI1253" s="72"/>
      <c r="AJ1253" s="72"/>
      <c r="AK1253" s="72"/>
      <c r="AL1253" s="72"/>
      <c r="AM1253" s="72"/>
      <c r="AN1253" s="72"/>
      <c r="AO1253" s="72"/>
    </row>
    <row r="1254" spans="6:41" x14ac:dyDescent="0.25">
      <c r="F1254" s="51" t="str">
        <f>IFERROR(VLOOKUP(D1254,'Tabelas auxiliares'!$A$3:$B$61,2,FALSE),"")</f>
        <v/>
      </c>
      <c r="G1254" s="51" t="str">
        <f>IFERROR(VLOOKUP($B1254,'Tabelas auxiliares'!$A$65:$C$102,2,FALSE),"")</f>
        <v/>
      </c>
      <c r="H1254" s="51" t="str">
        <f>IFERROR(VLOOKUP($B1254,'Tabelas auxiliares'!$A$65:$C$102,3,FALSE),"")</f>
        <v/>
      </c>
      <c r="X1254" s="51" t="str">
        <f t="shared" si="32"/>
        <v/>
      </c>
      <c r="Y1254" s="51" t="str">
        <f>IF(T1254="","",IF(AND(T1254&lt;&gt;'Tabelas auxiliares'!$B$236,T1254&lt;&gt;'Tabelas auxiliares'!$B$237,T1254&lt;&gt;'Tabelas auxiliares'!$C$236,T1254&lt;&gt;'Tabelas auxiliares'!$C$237,T1254&lt;&gt;'Tabelas auxiliares'!$D$236),"FOLHA DE PESSOAL",IF(X1254='Tabelas auxiliares'!$A$237,"CUSTEIO",IF(X1254='Tabelas auxiliares'!$A$236,"INVESTIMENTO","ERRO - VERIFICAR"))))</f>
        <v/>
      </c>
      <c r="Z1254" s="64" t="str">
        <f t="shared" si="33"/>
        <v/>
      </c>
      <c r="AC1254" s="44"/>
      <c r="AD1254" s="72"/>
      <c r="AE1254" s="72"/>
      <c r="AF1254" s="72"/>
      <c r="AG1254" s="72"/>
      <c r="AH1254" s="72"/>
      <c r="AI1254" s="72"/>
      <c r="AJ1254" s="72"/>
      <c r="AK1254" s="72"/>
      <c r="AL1254" s="72"/>
      <c r="AM1254" s="72"/>
      <c r="AN1254" s="72"/>
      <c r="AO1254" s="72"/>
    </row>
    <row r="1255" spans="6:41" x14ac:dyDescent="0.25">
      <c r="F1255" s="51" t="str">
        <f>IFERROR(VLOOKUP(D1255,'Tabelas auxiliares'!$A$3:$B$61,2,FALSE),"")</f>
        <v/>
      </c>
      <c r="G1255" s="51" t="str">
        <f>IFERROR(VLOOKUP($B1255,'Tabelas auxiliares'!$A$65:$C$102,2,FALSE),"")</f>
        <v/>
      </c>
      <c r="H1255" s="51" t="str">
        <f>IFERROR(VLOOKUP($B1255,'Tabelas auxiliares'!$A$65:$C$102,3,FALSE),"")</f>
        <v/>
      </c>
      <c r="X1255" s="51" t="str">
        <f t="shared" si="32"/>
        <v/>
      </c>
      <c r="Y1255" s="51" t="str">
        <f>IF(T1255="","",IF(AND(T1255&lt;&gt;'Tabelas auxiliares'!$B$236,T1255&lt;&gt;'Tabelas auxiliares'!$B$237,T1255&lt;&gt;'Tabelas auxiliares'!$C$236,T1255&lt;&gt;'Tabelas auxiliares'!$C$237,T1255&lt;&gt;'Tabelas auxiliares'!$D$236),"FOLHA DE PESSOAL",IF(X1255='Tabelas auxiliares'!$A$237,"CUSTEIO",IF(X1255='Tabelas auxiliares'!$A$236,"INVESTIMENTO","ERRO - VERIFICAR"))))</f>
        <v/>
      </c>
      <c r="Z1255" s="64" t="str">
        <f t="shared" si="33"/>
        <v/>
      </c>
      <c r="AC1255" s="44"/>
      <c r="AD1255" s="72"/>
      <c r="AE1255" s="72"/>
      <c r="AF1255" s="72"/>
      <c r="AG1255" s="72"/>
      <c r="AH1255" s="72"/>
      <c r="AI1255" s="72"/>
      <c r="AJ1255" s="72"/>
      <c r="AK1255" s="72"/>
      <c r="AL1255" s="72"/>
      <c r="AM1255" s="72"/>
      <c r="AN1255" s="72"/>
      <c r="AO1255" s="72"/>
    </row>
    <row r="1256" spans="6:41" x14ac:dyDescent="0.25">
      <c r="F1256" s="51" t="str">
        <f>IFERROR(VLOOKUP(D1256,'Tabelas auxiliares'!$A$3:$B$61,2,FALSE),"")</f>
        <v/>
      </c>
      <c r="G1256" s="51" t="str">
        <f>IFERROR(VLOOKUP($B1256,'Tabelas auxiliares'!$A$65:$C$102,2,FALSE),"")</f>
        <v/>
      </c>
      <c r="H1256" s="51" t="str">
        <f>IFERROR(VLOOKUP($B1256,'Tabelas auxiliares'!$A$65:$C$102,3,FALSE),"")</f>
        <v/>
      </c>
      <c r="X1256" s="51" t="str">
        <f t="shared" si="32"/>
        <v/>
      </c>
      <c r="Y1256" s="51" t="str">
        <f>IF(T1256="","",IF(AND(T1256&lt;&gt;'Tabelas auxiliares'!$B$236,T1256&lt;&gt;'Tabelas auxiliares'!$B$237,T1256&lt;&gt;'Tabelas auxiliares'!$C$236,T1256&lt;&gt;'Tabelas auxiliares'!$C$237,T1256&lt;&gt;'Tabelas auxiliares'!$D$236),"FOLHA DE PESSOAL",IF(X1256='Tabelas auxiliares'!$A$237,"CUSTEIO",IF(X1256='Tabelas auxiliares'!$A$236,"INVESTIMENTO","ERRO - VERIFICAR"))))</f>
        <v/>
      </c>
      <c r="Z1256" s="64" t="str">
        <f t="shared" si="33"/>
        <v/>
      </c>
      <c r="AC1256" s="44"/>
    </row>
    <row r="1257" spans="6:41" x14ac:dyDescent="0.25">
      <c r="F1257" s="51" t="str">
        <f>IFERROR(VLOOKUP(D1257,'Tabelas auxiliares'!$A$3:$B$61,2,FALSE),"")</f>
        <v/>
      </c>
      <c r="G1257" s="51" t="str">
        <f>IFERROR(VLOOKUP($B1257,'Tabelas auxiliares'!$A$65:$C$102,2,FALSE),"")</f>
        <v/>
      </c>
      <c r="H1257" s="51" t="str">
        <f>IFERROR(VLOOKUP($B1257,'Tabelas auxiliares'!$A$65:$C$102,3,FALSE),"")</f>
        <v/>
      </c>
      <c r="X1257" s="51" t="str">
        <f t="shared" si="32"/>
        <v/>
      </c>
      <c r="Y1257" s="51" t="str">
        <f>IF(T1257="","",IF(AND(T1257&lt;&gt;'Tabelas auxiliares'!$B$236,T1257&lt;&gt;'Tabelas auxiliares'!$B$237,T1257&lt;&gt;'Tabelas auxiliares'!$C$236,T1257&lt;&gt;'Tabelas auxiliares'!$C$237,T1257&lt;&gt;'Tabelas auxiliares'!$D$236),"FOLHA DE PESSOAL",IF(X1257='Tabelas auxiliares'!$A$237,"CUSTEIO",IF(X1257='Tabelas auxiliares'!$A$236,"INVESTIMENTO","ERRO - VERIFICAR"))))</f>
        <v/>
      </c>
      <c r="Z1257" s="64" t="str">
        <f t="shared" si="33"/>
        <v/>
      </c>
      <c r="AC1257" s="44"/>
    </row>
    <row r="1258" spans="6:41" x14ac:dyDescent="0.25">
      <c r="F1258" s="51" t="str">
        <f>IFERROR(VLOOKUP(D1258,'Tabelas auxiliares'!$A$3:$B$61,2,FALSE),"")</f>
        <v/>
      </c>
      <c r="G1258" s="51" t="str">
        <f>IFERROR(VLOOKUP($B1258,'Tabelas auxiliares'!$A$65:$C$102,2,FALSE),"")</f>
        <v/>
      </c>
      <c r="H1258" s="51" t="str">
        <f>IFERROR(VLOOKUP($B1258,'Tabelas auxiliares'!$A$65:$C$102,3,FALSE),"")</f>
        <v/>
      </c>
      <c r="X1258" s="51" t="str">
        <f t="shared" si="32"/>
        <v/>
      </c>
      <c r="Y1258" s="51" t="str">
        <f>IF(T1258="","",IF(AND(T1258&lt;&gt;'Tabelas auxiliares'!$B$236,T1258&lt;&gt;'Tabelas auxiliares'!$B$237,T1258&lt;&gt;'Tabelas auxiliares'!$C$236,T1258&lt;&gt;'Tabelas auxiliares'!$C$237,T1258&lt;&gt;'Tabelas auxiliares'!$D$236),"FOLHA DE PESSOAL",IF(X1258='Tabelas auxiliares'!$A$237,"CUSTEIO",IF(X1258='Tabelas auxiliares'!$A$236,"INVESTIMENTO","ERRO - VERIFICAR"))))</f>
        <v/>
      </c>
      <c r="Z1258" s="64" t="str">
        <f t="shared" si="33"/>
        <v/>
      </c>
      <c r="AC1258" s="44"/>
    </row>
    <row r="1259" spans="6:41" x14ac:dyDescent="0.25">
      <c r="F1259" s="51" t="str">
        <f>IFERROR(VLOOKUP(D1259,'Tabelas auxiliares'!$A$3:$B$61,2,FALSE),"")</f>
        <v/>
      </c>
      <c r="G1259" s="51" t="str">
        <f>IFERROR(VLOOKUP($B1259,'Tabelas auxiliares'!$A$65:$C$102,2,FALSE),"")</f>
        <v/>
      </c>
      <c r="H1259" s="51" t="str">
        <f>IFERROR(VLOOKUP($B1259,'Tabelas auxiliares'!$A$65:$C$102,3,FALSE),"")</f>
        <v/>
      </c>
      <c r="X1259" s="51" t="str">
        <f t="shared" si="32"/>
        <v/>
      </c>
      <c r="Y1259" s="51" t="str">
        <f>IF(T1259="","",IF(AND(T1259&lt;&gt;'Tabelas auxiliares'!$B$236,T1259&lt;&gt;'Tabelas auxiliares'!$B$237,T1259&lt;&gt;'Tabelas auxiliares'!$C$236,T1259&lt;&gt;'Tabelas auxiliares'!$C$237,T1259&lt;&gt;'Tabelas auxiliares'!$D$236),"FOLHA DE PESSOAL",IF(X1259='Tabelas auxiliares'!$A$237,"CUSTEIO",IF(X1259='Tabelas auxiliares'!$A$236,"INVESTIMENTO","ERRO - VERIFICAR"))))</f>
        <v/>
      </c>
      <c r="Z1259" s="64" t="str">
        <f t="shared" si="33"/>
        <v/>
      </c>
      <c r="AC1259" s="44"/>
    </row>
    <row r="1260" spans="6:41" x14ac:dyDescent="0.25">
      <c r="F1260" s="51" t="str">
        <f>IFERROR(VLOOKUP(D1260,'Tabelas auxiliares'!$A$3:$B$61,2,FALSE),"")</f>
        <v/>
      </c>
      <c r="G1260" s="51" t="str">
        <f>IFERROR(VLOOKUP($B1260,'Tabelas auxiliares'!$A$65:$C$102,2,FALSE),"")</f>
        <v/>
      </c>
      <c r="H1260" s="51" t="str">
        <f>IFERROR(VLOOKUP($B1260,'Tabelas auxiliares'!$A$65:$C$102,3,FALSE),"")</f>
        <v/>
      </c>
      <c r="X1260" s="51" t="str">
        <f t="shared" si="32"/>
        <v/>
      </c>
      <c r="Y1260" s="51" t="str">
        <f>IF(T1260="","",IF(AND(T1260&lt;&gt;'Tabelas auxiliares'!$B$236,T1260&lt;&gt;'Tabelas auxiliares'!$B$237,T1260&lt;&gt;'Tabelas auxiliares'!$C$236,T1260&lt;&gt;'Tabelas auxiliares'!$C$237,T1260&lt;&gt;'Tabelas auxiliares'!$D$236),"FOLHA DE PESSOAL",IF(X1260='Tabelas auxiliares'!$A$237,"CUSTEIO",IF(X1260='Tabelas auxiliares'!$A$236,"INVESTIMENTO","ERRO - VERIFICAR"))))</f>
        <v/>
      </c>
      <c r="Z1260" s="64" t="str">
        <f t="shared" si="33"/>
        <v/>
      </c>
      <c r="AC1260" s="44"/>
    </row>
    <row r="1261" spans="6:41" x14ac:dyDescent="0.25">
      <c r="F1261" s="51" t="str">
        <f>IFERROR(VLOOKUP(D1261,'Tabelas auxiliares'!$A$3:$B$61,2,FALSE),"")</f>
        <v/>
      </c>
      <c r="G1261" s="51" t="str">
        <f>IFERROR(VLOOKUP($B1261,'Tabelas auxiliares'!$A$65:$C$102,2,FALSE),"")</f>
        <v/>
      </c>
      <c r="H1261" s="51" t="str">
        <f>IFERROR(VLOOKUP($B1261,'Tabelas auxiliares'!$A$65:$C$102,3,FALSE),"")</f>
        <v/>
      </c>
      <c r="X1261" s="51" t="str">
        <f t="shared" si="32"/>
        <v/>
      </c>
      <c r="Y1261" s="51" t="str">
        <f>IF(T1261="","",IF(AND(T1261&lt;&gt;'Tabelas auxiliares'!$B$236,T1261&lt;&gt;'Tabelas auxiliares'!$B$237,T1261&lt;&gt;'Tabelas auxiliares'!$C$236,T1261&lt;&gt;'Tabelas auxiliares'!$C$237,T1261&lt;&gt;'Tabelas auxiliares'!$D$236),"FOLHA DE PESSOAL",IF(X1261='Tabelas auxiliares'!$A$237,"CUSTEIO",IF(X1261='Tabelas auxiliares'!$A$236,"INVESTIMENTO","ERRO - VERIFICAR"))))</f>
        <v/>
      </c>
      <c r="Z1261" s="64" t="str">
        <f t="shared" si="33"/>
        <v/>
      </c>
      <c r="AC1261" s="44"/>
    </row>
    <row r="1262" spans="6:41" x14ac:dyDescent="0.25">
      <c r="F1262" s="51" t="str">
        <f>IFERROR(VLOOKUP(D1262,'Tabelas auxiliares'!$A$3:$B$61,2,FALSE),"")</f>
        <v/>
      </c>
      <c r="G1262" s="51" t="str">
        <f>IFERROR(VLOOKUP($B1262,'Tabelas auxiliares'!$A$65:$C$102,2,FALSE),"")</f>
        <v/>
      </c>
      <c r="H1262" s="51" t="str">
        <f>IFERROR(VLOOKUP($B1262,'Tabelas auxiliares'!$A$65:$C$102,3,FALSE),"")</f>
        <v/>
      </c>
      <c r="X1262" s="51" t="str">
        <f t="shared" si="32"/>
        <v/>
      </c>
      <c r="Y1262" s="51" t="str">
        <f>IF(T1262="","",IF(AND(T1262&lt;&gt;'Tabelas auxiliares'!$B$236,T1262&lt;&gt;'Tabelas auxiliares'!$B$237,T1262&lt;&gt;'Tabelas auxiliares'!$C$236,T1262&lt;&gt;'Tabelas auxiliares'!$C$237,T1262&lt;&gt;'Tabelas auxiliares'!$D$236),"FOLHA DE PESSOAL",IF(X1262='Tabelas auxiliares'!$A$237,"CUSTEIO",IF(X1262='Tabelas auxiliares'!$A$236,"INVESTIMENTO","ERRO - VERIFICAR"))))</f>
        <v/>
      </c>
      <c r="Z1262" s="64" t="str">
        <f t="shared" si="33"/>
        <v/>
      </c>
      <c r="AC1262" s="44"/>
    </row>
    <row r="1263" spans="6:41" x14ac:dyDescent="0.25">
      <c r="F1263" s="51" t="str">
        <f>IFERROR(VLOOKUP(D1263,'Tabelas auxiliares'!$A$3:$B$61,2,FALSE),"")</f>
        <v/>
      </c>
      <c r="G1263" s="51" t="str">
        <f>IFERROR(VLOOKUP($B1263,'Tabelas auxiliares'!$A$65:$C$102,2,FALSE),"")</f>
        <v/>
      </c>
      <c r="H1263" s="51" t="str">
        <f>IFERROR(VLOOKUP($B1263,'Tabelas auxiliares'!$A$65:$C$102,3,FALSE),"")</f>
        <v/>
      </c>
      <c r="X1263" s="51" t="str">
        <f t="shared" si="32"/>
        <v/>
      </c>
      <c r="Y1263" s="51" t="str">
        <f>IF(T1263="","",IF(AND(T1263&lt;&gt;'Tabelas auxiliares'!$B$236,T1263&lt;&gt;'Tabelas auxiliares'!$B$237,T1263&lt;&gt;'Tabelas auxiliares'!$C$236,T1263&lt;&gt;'Tabelas auxiliares'!$C$237,T1263&lt;&gt;'Tabelas auxiliares'!$D$236),"FOLHA DE PESSOAL",IF(X1263='Tabelas auxiliares'!$A$237,"CUSTEIO",IF(X1263='Tabelas auxiliares'!$A$236,"INVESTIMENTO","ERRO - VERIFICAR"))))</f>
        <v/>
      </c>
      <c r="Z1263" s="64" t="str">
        <f t="shared" si="33"/>
        <v/>
      </c>
      <c r="AC1263" s="44"/>
    </row>
    <row r="1264" spans="6:41" x14ac:dyDescent="0.25">
      <c r="F1264" s="51" t="str">
        <f>IFERROR(VLOOKUP(D1264,'Tabelas auxiliares'!$A$3:$B$61,2,FALSE),"")</f>
        <v/>
      </c>
      <c r="G1264" s="51" t="str">
        <f>IFERROR(VLOOKUP($B1264,'Tabelas auxiliares'!$A$65:$C$102,2,FALSE),"")</f>
        <v/>
      </c>
      <c r="H1264" s="51" t="str">
        <f>IFERROR(VLOOKUP($B1264,'Tabelas auxiliares'!$A$65:$C$102,3,FALSE),"")</f>
        <v/>
      </c>
      <c r="X1264" s="51" t="str">
        <f t="shared" si="32"/>
        <v/>
      </c>
      <c r="Y1264" s="51" t="str">
        <f>IF(T1264="","",IF(AND(T1264&lt;&gt;'Tabelas auxiliares'!$B$236,T1264&lt;&gt;'Tabelas auxiliares'!$B$237,T1264&lt;&gt;'Tabelas auxiliares'!$C$236,T1264&lt;&gt;'Tabelas auxiliares'!$C$237,T1264&lt;&gt;'Tabelas auxiliares'!$D$236),"FOLHA DE PESSOAL",IF(X1264='Tabelas auxiliares'!$A$237,"CUSTEIO",IF(X1264='Tabelas auxiliares'!$A$236,"INVESTIMENTO","ERRO - VERIFICAR"))))</f>
        <v/>
      </c>
      <c r="Z1264" s="64" t="str">
        <f t="shared" si="33"/>
        <v/>
      </c>
      <c r="AC1264" s="44"/>
    </row>
    <row r="1265" spans="6:29" x14ac:dyDescent="0.25">
      <c r="F1265" s="51" t="str">
        <f>IFERROR(VLOOKUP(D1265,'Tabelas auxiliares'!$A$3:$B$61,2,FALSE),"")</f>
        <v/>
      </c>
      <c r="G1265" s="51" t="str">
        <f>IFERROR(VLOOKUP($B1265,'Tabelas auxiliares'!$A$65:$C$102,2,FALSE),"")</f>
        <v/>
      </c>
      <c r="H1265" s="51" t="str">
        <f>IFERROR(VLOOKUP($B1265,'Tabelas auxiliares'!$A$65:$C$102,3,FALSE),"")</f>
        <v/>
      </c>
      <c r="X1265" s="51" t="str">
        <f t="shared" si="32"/>
        <v/>
      </c>
      <c r="Y1265" s="51" t="str">
        <f>IF(T1265="","",IF(AND(T1265&lt;&gt;'Tabelas auxiliares'!$B$236,T1265&lt;&gt;'Tabelas auxiliares'!$B$237,T1265&lt;&gt;'Tabelas auxiliares'!$C$236,T1265&lt;&gt;'Tabelas auxiliares'!$C$237,T1265&lt;&gt;'Tabelas auxiliares'!$D$236),"FOLHA DE PESSOAL",IF(X1265='Tabelas auxiliares'!$A$237,"CUSTEIO",IF(X1265='Tabelas auxiliares'!$A$236,"INVESTIMENTO","ERRO - VERIFICAR"))))</f>
        <v/>
      </c>
      <c r="Z1265" s="64" t="str">
        <f t="shared" si="33"/>
        <v/>
      </c>
      <c r="AC1265" s="44"/>
    </row>
    <row r="1266" spans="6:29" x14ac:dyDescent="0.25">
      <c r="F1266" s="51" t="str">
        <f>IFERROR(VLOOKUP(D1266,'Tabelas auxiliares'!$A$3:$B$61,2,FALSE),"")</f>
        <v/>
      </c>
      <c r="G1266" s="51" t="str">
        <f>IFERROR(VLOOKUP($B1266,'Tabelas auxiliares'!$A$65:$C$102,2,FALSE),"")</f>
        <v/>
      </c>
      <c r="H1266" s="51" t="str">
        <f>IFERROR(VLOOKUP($B1266,'Tabelas auxiliares'!$A$65:$C$102,3,FALSE),"")</f>
        <v/>
      </c>
      <c r="X1266" s="51" t="str">
        <f t="shared" si="32"/>
        <v/>
      </c>
      <c r="Y1266" s="51" t="str">
        <f>IF(T1266="","",IF(AND(T1266&lt;&gt;'Tabelas auxiliares'!$B$236,T1266&lt;&gt;'Tabelas auxiliares'!$B$237,T1266&lt;&gt;'Tabelas auxiliares'!$C$236,T1266&lt;&gt;'Tabelas auxiliares'!$C$237,T1266&lt;&gt;'Tabelas auxiliares'!$D$236),"FOLHA DE PESSOAL",IF(X1266='Tabelas auxiliares'!$A$237,"CUSTEIO",IF(X1266='Tabelas auxiliares'!$A$236,"INVESTIMENTO","ERRO - VERIFICAR"))))</f>
        <v/>
      </c>
      <c r="Z1266" s="64" t="str">
        <f t="shared" si="33"/>
        <v/>
      </c>
      <c r="AC1266" s="44"/>
    </row>
    <row r="1267" spans="6:29" x14ac:dyDescent="0.25">
      <c r="F1267" s="51" t="str">
        <f>IFERROR(VLOOKUP(D1267,'Tabelas auxiliares'!$A$3:$B$61,2,FALSE),"")</f>
        <v/>
      </c>
      <c r="G1267" s="51" t="str">
        <f>IFERROR(VLOOKUP($B1267,'Tabelas auxiliares'!$A$65:$C$102,2,FALSE),"")</f>
        <v/>
      </c>
      <c r="H1267" s="51" t="str">
        <f>IFERROR(VLOOKUP($B1267,'Tabelas auxiliares'!$A$65:$C$102,3,FALSE),"")</f>
        <v/>
      </c>
      <c r="X1267" s="51" t="str">
        <f t="shared" si="32"/>
        <v/>
      </c>
      <c r="Y1267" s="51" t="str">
        <f>IF(T1267="","",IF(AND(T1267&lt;&gt;'Tabelas auxiliares'!$B$236,T1267&lt;&gt;'Tabelas auxiliares'!$B$237,T1267&lt;&gt;'Tabelas auxiliares'!$C$236,T1267&lt;&gt;'Tabelas auxiliares'!$C$237,T1267&lt;&gt;'Tabelas auxiliares'!$D$236),"FOLHA DE PESSOAL",IF(X1267='Tabelas auxiliares'!$A$237,"CUSTEIO",IF(X1267='Tabelas auxiliares'!$A$236,"INVESTIMENTO","ERRO - VERIFICAR"))))</f>
        <v/>
      </c>
      <c r="Z1267" s="64" t="str">
        <f t="shared" si="33"/>
        <v/>
      </c>
      <c r="AC1267" s="44"/>
    </row>
    <row r="1268" spans="6:29" x14ac:dyDescent="0.25">
      <c r="F1268" s="51" t="str">
        <f>IFERROR(VLOOKUP(D1268,'Tabelas auxiliares'!$A$3:$B$61,2,FALSE),"")</f>
        <v/>
      </c>
      <c r="G1268" s="51" t="str">
        <f>IFERROR(VLOOKUP($B1268,'Tabelas auxiliares'!$A$65:$C$102,2,FALSE),"")</f>
        <v/>
      </c>
      <c r="H1268" s="51" t="str">
        <f>IFERROR(VLOOKUP($B1268,'Tabelas auxiliares'!$A$65:$C$102,3,FALSE),"")</f>
        <v/>
      </c>
      <c r="X1268" s="51" t="str">
        <f t="shared" si="32"/>
        <v/>
      </c>
      <c r="Y1268" s="51" t="str">
        <f>IF(T1268="","",IF(AND(T1268&lt;&gt;'Tabelas auxiliares'!$B$236,T1268&lt;&gt;'Tabelas auxiliares'!$B$237,T1268&lt;&gt;'Tabelas auxiliares'!$C$236,T1268&lt;&gt;'Tabelas auxiliares'!$C$237,T1268&lt;&gt;'Tabelas auxiliares'!$D$236),"FOLHA DE PESSOAL",IF(X1268='Tabelas auxiliares'!$A$237,"CUSTEIO",IF(X1268='Tabelas auxiliares'!$A$236,"INVESTIMENTO","ERRO - VERIFICAR"))))</f>
        <v/>
      </c>
      <c r="Z1268" s="64" t="str">
        <f t="shared" si="33"/>
        <v/>
      </c>
      <c r="AC1268" s="44"/>
    </row>
    <row r="1269" spans="6:29" x14ac:dyDescent="0.25">
      <c r="F1269" s="51" t="str">
        <f>IFERROR(VLOOKUP(D1269,'Tabelas auxiliares'!$A$3:$B$61,2,FALSE),"")</f>
        <v/>
      </c>
      <c r="G1269" s="51" t="str">
        <f>IFERROR(VLOOKUP($B1269,'Tabelas auxiliares'!$A$65:$C$102,2,FALSE),"")</f>
        <v/>
      </c>
      <c r="H1269" s="51" t="str">
        <f>IFERROR(VLOOKUP($B1269,'Tabelas auxiliares'!$A$65:$C$102,3,FALSE),"")</f>
        <v/>
      </c>
      <c r="X1269" s="51" t="str">
        <f t="shared" si="32"/>
        <v/>
      </c>
      <c r="Y1269" s="51" t="str">
        <f>IF(T1269="","",IF(AND(T1269&lt;&gt;'Tabelas auxiliares'!$B$236,T1269&lt;&gt;'Tabelas auxiliares'!$B$237,T1269&lt;&gt;'Tabelas auxiliares'!$C$236,T1269&lt;&gt;'Tabelas auxiliares'!$C$237,T1269&lt;&gt;'Tabelas auxiliares'!$D$236),"FOLHA DE PESSOAL",IF(X1269='Tabelas auxiliares'!$A$237,"CUSTEIO",IF(X1269='Tabelas auxiliares'!$A$236,"INVESTIMENTO","ERRO - VERIFICAR"))))</f>
        <v/>
      </c>
      <c r="Z1269" s="64" t="str">
        <f t="shared" si="33"/>
        <v/>
      </c>
      <c r="AC1269" s="44"/>
    </row>
    <row r="1270" spans="6:29" x14ac:dyDescent="0.25">
      <c r="F1270" s="51" t="str">
        <f>IFERROR(VLOOKUP(D1270,'Tabelas auxiliares'!$A$3:$B$61,2,FALSE),"")</f>
        <v/>
      </c>
      <c r="G1270" s="51" t="str">
        <f>IFERROR(VLOOKUP($B1270,'Tabelas auxiliares'!$A$65:$C$102,2,FALSE),"")</f>
        <v/>
      </c>
      <c r="H1270" s="51" t="str">
        <f>IFERROR(VLOOKUP($B1270,'Tabelas auxiliares'!$A$65:$C$102,3,FALSE),"")</f>
        <v/>
      </c>
      <c r="X1270" s="51" t="str">
        <f t="shared" si="32"/>
        <v/>
      </c>
      <c r="Y1270" s="51" t="str">
        <f>IF(T1270="","",IF(AND(T1270&lt;&gt;'Tabelas auxiliares'!$B$236,T1270&lt;&gt;'Tabelas auxiliares'!$B$237,T1270&lt;&gt;'Tabelas auxiliares'!$C$236,T1270&lt;&gt;'Tabelas auxiliares'!$C$237,T1270&lt;&gt;'Tabelas auxiliares'!$D$236),"FOLHA DE PESSOAL",IF(X1270='Tabelas auxiliares'!$A$237,"CUSTEIO",IF(X1270='Tabelas auxiliares'!$A$236,"INVESTIMENTO","ERRO - VERIFICAR"))))</f>
        <v/>
      </c>
      <c r="Z1270" s="64" t="str">
        <f t="shared" si="33"/>
        <v/>
      </c>
      <c r="AC1270" s="44"/>
    </row>
    <row r="1271" spans="6:29" x14ac:dyDescent="0.25">
      <c r="F1271" s="51" t="str">
        <f>IFERROR(VLOOKUP(D1271,'Tabelas auxiliares'!$A$3:$B$61,2,FALSE),"")</f>
        <v/>
      </c>
      <c r="G1271" s="51" t="str">
        <f>IFERROR(VLOOKUP($B1271,'Tabelas auxiliares'!$A$65:$C$102,2,FALSE),"")</f>
        <v/>
      </c>
      <c r="H1271" s="51" t="str">
        <f>IFERROR(VLOOKUP($B1271,'Tabelas auxiliares'!$A$65:$C$102,3,FALSE),"")</f>
        <v/>
      </c>
      <c r="X1271" s="51" t="str">
        <f t="shared" si="32"/>
        <v/>
      </c>
      <c r="Y1271" s="51" t="str">
        <f>IF(T1271="","",IF(AND(T1271&lt;&gt;'Tabelas auxiliares'!$B$236,T1271&lt;&gt;'Tabelas auxiliares'!$B$237,T1271&lt;&gt;'Tabelas auxiliares'!$C$236,T1271&lt;&gt;'Tabelas auxiliares'!$C$237,T1271&lt;&gt;'Tabelas auxiliares'!$D$236),"FOLHA DE PESSOAL",IF(X1271='Tabelas auxiliares'!$A$237,"CUSTEIO",IF(X1271='Tabelas auxiliares'!$A$236,"INVESTIMENTO","ERRO - VERIFICAR"))))</f>
        <v/>
      </c>
      <c r="Z1271" s="64" t="str">
        <f t="shared" si="33"/>
        <v/>
      </c>
      <c r="AC1271" s="44"/>
    </row>
    <row r="1272" spans="6:29" x14ac:dyDescent="0.25">
      <c r="F1272" s="51" t="str">
        <f>IFERROR(VLOOKUP(D1272,'Tabelas auxiliares'!$A$3:$B$61,2,FALSE),"")</f>
        <v/>
      </c>
      <c r="G1272" s="51" t="str">
        <f>IFERROR(VLOOKUP($B1272,'Tabelas auxiliares'!$A$65:$C$102,2,FALSE),"")</f>
        <v/>
      </c>
      <c r="H1272" s="51" t="str">
        <f>IFERROR(VLOOKUP($B1272,'Tabelas auxiliares'!$A$65:$C$102,3,FALSE),"")</f>
        <v/>
      </c>
      <c r="X1272" s="51" t="str">
        <f t="shared" si="32"/>
        <v/>
      </c>
      <c r="Y1272" s="51" t="str">
        <f>IF(T1272="","",IF(AND(T1272&lt;&gt;'Tabelas auxiliares'!$B$236,T1272&lt;&gt;'Tabelas auxiliares'!$B$237,T1272&lt;&gt;'Tabelas auxiliares'!$C$236,T1272&lt;&gt;'Tabelas auxiliares'!$C$237,T1272&lt;&gt;'Tabelas auxiliares'!$D$236),"FOLHA DE PESSOAL",IF(X1272='Tabelas auxiliares'!$A$237,"CUSTEIO",IF(X1272='Tabelas auxiliares'!$A$236,"INVESTIMENTO","ERRO - VERIFICAR"))))</f>
        <v/>
      </c>
      <c r="Z1272" s="64" t="str">
        <f t="shared" si="33"/>
        <v/>
      </c>
      <c r="AC1272" s="44"/>
    </row>
    <row r="1273" spans="6:29" x14ac:dyDescent="0.25">
      <c r="F1273" s="51" t="str">
        <f>IFERROR(VLOOKUP(D1273,'Tabelas auxiliares'!$A$3:$B$61,2,FALSE),"")</f>
        <v/>
      </c>
      <c r="G1273" s="51" t="str">
        <f>IFERROR(VLOOKUP($B1273,'Tabelas auxiliares'!$A$65:$C$102,2,FALSE),"")</f>
        <v/>
      </c>
      <c r="H1273" s="51" t="str">
        <f>IFERROR(VLOOKUP($B1273,'Tabelas auxiliares'!$A$65:$C$102,3,FALSE),"")</f>
        <v/>
      </c>
      <c r="X1273" s="51" t="str">
        <f t="shared" si="32"/>
        <v/>
      </c>
      <c r="Y1273" s="51" t="str">
        <f>IF(T1273="","",IF(AND(T1273&lt;&gt;'Tabelas auxiliares'!$B$236,T1273&lt;&gt;'Tabelas auxiliares'!$B$237,T1273&lt;&gt;'Tabelas auxiliares'!$C$236,T1273&lt;&gt;'Tabelas auxiliares'!$C$237,T1273&lt;&gt;'Tabelas auxiliares'!$D$236),"FOLHA DE PESSOAL",IF(X1273='Tabelas auxiliares'!$A$237,"CUSTEIO",IF(X1273='Tabelas auxiliares'!$A$236,"INVESTIMENTO","ERRO - VERIFICAR"))))</f>
        <v/>
      </c>
      <c r="Z1273" s="64" t="str">
        <f t="shared" si="33"/>
        <v/>
      </c>
      <c r="AC1273" s="44"/>
    </row>
    <row r="1274" spans="6:29" x14ac:dyDescent="0.25">
      <c r="F1274" s="51" t="str">
        <f>IFERROR(VLOOKUP(D1274,'Tabelas auxiliares'!$A$3:$B$61,2,FALSE),"")</f>
        <v/>
      </c>
      <c r="G1274" s="51" t="str">
        <f>IFERROR(VLOOKUP($B1274,'Tabelas auxiliares'!$A$65:$C$102,2,FALSE),"")</f>
        <v/>
      </c>
      <c r="H1274" s="51" t="str">
        <f>IFERROR(VLOOKUP($B1274,'Tabelas auxiliares'!$A$65:$C$102,3,FALSE),"")</f>
        <v/>
      </c>
      <c r="X1274" s="51" t="str">
        <f t="shared" si="32"/>
        <v/>
      </c>
      <c r="Y1274" s="51" t="str">
        <f>IF(T1274="","",IF(AND(T1274&lt;&gt;'Tabelas auxiliares'!$B$236,T1274&lt;&gt;'Tabelas auxiliares'!$B$237,T1274&lt;&gt;'Tabelas auxiliares'!$C$236,T1274&lt;&gt;'Tabelas auxiliares'!$C$237,T1274&lt;&gt;'Tabelas auxiliares'!$D$236),"FOLHA DE PESSOAL",IF(X1274='Tabelas auxiliares'!$A$237,"CUSTEIO",IF(X1274='Tabelas auxiliares'!$A$236,"INVESTIMENTO","ERRO - VERIFICAR"))))</f>
        <v/>
      </c>
      <c r="Z1274" s="64" t="str">
        <f t="shared" si="33"/>
        <v/>
      </c>
      <c r="AC1274" s="44"/>
    </row>
    <row r="1275" spans="6:29" x14ac:dyDescent="0.25">
      <c r="F1275" s="51" t="str">
        <f>IFERROR(VLOOKUP(D1275,'Tabelas auxiliares'!$A$3:$B$61,2,FALSE),"")</f>
        <v/>
      </c>
      <c r="G1275" s="51" t="str">
        <f>IFERROR(VLOOKUP($B1275,'Tabelas auxiliares'!$A$65:$C$102,2,FALSE),"")</f>
        <v/>
      </c>
      <c r="H1275" s="51" t="str">
        <f>IFERROR(VLOOKUP($B1275,'Tabelas auxiliares'!$A$65:$C$102,3,FALSE),"")</f>
        <v/>
      </c>
      <c r="X1275" s="51" t="str">
        <f t="shared" si="32"/>
        <v/>
      </c>
      <c r="Y1275" s="51" t="str">
        <f>IF(T1275="","",IF(AND(T1275&lt;&gt;'Tabelas auxiliares'!$B$236,T1275&lt;&gt;'Tabelas auxiliares'!$B$237,T1275&lt;&gt;'Tabelas auxiliares'!$C$236,T1275&lt;&gt;'Tabelas auxiliares'!$C$237,T1275&lt;&gt;'Tabelas auxiliares'!$D$236),"FOLHA DE PESSOAL",IF(X1275='Tabelas auxiliares'!$A$237,"CUSTEIO",IF(X1275='Tabelas auxiliares'!$A$236,"INVESTIMENTO","ERRO - VERIFICAR"))))</f>
        <v/>
      </c>
      <c r="Z1275" s="64" t="str">
        <f t="shared" si="33"/>
        <v/>
      </c>
      <c r="AC1275" s="44"/>
    </row>
    <row r="1276" spans="6:29" x14ac:dyDescent="0.25">
      <c r="F1276" s="51" t="str">
        <f>IFERROR(VLOOKUP(D1276,'Tabelas auxiliares'!$A$3:$B$61,2,FALSE),"")</f>
        <v/>
      </c>
      <c r="G1276" s="51" t="str">
        <f>IFERROR(VLOOKUP($B1276,'Tabelas auxiliares'!$A$65:$C$102,2,FALSE),"")</f>
        <v/>
      </c>
      <c r="H1276" s="51" t="str">
        <f>IFERROR(VLOOKUP($B1276,'Tabelas auxiliares'!$A$65:$C$102,3,FALSE),"")</f>
        <v/>
      </c>
      <c r="X1276" s="51" t="str">
        <f t="shared" si="32"/>
        <v/>
      </c>
      <c r="Y1276" s="51" t="str">
        <f>IF(T1276="","",IF(AND(T1276&lt;&gt;'Tabelas auxiliares'!$B$236,T1276&lt;&gt;'Tabelas auxiliares'!$B$237,T1276&lt;&gt;'Tabelas auxiliares'!$C$236,T1276&lt;&gt;'Tabelas auxiliares'!$C$237,T1276&lt;&gt;'Tabelas auxiliares'!$D$236),"FOLHA DE PESSOAL",IF(X1276='Tabelas auxiliares'!$A$237,"CUSTEIO",IF(X1276='Tabelas auxiliares'!$A$236,"INVESTIMENTO","ERRO - VERIFICAR"))))</f>
        <v/>
      </c>
      <c r="Z1276" s="64" t="str">
        <f t="shared" si="33"/>
        <v/>
      </c>
      <c r="AC1276" s="44"/>
    </row>
    <row r="1277" spans="6:29" x14ac:dyDescent="0.25">
      <c r="F1277" s="51" t="str">
        <f>IFERROR(VLOOKUP(D1277,'Tabelas auxiliares'!$A$3:$B$61,2,FALSE),"")</f>
        <v/>
      </c>
      <c r="G1277" s="51" t="str">
        <f>IFERROR(VLOOKUP($B1277,'Tabelas auxiliares'!$A$65:$C$102,2,FALSE),"")</f>
        <v/>
      </c>
      <c r="H1277" s="51" t="str">
        <f>IFERROR(VLOOKUP($B1277,'Tabelas auxiliares'!$A$65:$C$102,3,FALSE),"")</f>
        <v/>
      </c>
      <c r="X1277" s="51" t="str">
        <f t="shared" si="32"/>
        <v/>
      </c>
      <c r="Y1277" s="51" t="str">
        <f>IF(T1277="","",IF(AND(T1277&lt;&gt;'Tabelas auxiliares'!$B$236,T1277&lt;&gt;'Tabelas auxiliares'!$B$237,T1277&lt;&gt;'Tabelas auxiliares'!$C$236,T1277&lt;&gt;'Tabelas auxiliares'!$C$237,T1277&lt;&gt;'Tabelas auxiliares'!$D$236),"FOLHA DE PESSOAL",IF(X1277='Tabelas auxiliares'!$A$237,"CUSTEIO",IF(X1277='Tabelas auxiliares'!$A$236,"INVESTIMENTO","ERRO - VERIFICAR"))))</f>
        <v/>
      </c>
      <c r="Z1277" s="64" t="str">
        <f t="shared" si="33"/>
        <v/>
      </c>
      <c r="AC1277" s="44"/>
    </row>
    <row r="1278" spans="6:29" x14ac:dyDescent="0.25">
      <c r="F1278" s="51" t="str">
        <f>IFERROR(VLOOKUP(D1278,'Tabelas auxiliares'!$A$3:$B$61,2,FALSE),"")</f>
        <v/>
      </c>
      <c r="G1278" s="51" t="str">
        <f>IFERROR(VLOOKUP($B1278,'Tabelas auxiliares'!$A$65:$C$102,2,FALSE),"")</f>
        <v/>
      </c>
      <c r="H1278" s="51" t="str">
        <f>IFERROR(VLOOKUP($B1278,'Tabelas auxiliares'!$A$65:$C$102,3,FALSE),"")</f>
        <v/>
      </c>
      <c r="X1278" s="51" t="str">
        <f t="shared" si="32"/>
        <v/>
      </c>
      <c r="Y1278" s="51" t="str">
        <f>IF(T1278="","",IF(AND(T1278&lt;&gt;'Tabelas auxiliares'!$B$236,T1278&lt;&gt;'Tabelas auxiliares'!$B$237,T1278&lt;&gt;'Tabelas auxiliares'!$C$236,T1278&lt;&gt;'Tabelas auxiliares'!$C$237,T1278&lt;&gt;'Tabelas auxiliares'!$D$236),"FOLHA DE PESSOAL",IF(X1278='Tabelas auxiliares'!$A$237,"CUSTEIO",IF(X1278='Tabelas auxiliares'!$A$236,"INVESTIMENTO","ERRO - VERIFICAR"))))</f>
        <v/>
      </c>
      <c r="Z1278" s="64" t="str">
        <f t="shared" si="33"/>
        <v/>
      </c>
      <c r="AC1278" s="44"/>
    </row>
    <row r="1279" spans="6:29" x14ac:dyDescent="0.25">
      <c r="F1279" s="51" t="str">
        <f>IFERROR(VLOOKUP(D1279,'Tabelas auxiliares'!$A$3:$B$61,2,FALSE),"")</f>
        <v/>
      </c>
      <c r="G1279" s="51" t="str">
        <f>IFERROR(VLOOKUP($B1279,'Tabelas auxiliares'!$A$65:$C$102,2,FALSE),"")</f>
        <v/>
      </c>
      <c r="H1279" s="51" t="str">
        <f>IFERROR(VLOOKUP($B1279,'Tabelas auxiliares'!$A$65:$C$102,3,FALSE),"")</f>
        <v/>
      </c>
      <c r="X1279" s="51" t="str">
        <f t="shared" si="32"/>
        <v/>
      </c>
      <c r="Y1279" s="51" t="str">
        <f>IF(T1279="","",IF(AND(T1279&lt;&gt;'Tabelas auxiliares'!$B$236,T1279&lt;&gt;'Tabelas auxiliares'!$B$237,T1279&lt;&gt;'Tabelas auxiliares'!$C$236,T1279&lt;&gt;'Tabelas auxiliares'!$C$237,T1279&lt;&gt;'Tabelas auxiliares'!$D$236),"FOLHA DE PESSOAL",IF(X1279='Tabelas auxiliares'!$A$237,"CUSTEIO",IF(X1279='Tabelas auxiliares'!$A$236,"INVESTIMENTO","ERRO - VERIFICAR"))))</f>
        <v/>
      </c>
      <c r="Z1279" s="64" t="str">
        <f t="shared" si="33"/>
        <v/>
      </c>
      <c r="AC1279" s="44"/>
    </row>
    <row r="1280" spans="6:29" x14ac:dyDescent="0.25">
      <c r="F1280" s="51" t="str">
        <f>IFERROR(VLOOKUP(D1280,'Tabelas auxiliares'!$A$3:$B$61,2,FALSE),"")</f>
        <v/>
      </c>
      <c r="G1280" s="51" t="str">
        <f>IFERROR(VLOOKUP($B1280,'Tabelas auxiliares'!$A$65:$C$102,2,FALSE),"")</f>
        <v/>
      </c>
      <c r="H1280" s="51" t="str">
        <f>IFERROR(VLOOKUP($B1280,'Tabelas auxiliares'!$A$65:$C$102,3,FALSE),"")</f>
        <v/>
      </c>
      <c r="X1280" s="51" t="str">
        <f t="shared" si="32"/>
        <v/>
      </c>
      <c r="Y1280" s="51" t="str">
        <f>IF(T1280="","",IF(AND(T1280&lt;&gt;'Tabelas auxiliares'!$B$236,T1280&lt;&gt;'Tabelas auxiliares'!$B$237,T1280&lt;&gt;'Tabelas auxiliares'!$C$236,T1280&lt;&gt;'Tabelas auxiliares'!$C$237,T1280&lt;&gt;'Tabelas auxiliares'!$D$236),"FOLHA DE PESSOAL",IF(X1280='Tabelas auxiliares'!$A$237,"CUSTEIO",IF(X1280='Tabelas auxiliares'!$A$236,"INVESTIMENTO","ERRO - VERIFICAR"))))</f>
        <v/>
      </c>
      <c r="Z1280" s="64" t="str">
        <f t="shared" si="33"/>
        <v/>
      </c>
      <c r="AC1280" s="44"/>
    </row>
    <row r="1281" spans="6:29" x14ac:dyDescent="0.25">
      <c r="F1281" s="51" t="str">
        <f>IFERROR(VLOOKUP(D1281,'Tabelas auxiliares'!$A$3:$B$61,2,FALSE),"")</f>
        <v/>
      </c>
      <c r="G1281" s="51" t="str">
        <f>IFERROR(VLOOKUP($B1281,'Tabelas auxiliares'!$A$65:$C$102,2,FALSE),"")</f>
        <v/>
      </c>
      <c r="H1281" s="51" t="str">
        <f>IFERROR(VLOOKUP($B1281,'Tabelas auxiliares'!$A$65:$C$102,3,FALSE),"")</f>
        <v/>
      </c>
      <c r="X1281" s="51" t="str">
        <f t="shared" si="32"/>
        <v/>
      </c>
      <c r="Y1281" s="51" t="str">
        <f>IF(T1281="","",IF(AND(T1281&lt;&gt;'Tabelas auxiliares'!$B$236,T1281&lt;&gt;'Tabelas auxiliares'!$B$237,T1281&lt;&gt;'Tabelas auxiliares'!$C$236,T1281&lt;&gt;'Tabelas auxiliares'!$C$237,T1281&lt;&gt;'Tabelas auxiliares'!$D$236),"FOLHA DE PESSOAL",IF(X1281='Tabelas auxiliares'!$A$237,"CUSTEIO",IF(X1281='Tabelas auxiliares'!$A$236,"INVESTIMENTO","ERRO - VERIFICAR"))))</f>
        <v/>
      </c>
      <c r="Z1281" s="64" t="str">
        <f t="shared" si="33"/>
        <v/>
      </c>
      <c r="AC1281" s="44"/>
    </row>
    <row r="1282" spans="6:29" x14ac:dyDescent="0.25">
      <c r="F1282" s="51" t="str">
        <f>IFERROR(VLOOKUP(D1282,'Tabelas auxiliares'!$A$3:$B$61,2,FALSE),"")</f>
        <v/>
      </c>
      <c r="G1282" s="51" t="str">
        <f>IFERROR(VLOOKUP($B1282,'Tabelas auxiliares'!$A$65:$C$102,2,FALSE),"")</f>
        <v/>
      </c>
      <c r="H1282" s="51" t="str">
        <f>IFERROR(VLOOKUP($B1282,'Tabelas auxiliares'!$A$65:$C$102,3,FALSE),"")</f>
        <v/>
      </c>
      <c r="X1282" s="51" t="str">
        <f t="shared" si="32"/>
        <v/>
      </c>
      <c r="Y1282" s="51" t="str">
        <f>IF(T1282="","",IF(AND(T1282&lt;&gt;'Tabelas auxiliares'!$B$236,T1282&lt;&gt;'Tabelas auxiliares'!$B$237,T1282&lt;&gt;'Tabelas auxiliares'!$C$236,T1282&lt;&gt;'Tabelas auxiliares'!$C$237,T1282&lt;&gt;'Tabelas auxiliares'!$D$236),"FOLHA DE PESSOAL",IF(X1282='Tabelas auxiliares'!$A$237,"CUSTEIO",IF(X1282='Tabelas auxiliares'!$A$236,"INVESTIMENTO","ERRO - VERIFICAR"))))</f>
        <v/>
      </c>
      <c r="Z1282" s="64" t="str">
        <f t="shared" si="33"/>
        <v/>
      </c>
      <c r="AC1282" s="44"/>
    </row>
    <row r="1283" spans="6:29" x14ac:dyDescent="0.25">
      <c r="F1283" s="51" t="str">
        <f>IFERROR(VLOOKUP(D1283,'Tabelas auxiliares'!$A$3:$B$61,2,FALSE),"")</f>
        <v/>
      </c>
      <c r="G1283" s="51" t="str">
        <f>IFERROR(VLOOKUP($B1283,'Tabelas auxiliares'!$A$65:$C$102,2,FALSE),"")</f>
        <v/>
      </c>
      <c r="H1283" s="51" t="str">
        <f>IFERROR(VLOOKUP($B1283,'Tabelas auxiliares'!$A$65:$C$102,3,FALSE),"")</f>
        <v/>
      </c>
      <c r="X1283" s="51" t="str">
        <f t="shared" si="32"/>
        <v/>
      </c>
      <c r="Y1283" s="51" t="str">
        <f>IF(T1283="","",IF(AND(T1283&lt;&gt;'Tabelas auxiliares'!$B$236,T1283&lt;&gt;'Tabelas auxiliares'!$B$237,T1283&lt;&gt;'Tabelas auxiliares'!$C$236,T1283&lt;&gt;'Tabelas auxiliares'!$C$237,T1283&lt;&gt;'Tabelas auxiliares'!$D$236),"FOLHA DE PESSOAL",IF(X1283='Tabelas auxiliares'!$A$237,"CUSTEIO",IF(X1283='Tabelas auxiliares'!$A$236,"INVESTIMENTO","ERRO - VERIFICAR"))))</f>
        <v/>
      </c>
      <c r="Z1283" s="64" t="str">
        <f t="shared" si="33"/>
        <v/>
      </c>
      <c r="AC1283" s="44"/>
    </row>
    <row r="1284" spans="6:29" x14ac:dyDescent="0.25">
      <c r="F1284" s="51" t="str">
        <f>IFERROR(VLOOKUP(D1284,'Tabelas auxiliares'!$A$3:$B$61,2,FALSE),"")</f>
        <v/>
      </c>
      <c r="G1284" s="51" t="str">
        <f>IFERROR(VLOOKUP($B1284,'Tabelas auxiliares'!$A$65:$C$102,2,FALSE),"")</f>
        <v/>
      </c>
      <c r="H1284" s="51" t="str">
        <f>IFERROR(VLOOKUP($B1284,'Tabelas auxiliares'!$A$65:$C$102,3,FALSE),"")</f>
        <v/>
      </c>
      <c r="X1284" s="51" t="str">
        <f t="shared" si="32"/>
        <v/>
      </c>
      <c r="Y1284" s="51" t="str">
        <f>IF(T1284="","",IF(AND(T1284&lt;&gt;'Tabelas auxiliares'!$B$236,T1284&lt;&gt;'Tabelas auxiliares'!$B$237,T1284&lt;&gt;'Tabelas auxiliares'!$C$236,T1284&lt;&gt;'Tabelas auxiliares'!$C$237,T1284&lt;&gt;'Tabelas auxiliares'!$D$236),"FOLHA DE PESSOAL",IF(X1284='Tabelas auxiliares'!$A$237,"CUSTEIO",IF(X1284='Tabelas auxiliares'!$A$236,"INVESTIMENTO","ERRO - VERIFICAR"))))</f>
        <v/>
      </c>
      <c r="Z1284" s="64" t="str">
        <f t="shared" si="33"/>
        <v/>
      </c>
      <c r="AC1284" s="44"/>
    </row>
    <row r="1285" spans="6:29" x14ac:dyDescent="0.25">
      <c r="F1285" s="51" t="str">
        <f>IFERROR(VLOOKUP(D1285,'Tabelas auxiliares'!$A$3:$B$61,2,FALSE),"")</f>
        <v/>
      </c>
      <c r="G1285" s="51" t="str">
        <f>IFERROR(VLOOKUP($B1285,'Tabelas auxiliares'!$A$65:$C$102,2,FALSE),"")</f>
        <v/>
      </c>
      <c r="H1285" s="51" t="str">
        <f>IFERROR(VLOOKUP($B1285,'Tabelas auxiliares'!$A$65:$C$102,3,FALSE),"")</f>
        <v/>
      </c>
      <c r="X1285" s="51" t="str">
        <f t="shared" si="32"/>
        <v/>
      </c>
      <c r="Y1285" s="51" t="str">
        <f>IF(T1285="","",IF(AND(T1285&lt;&gt;'Tabelas auxiliares'!$B$236,T1285&lt;&gt;'Tabelas auxiliares'!$B$237,T1285&lt;&gt;'Tabelas auxiliares'!$C$236,T1285&lt;&gt;'Tabelas auxiliares'!$C$237,T1285&lt;&gt;'Tabelas auxiliares'!$D$236),"FOLHA DE PESSOAL",IF(X1285='Tabelas auxiliares'!$A$237,"CUSTEIO",IF(X1285='Tabelas auxiliares'!$A$236,"INVESTIMENTO","ERRO - VERIFICAR"))))</f>
        <v/>
      </c>
      <c r="Z1285" s="64" t="str">
        <f t="shared" si="33"/>
        <v/>
      </c>
      <c r="AC1285" s="44"/>
    </row>
    <row r="1286" spans="6:29" x14ac:dyDescent="0.25">
      <c r="F1286" s="51" t="str">
        <f>IFERROR(VLOOKUP(D1286,'Tabelas auxiliares'!$A$3:$B$61,2,FALSE),"")</f>
        <v/>
      </c>
      <c r="G1286" s="51" t="str">
        <f>IFERROR(VLOOKUP($B1286,'Tabelas auxiliares'!$A$65:$C$102,2,FALSE),"")</f>
        <v/>
      </c>
      <c r="H1286" s="51" t="str">
        <f>IFERROR(VLOOKUP($B1286,'Tabelas auxiliares'!$A$65:$C$102,3,FALSE),"")</f>
        <v/>
      </c>
      <c r="X1286" s="51" t="str">
        <f t="shared" si="32"/>
        <v/>
      </c>
      <c r="Y1286" s="51" t="str">
        <f>IF(T1286="","",IF(AND(T1286&lt;&gt;'Tabelas auxiliares'!$B$236,T1286&lt;&gt;'Tabelas auxiliares'!$B$237,T1286&lt;&gt;'Tabelas auxiliares'!$C$236,T1286&lt;&gt;'Tabelas auxiliares'!$C$237,T1286&lt;&gt;'Tabelas auxiliares'!$D$236),"FOLHA DE PESSOAL",IF(X1286='Tabelas auxiliares'!$A$237,"CUSTEIO",IF(X1286='Tabelas auxiliares'!$A$236,"INVESTIMENTO","ERRO - VERIFICAR"))))</f>
        <v/>
      </c>
      <c r="Z1286" s="64" t="str">
        <f t="shared" si="33"/>
        <v/>
      </c>
      <c r="AC1286" s="44"/>
    </row>
    <row r="1287" spans="6:29" x14ac:dyDescent="0.25">
      <c r="F1287" s="51" t="str">
        <f>IFERROR(VLOOKUP(D1287,'Tabelas auxiliares'!$A$3:$B$61,2,FALSE),"")</f>
        <v/>
      </c>
      <c r="G1287" s="51" t="str">
        <f>IFERROR(VLOOKUP($B1287,'Tabelas auxiliares'!$A$65:$C$102,2,FALSE),"")</f>
        <v/>
      </c>
      <c r="H1287" s="51" t="str">
        <f>IFERROR(VLOOKUP($B1287,'Tabelas auxiliares'!$A$65:$C$102,3,FALSE),"")</f>
        <v/>
      </c>
      <c r="X1287" s="51" t="str">
        <f t="shared" si="32"/>
        <v/>
      </c>
      <c r="Y1287" s="51" t="str">
        <f>IF(T1287="","",IF(AND(T1287&lt;&gt;'Tabelas auxiliares'!$B$236,T1287&lt;&gt;'Tabelas auxiliares'!$B$237,T1287&lt;&gt;'Tabelas auxiliares'!$C$236,T1287&lt;&gt;'Tabelas auxiliares'!$C$237,T1287&lt;&gt;'Tabelas auxiliares'!$D$236),"FOLHA DE PESSOAL",IF(X1287='Tabelas auxiliares'!$A$237,"CUSTEIO",IF(X1287='Tabelas auxiliares'!$A$236,"INVESTIMENTO","ERRO - VERIFICAR"))))</f>
        <v/>
      </c>
      <c r="Z1287" s="64" t="str">
        <f t="shared" si="33"/>
        <v/>
      </c>
      <c r="AC1287" s="44"/>
    </row>
    <row r="1288" spans="6:29" x14ac:dyDescent="0.25">
      <c r="F1288" s="51" t="str">
        <f>IFERROR(VLOOKUP(D1288,'Tabelas auxiliares'!$A$3:$B$61,2,FALSE),"")</f>
        <v/>
      </c>
      <c r="G1288" s="51" t="str">
        <f>IFERROR(VLOOKUP($B1288,'Tabelas auxiliares'!$A$65:$C$102,2,FALSE),"")</f>
        <v/>
      </c>
      <c r="H1288" s="51" t="str">
        <f>IFERROR(VLOOKUP($B1288,'Tabelas auxiliares'!$A$65:$C$102,3,FALSE),"")</f>
        <v/>
      </c>
      <c r="X1288" s="51" t="str">
        <f t="shared" si="32"/>
        <v/>
      </c>
      <c r="Y1288" s="51" t="str">
        <f>IF(T1288="","",IF(AND(T1288&lt;&gt;'Tabelas auxiliares'!$B$236,T1288&lt;&gt;'Tabelas auxiliares'!$B$237,T1288&lt;&gt;'Tabelas auxiliares'!$C$236,T1288&lt;&gt;'Tabelas auxiliares'!$C$237,T1288&lt;&gt;'Tabelas auxiliares'!$D$236),"FOLHA DE PESSOAL",IF(X1288='Tabelas auxiliares'!$A$237,"CUSTEIO",IF(X1288='Tabelas auxiliares'!$A$236,"INVESTIMENTO","ERRO - VERIFICAR"))))</f>
        <v/>
      </c>
      <c r="Z1288" s="64" t="str">
        <f t="shared" si="33"/>
        <v/>
      </c>
      <c r="AC1288" s="44"/>
    </row>
    <row r="1289" spans="6:29" x14ac:dyDescent="0.25">
      <c r="F1289" s="51" t="str">
        <f>IFERROR(VLOOKUP(D1289,'Tabelas auxiliares'!$A$3:$B$61,2,FALSE),"")</f>
        <v/>
      </c>
      <c r="G1289" s="51" t="str">
        <f>IFERROR(VLOOKUP($B1289,'Tabelas auxiliares'!$A$65:$C$102,2,FALSE),"")</f>
        <v/>
      </c>
      <c r="H1289" s="51" t="str">
        <f>IFERROR(VLOOKUP($B1289,'Tabelas auxiliares'!$A$65:$C$102,3,FALSE),"")</f>
        <v/>
      </c>
      <c r="X1289" s="51" t="str">
        <f t="shared" si="32"/>
        <v/>
      </c>
      <c r="Y1289" s="51" t="str">
        <f>IF(T1289="","",IF(AND(T1289&lt;&gt;'Tabelas auxiliares'!$B$236,T1289&lt;&gt;'Tabelas auxiliares'!$B$237,T1289&lt;&gt;'Tabelas auxiliares'!$C$236,T1289&lt;&gt;'Tabelas auxiliares'!$C$237,T1289&lt;&gt;'Tabelas auxiliares'!$D$236),"FOLHA DE PESSOAL",IF(X1289='Tabelas auxiliares'!$A$237,"CUSTEIO",IF(X1289='Tabelas auxiliares'!$A$236,"INVESTIMENTO","ERRO - VERIFICAR"))))</f>
        <v/>
      </c>
      <c r="Z1289" s="64" t="str">
        <f t="shared" si="33"/>
        <v/>
      </c>
      <c r="AC1289" s="44"/>
    </row>
    <row r="1290" spans="6:29" x14ac:dyDescent="0.25">
      <c r="F1290" s="51" t="str">
        <f>IFERROR(VLOOKUP(D1290,'Tabelas auxiliares'!$A$3:$B$61,2,FALSE),"")</f>
        <v/>
      </c>
      <c r="G1290" s="51" t="str">
        <f>IFERROR(VLOOKUP($B1290,'Tabelas auxiliares'!$A$65:$C$102,2,FALSE),"")</f>
        <v/>
      </c>
      <c r="H1290" s="51" t="str">
        <f>IFERROR(VLOOKUP($B1290,'Tabelas auxiliares'!$A$65:$C$102,3,FALSE),"")</f>
        <v/>
      </c>
      <c r="X1290" s="51" t="str">
        <f t="shared" si="32"/>
        <v/>
      </c>
      <c r="Y1290" s="51" t="str">
        <f>IF(T1290="","",IF(AND(T1290&lt;&gt;'Tabelas auxiliares'!$B$236,T1290&lt;&gt;'Tabelas auxiliares'!$B$237,T1290&lt;&gt;'Tabelas auxiliares'!$C$236,T1290&lt;&gt;'Tabelas auxiliares'!$C$237,T1290&lt;&gt;'Tabelas auxiliares'!$D$236),"FOLHA DE PESSOAL",IF(X1290='Tabelas auxiliares'!$A$237,"CUSTEIO",IF(X1290='Tabelas auxiliares'!$A$236,"INVESTIMENTO","ERRO - VERIFICAR"))))</f>
        <v/>
      </c>
      <c r="Z1290" s="64" t="str">
        <f t="shared" si="33"/>
        <v/>
      </c>
      <c r="AC1290" s="44"/>
    </row>
    <row r="1291" spans="6:29" x14ac:dyDescent="0.25">
      <c r="F1291" s="51" t="str">
        <f>IFERROR(VLOOKUP(D1291,'Tabelas auxiliares'!$A$3:$B$61,2,FALSE),"")</f>
        <v/>
      </c>
      <c r="G1291" s="51" t="str">
        <f>IFERROR(VLOOKUP($B1291,'Tabelas auxiliares'!$A$65:$C$102,2,FALSE),"")</f>
        <v/>
      </c>
      <c r="H1291" s="51" t="str">
        <f>IFERROR(VLOOKUP($B1291,'Tabelas auxiliares'!$A$65:$C$102,3,FALSE),"")</f>
        <v/>
      </c>
      <c r="X1291" s="51" t="str">
        <f t="shared" si="32"/>
        <v/>
      </c>
      <c r="Y1291" s="51" t="str">
        <f>IF(T1291="","",IF(AND(T1291&lt;&gt;'Tabelas auxiliares'!$B$236,T1291&lt;&gt;'Tabelas auxiliares'!$B$237,T1291&lt;&gt;'Tabelas auxiliares'!$C$236,T1291&lt;&gt;'Tabelas auxiliares'!$C$237,T1291&lt;&gt;'Tabelas auxiliares'!$D$236),"FOLHA DE PESSOAL",IF(X1291='Tabelas auxiliares'!$A$237,"CUSTEIO",IF(X1291='Tabelas auxiliares'!$A$236,"INVESTIMENTO","ERRO - VERIFICAR"))))</f>
        <v/>
      </c>
      <c r="Z1291" s="64" t="str">
        <f t="shared" si="33"/>
        <v/>
      </c>
      <c r="AC1291" s="44"/>
    </row>
    <row r="1292" spans="6:29" x14ac:dyDescent="0.25">
      <c r="F1292" s="51" t="str">
        <f>IFERROR(VLOOKUP(D1292,'Tabelas auxiliares'!$A$3:$B$61,2,FALSE),"")</f>
        <v/>
      </c>
      <c r="G1292" s="51" t="str">
        <f>IFERROR(VLOOKUP($B1292,'Tabelas auxiliares'!$A$65:$C$102,2,FALSE),"")</f>
        <v/>
      </c>
      <c r="H1292" s="51" t="str">
        <f>IFERROR(VLOOKUP($B1292,'Tabelas auxiliares'!$A$65:$C$102,3,FALSE),"")</f>
        <v/>
      </c>
      <c r="X1292" s="51" t="str">
        <f t="shared" si="32"/>
        <v/>
      </c>
      <c r="Y1292" s="51" t="str">
        <f>IF(T1292="","",IF(AND(T1292&lt;&gt;'Tabelas auxiliares'!$B$236,T1292&lt;&gt;'Tabelas auxiliares'!$B$237,T1292&lt;&gt;'Tabelas auxiliares'!$C$236,T1292&lt;&gt;'Tabelas auxiliares'!$C$237,T1292&lt;&gt;'Tabelas auxiliares'!$D$236),"FOLHA DE PESSOAL",IF(X1292='Tabelas auxiliares'!$A$237,"CUSTEIO",IF(X1292='Tabelas auxiliares'!$A$236,"INVESTIMENTO","ERRO - VERIFICAR"))))</f>
        <v/>
      </c>
      <c r="Z1292" s="64" t="str">
        <f t="shared" si="33"/>
        <v/>
      </c>
      <c r="AC1292" s="44"/>
    </row>
    <row r="1293" spans="6:29" x14ac:dyDescent="0.25">
      <c r="F1293" s="51" t="str">
        <f>IFERROR(VLOOKUP(D1293,'Tabelas auxiliares'!$A$3:$B$61,2,FALSE),"")</f>
        <v/>
      </c>
      <c r="G1293" s="51" t="str">
        <f>IFERROR(VLOOKUP($B1293,'Tabelas auxiliares'!$A$65:$C$102,2,FALSE),"")</f>
        <v/>
      </c>
      <c r="H1293" s="51" t="str">
        <f>IFERROR(VLOOKUP($B1293,'Tabelas auxiliares'!$A$65:$C$102,3,FALSE),"")</f>
        <v/>
      </c>
      <c r="X1293" s="51" t="str">
        <f t="shared" si="32"/>
        <v/>
      </c>
      <c r="Y1293" s="51" t="str">
        <f>IF(T1293="","",IF(AND(T1293&lt;&gt;'Tabelas auxiliares'!$B$236,T1293&lt;&gt;'Tabelas auxiliares'!$B$237,T1293&lt;&gt;'Tabelas auxiliares'!$C$236,T1293&lt;&gt;'Tabelas auxiliares'!$C$237,T1293&lt;&gt;'Tabelas auxiliares'!$D$236),"FOLHA DE PESSOAL",IF(X1293='Tabelas auxiliares'!$A$237,"CUSTEIO",IF(X1293='Tabelas auxiliares'!$A$236,"INVESTIMENTO","ERRO - VERIFICAR"))))</f>
        <v/>
      </c>
      <c r="Z1293" s="64" t="str">
        <f t="shared" si="33"/>
        <v/>
      </c>
      <c r="AC1293" s="44"/>
    </row>
    <row r="1294" spans="6:29" x14ac:dyDescent="0.25">
      <c r="F1294" s="51" t="str">
        <f>IFERROR(VLOOKUP(D1294,'Tabelas auxiliares'!$A$3:$B$61,2,FALSE),"")</f>
        <v/>
      </c>
      <c r="G1294" s="51" t="str">
        <f>IFERROR(VLOOKUP($B1294,'Tabelas auxiliares'!$A$65:$C$102,2,FALSE),"")</f>
        <v/>
      </c>
      <c r="H1294" s="51" t="str">
        <f>IFERROR(VLOOKUP($B1294,'Tabelas auxiliares'!$A$65:$C$102,3,FALSE),"")</f>
        <v/>
      </c>
      <c r="X1294" s="51" t="str">
        <f t="shared" si="32"/>
        <v/>
      </c>
      <c r="Y1294" s="51" t="str">
        <f>IF(T1294="","",IF(AND(T1294&lt;&gt;'Tabelas auxiliares'!$B$236,T1294&lt;&gt;'Tabelas auxiliares'!$B$237,T1294&lt;&gt;'Tabelas auxiliares'!$C$236,T1294&lt;&gt;'Tabelas auxiliares'!$C$237,T1294&lt;&gt;'Tabelas auxiliares'!$D$236),"FOLHA DE PESSOAL",IF(X1294='Tabelas auxiliares'!$A$237,"CUSTEIO",IF(X1294='Tabelas auxiliares'!$A$236,"INVESTIMENTO","ERRO - VERIFICAR"))))</f>
        <v/>
      </c>
      <c r="Z1294" s="64" t="str">
        <f t="shared" si="33"/>
        <v/>
      </c>
      <c r="AC1294" s="44"/>
    </row>
    <row r="1295" spans="6:29" x14ac:dyDescent="0.25">
      <c r="F1295" s="51" t="str">
        <f>IFERROR(VLOOKUP(D1295,'Tabelas auxiliares'!$A$3:$B$61,2,FALSE),"")</f>
        <v/>
      </c>
      <c r="G1295" s="51" t="str">
        <f>IFERROR(VLOOKUP($B1295,'Tabelas auxiliares'!$A$65:$C$102,2,FALSE),"")</f>
        <v/>
      </c>
      <c r="H1295" s="51" t="str">
        <f>IFERROR(VLOOKUP($B1295,'Tabelas auxiliares'!$A$65:$C$102,3,FALSE),"")</f>
        <v/>
      </c>
      <c r="X1295" s="51" t="str">
        <f t="shared" si="32"/>
        <v/>
      </c>
      <c r="Y1295" s="51" t="str">
        <f>IF(T1295="","",IF(AND(T1295&lt;&gt;'Tabelas auxiliares'!$B$236,T1295&lt;&gt;'Tabelas auxiliares'!$B$237,T1295&lt;&gt;'Tabelas auxiliares'!$C$236,T1295&lt;&gt;'Tabelas auxiliares'!$C$237,T1295&lt;&gt;'Tabelas auxiliares'!$D$236),"FOLHA DE PESSOAL",IF(X1295='Tabelas auxiliares'!$A$237,"CUSTEIO",IF(X1295='Tabelas auxiliares'!$A$236,"INVESTIMENTO","ERRO - VERIFICAR"))))</f>
        <v/>
      </c>
      <c r="Z1295" s="64" t="str">
        <f t="shared" si="33"/>
        <v/>
      </c>
      <c r="AA1295" s="44"/>
      <c r="AC1295" s="44"/>
    </row>
    <row r="1296" spans="6:29" x14ac:dyDescent="0.25">
      <c r="F1296" s="51" t="str">
        <f>IFERROR(VLOOKUP(D1296,'Tabelas auxiliares'!$A$3:$B$61,2,FALSE),"")</f>
        <v/>
      </c>
      <c r="G1296" s="51" t="str">
        <f>IFERROR(VLOOKUP($B1296,'Tabelas auxiliares'!$A$65:$C$102,2,FALSE),"")</f>
        <v/>
      </c>
      <c r="H1296" s="51" t="str">
        <f>IFERROR(VLOOKUP($B1296,'Tabelas auxiliares'!$A$65:$C$102,3,FALSE),"")</f>
        <v/>
      </c>
      <c r="X1296" s="51" t="str">
        <f t="shared" si="32"/>
        <v/>
      </c>
      <c r="Y1296" s="51" t="str">
        <f>IF(T1296="","",IF(AND(T1296&lt;&gt;'Tabelas auxiliares'!$B$236,T1296&lt;&gt;'Tabelas auxiliares'!$B$237,T1296&lt;&gt;'Tabelas auxiliares'!$C$236,T1296&lt;&gt;'Tabelas auxiliares'!$C$237,T1296&lt;&gt;'Tabelas auxiliares'!$D$236),"FOLHA DE PESSOAL",IF(X1296='Tabelas auxiliares'!$A$237,"CUSTEIO",IF(X1296='Tabelas auxiliares'!$A$236,"INVESTIMENTO","ERRO - VERIFICAR"))))</f>
        <v/>
      </c>
      <c r="Z1296" s="64" t="str">
        <f t="shared" si="33"/>
        <v/>
      </c>
      <c r="AA1296" s="44"/>
      <c r="AC1296" s="44"/>
    </row>
    <row r="1297" spans="6:29" x14ac:dyDescent="0.25">
      <c r="F1297" s="51" t="str">
        <f>IFERROR(VLOOKUP(D1297,'Tabelas auxiliares'!$A$3:$B$61,2,FALSE),"")</f>
        <v/>
      </c>
      <c r="G1297" s="51" t="str">
        <f>IFERROR(VLOOKUP($B1297,'Tabelas auxiliares'!$A$65:$C$102,2,FALSE),"")</f>
        <v/>
      </c>
      <c r="H1297" s="51" t="str">
        <f>IFERROR(VLOOKUP($B1297,'Tabelas auxiliares'!$A$65:$C$102,3,FALSE),"")</f>
        <v/>
      </c>
      <c r="X1297" s="51" t="str">
        <f t="shared" si="32"/>
        <v/>
      </c>
      <c r="Y1297" s="51" t="str">
        <f>IF(T1297="","",IF(AND(T1297&lt;&gt;'Tabelas auxiliares'!$B$236,T1297&lt;&gt;'Tabelas auxiliares'!$B$237,T1297&lt;&gt;'Tabelas auxiliares'!$C$236,T1297&lt;&gt;'Tabelas auxiliares'!$C$237,T1297&lt;&gt;'Tabelas auxiliares'!$D$236),"FOLHA DE PESSOAL",IF(X1297='Tabelas auxiliares'!$A$237,"CUSTEIO",IF(X1297='Tabelas auxiliares'!$A$236,"INVESTIMENTO","ERRO - VERIFICAR"))))</f>
        <v/>
      </c>
      <c r="Z1297" s="64" t="str">
        <f t="shared" si="33"/>
        <v/>
      </c>
      <c r="AC1297" s="44"/>
    </row>
    <row r="1298" spans="6:29" x14ac:dyDescent="0.25">
      <c r="F1298" s="51" t="str">
        <f>IFERROR(VLOOKUP(D1298,'Tabelas auxiliares'!$A$3:$B$61,2,FALSE),"")</f>
        <v/>
      </c>
      <c r="G1298" s="51" t="str">
        <f>IFERROR(VLOOKUP($B1298,'Tabelas auxiliares'!$A$65:$C$102,2,FALSE),"")</f>
        <v/>
      </c>
      <c r="H1298" s="51" t="str">
        <f>IFERROR(VLOOKUP($B1298,'Tabelas auxiliares'!$A$65:$C$102,3,FALSE),"")</f>
        <v/>
      </c>
      <c r="X1298" s="51" t="str">
        <f t="shared" si="32"/>
        <v/>
      </c>
      <c r="Y1298" s="51" t="str">
        <f>IF(T1298="","",IF(AND(T1298&lt;&gt;'Tabelas auxiliares'!$B$236,T1298&lt;&gt;'Tabelas auxiliares'!$B$237,T1298&lt;&gt;'Tabelas auxiliares'!$C$236,T1298&lt;&gt;'Tabelas auxiliares'!$C$237,T1298&lt;&gt;'Tabelas auxiliares'!$D$236),"FOLHA DE PESSOAL",IF(X1298='Tabelas auxiliares'!$A$237,"CUSTEIO",IF(X1298='Tabelas auxiliares'!$A$236,"INVESTIMENTO","ERRO - VERIFICAR"))))</f>
        <v/>
      </c>
      <c r="Z1298" s="64" t="str">
        <f t="shared" si="33"/>
        <v/>
      </c>
      <c r="AC1298" s="44"/>
    </row>
    <row r="1299" spans="6:29" x14ac:dyDescent="0.25">
      <c r="F1299" s="51" t="str">
        <f>IFERROR(VLOOKUP(D1299,'Tabelas auxiliares'!$A$3:$B$61,2,FALSE),"")</f>
        <v/>
      </c>
      <c r="G1299" s="51" t="str">
        <f>IFERROR(VLOOKUP($B1299,'Tabelas auxiliares'!$A$65:$C$102,2,FALSE),"")</f>
        <v/>
      </c>
      <c r="H1299" s="51" t="str">
        <f>IFERROR(VLOOKUP($B1299,'Tabelas auxiliares'!$A$65:$C$102,3,FALSE),"")</f>
        <v/>
      </c>
      <c r="X1299" s="51" t="str">
        <f t="shared" si="32"/>
        <v/>
      </c>
      <c r="Y1299" s="51" t="str">
        <f>IF(T1299="","",IF(AND(T1299&lt;&gt;'Tabelas auxiliares'!$B$236,T1299&lt;&gt;'Tabelas auxiliares'!$B$237,T1299&lt;&gt;'Tabelas auxiliares'!$C$236,T1299&lt;&gt;'Tabelas auxiliares'!$C$237,T1299&lt;&gt;'Tabelas auxiliares'!$D$236),"FOLHA DE PESSOAL",IF(X1299='Tabelas auxiliares'!$A$237,"CUSTEIO",IF(X1299='Tabelas auxiliares'!$A$236,"INVESTIMENTO","ERRO - VERIFICAR"))))</f>
        <v/>
      </c>
      <c r="Z1299" s="64" t="str">
        <f t="shared" si="33"/>
        <v/>
      </c>
      <c r="AA1299" s="44"/>
      <c r="AC1299" s="44"/>
    </row>
    <row r="1300" spans="6:29" x14ac:dyDescent="0.25">
      <c r="F1300" s="51" t="str">
        <f>IFERROR(VLOOKUP(D1300,'Tabelas auxiliares'!$A$3:$B$61,2,FALSE),"")</f>
        <v/>
      </c>
      <c r="G1300" s="51" t="str">
        <f>IFERROR(VLOOKUP($B1300,'Tabelas auxiliares'!$A$65:$C$102,2,FALSE),"")</f>
        <v/>
      </c>
      <c r="H1300" s="51" t="str">
        <f>IFERROR(VLOOKUP($B1300,'Tabelas auxiliares'!$A$65:$C$102,3,FALSE),"")</f>
        <v/>
      </c>
      <c r="X1300" s="51" t="str">
        <f t="shared" si="32"/>
        <v/>
      </c>
      <c r="Y1300" s="51" t="str">
        <f>IF(T1300="","",IF(AND(T1300&lt;&gt;'Tabelas auxiliares'!$B$236,T1300&lt;&gt;'Tabelas auxiliares'!$B$237,T1300&lt;&gt;'Tabelas auxiliares'!$C$236,T1300&lt;&gt;'Tabelas auxiliares'!$C$237,T1300&lt;&gt;'Tabelas auxiliares'!$D$236),"FOLHA DE PESSOAL",IF(X1300='Tabelas auxiliares'!$A$237,"CUSTEIO",IF(X1300='Tabelas auxiliares'!$A$236,"INVESTIMENTO","ERRO - VERIFICAR"))))</f>
        <v/>
      </c>
      <c r="Z1300" s="64" t="str">
        <f t="shared" si="33"/>
        <v/>
      </c>
      <c r="AC1300" s="44"/>
    </row>
    <row r="1301" spans="6:29" x14ac:dyDescent="0.25">
      <c r="F1301" s="51" t="str">
        <f>IFERROR(VLOOKUP(D1301,'Tabelas auxiliares'!$A$3:$B$61,2,FALSE),"")</f>
        <v/>
      </c>
      <c r="G1301" s="51" t="str">
        <f>IFERROR(VLOOKUP($B1301,'Tabelas auxiliares'!$A$65:$C$102,2,FALSE),"")</f>
        <v/>
      </c>
      <c r="H1301" s="51" t="str">
        <f>IFERROR(VLOOKUP($B1301,'Tabelas auxiliares'!$A$65:$C$102,3,FALSE),"")</f>
        <v/>
      </c>
      <c r="X1301" s="51" t="str">
        <f t="shared" si="32"/>
        <v/>
      </c>
      <c r="Y1301" s="51" t="str">
        <f>IF(T1301="","",IF(AND(T1301&lt;&gt;'Tabelas auxiliares'!$B$236,T1301&lt;&gt;'Tabelas auxiliares'!$B$237,T1301&lt;&gt;'Tabelas auxiliares'!$C$236,T1301&lt;&gt;'Tabelas auxiliares'!$C$237,T1301&lt;&gt;'Tabelas auxiliares'!$D$236),"FOLHA DE PESSOAL",IF(X1301='Tabelas auxiliares'!$A$237,"CUSTEIO",IF(X1301='Tabelas auxiliares'!$A$236,"INVESTIMENTO","ERRO - VERIFICAR"))))</f>
        <v/>
      </c>
      <c r="Z1301" s="64" t="str">
        <f t="shared" si="33"/>
        <v/>
      </c>
      <c r="AC1301" s="44"/>
    </row>
    <row r="1302" spans="6:29" x14ac:dyDescent="0.25">
      <c r="F1302" s="51" t="str">
        <f>IFERROR(VLOOKUP(D1302,'Tabelas auxiliares'!$A$3:$B$61,2,FALSE),"")</f>
        <v/>
      </c>
      <c r="G1302" s="51" t="str">
        <f>IFERROR(VLOOKUP($B1302,'Tabelas auxiliares'!$A$65:$C$102,2,FALSE),"")</f>
        <v/>
      </c>
      <c r="H1302" s="51" t="str">
        <f>IFERROR(VLOOKUP($B1302,'Tabelas auxiliares'!$A$65:$C$102,3,FALSE),"")</f>
        <v/>
      </c>
      <c r="X1302" s="51" t="str">
        <f t="shared" si="32"/>
        <v/>
      </c>
      <c r="Y1302" s="51" t="str">
        <f>IF(T1302="","",IF(AND(T1302&lt;&gt;'Tabelas auxiliares'!$B$236,T1302&lt;&gt;'Tabelas auxiliares'!$B$237,T1302&lt;&gt;'Tabelas auxiliares'!$C$236,T1302&lt;&gt;'Tabelas auxiliares'!$C$237,T1302&lt;&gt;'Tabelas auxiliares'!$D$236),"FOLHA DE PESSOAL",IF(X1302='Tabelas auxiliares'!$A$237,"CUSTEIO",IF(X1302='Tabelas auxiliares'!$A$236,"INVESTIMENTO","ERRO - VERIFICAR"))))</f>
        <v/>
      </c>
      <c r="Z1302" s="64" t="str">
        <f t="shared" si="33"/>
        <v/>
      </c>
      <c r="AC1302" s="44"/>
    </row>
    <row r="1303" spans="6:29" x14ac:dyDescent="0.25">
      <c r="F1303" s="51" t="str">
        <f>IFERROR(VLOOKUP(D1303,'Tabelas auxiliares'!$A$3:$B$61,2,FALSE),"")</f>
        <v/>
      </c>
      <c r="G1303" s="51" t="str">
        <f>IFERROR(VLOOKUP($B1303,'Tabelas auxiliares'!$A$65:$C$102,2,FALSE),"")</f>
        <v/>
      </c>
      <c r="H1303" s="51" t="str">
        <f>IFERROR(VLOOKUP($B1303,'Tabelas auxiliares'!$A$65:$C$102,3,FALSE),"")</f>
        <v/>
      </c>
      <c r="X1303" s="51" t="str">
        <f t="shared" si="32"/>
        <v/>
      </c>
      <c r="Y1303" s="51" t="str">
        <f>IF(T1303="","",IF(AND(T1303&lt;&gt;'Tabelas auxiliares'!$B$236,T1303&lt;&gt;'Tabelas auxiliares'!$B$237,T1303&lt;&gt;'Tabelas auxiliares'!$C$236,T1303&lt;&gt;'Tabelas auxiliares'!$C$237,T1303&lt;&gt;'Tabelas auxiliares'!$D$236),"FOLHA DE PESSOAL",IF(X1303='Tabelas auxiliares'!$A$237,"CUSTEIO",IF(X1303='Tabelas auxiliares'!$A$236,"INVESTIMENTO","ERRO - VERIFICAR"))))</f>
        <v/>
      </c>
      <c r="Z1303" s="64" t="str">
        <f t="shared" si="33"/>
        <v/>
      </c>
      <c r="AC1303" s="44"/>
    </row>
    <row r="1304" spans="6:29" x14ac:dyDescent="0.25">
      <c r="F1304" s="51" t="str">
        <f>IFERROR(VLOOKUP(D1304,'Tabelas auxiliares'!$A$3:$B$61,2,FALSE),"")</f>
        <v/>
      </c>
      <c r="G1304" s="51" t="str">
        <f>IFERROR(VLOOKUP($B1304,'Tabelas auxiliares'!$A$65:$C$102,2,FALSE),"")</f>
        <v/>
      </c>
      <c r="H1304" s="51" t="str">
        <f>IFERROR(VLOOKUP($B1304,'Tabelas auxiliares'!$A$65:$C$102,3,FALSE),"")</f>
        <v/>
      </c>
      <c r="X1304" s="51" t="str">
        <f t="shared" si="32"/>
        <v/>
      </c>
      <c r="Y1304" s="51" t="str">
        <f>IF(T1304="","",IF(AND(T1304&lt;&gt;'Tabelas auxiliares'!$B$236,T1304&lt;&gt;'Tabelas auxiliares'!$B$237,T1304&lt;&gt;'Tabelas auxiliares'!$C$236,T1304&lt;&gt;'Tabelas auxiliares'!$C$237,T1304&lt;&gt;'Tabelas auxiliares'!$D$236),"FOLHA DE PESSOAL",IF(X1304='Tabelas auxiliares'!$A$237,"CUSTEIO",IF(X1304='Tabelas auxiliares'!$A$236,"INVESTIMENTO","ERRO - VERIFICAR"))))</f>
        <v/>
      </c>
      <c r="Z1304" s="64" t="str">
        <f t="shared" si="33"/>
        <v/>
      </c>
      <c r="AA1304" s="44"/>
      <c r="AC1304" s="44"/>
    </row>
    <row r="1305" spans="6:29" x14ac:dyDescent="0.25">
      <c r="F1305" s="51" t="str">
        <f>IFERROR(VLOOKUP(D1305,'Tabelas auxiliares'!$A$3:$B$61,2,FALSE),"")</f>
        <v/>
      </c>
      <c r="G1305" s="51" t="str">
        <f>IFERROR(VLOOKUP($B1305,'Tabelas auxiliares'!$A$65:$C$102,2,FALSE),"")</f>
        <v/>
      </c>
      <c r="H1305" s="51" t="str">
        <f>IFERROR(VLOOKUP($B1305,'Tabelas auxiliares'!$A$65:$C$102,3,FALSE),"")</f>
        <v/>
      </c>
      <c r="X1305" s="51" t="str">
        <f t="shared" si="32"/>
        <v/>
      </c>
      <c r="Y1305" s="51" t="str">
        <f>IF(T1305="","",IF(AND(T1305&lt;&gt;'Tabelas auxiliares'!$B$236,T1305&lt;&gt;'Tabelas auxiliares'!$B$237,T1305&lt;&gt;'Tabelas auxiliares'!$C$236,T1305&lt;&gt;'Tabelas auxiliares'!$C$237,T1305&lt;&gt;'Tabelas auxiliares'!$D$236),"FOLHA DE PESSOAL",IF(X1305='Tabelas auxiliares'!$A$237,"CUSTEIO",IF(X1305='Tabelas auxiliares'!$A$236,"INVESTIMENTO","ERRO - VERIFICAR"))))</f>
        <v/>
      </c>
      <c r="Z1305" s="64" t="str">
        <f t="shared" si="33"/>
        <v/>
      </c>
      <c r="AA1305" s="44"/>
      <c r="AC1305" s="44"/>
    </row>
    <row r="1306" spans="6:29" x14ac:dyDescent="0.25">
      <c r="F1306" s="51" t="str">
        <f>IFERROR(VLOOKUP(D1306,'Tabelas auxiliares'!$A$3:$B$61,2,FALSE),"")</f>
        <v/>
      </c>
      <c r="G1306" s="51" t="str">
        <f>IFERROR(VLOOKUP($B1306,'Tabelas auxiliares'!$A$65:$C$102,2,FALSE),"")</f>
        <v/>
      </c>
      <c r="H1306" s="51" t="str">
        <f>IFERROR(VLOOKUP($B1306,'Tabelas auxiliares'!$A$65:$C$102,3,FALSE),"")</f>
        <v/>
      </c>
      <c r="X1306" s="51" t="str">
        <f t="shared" si="32"/>
        <v/>
      </c>
      <c r="Y1306" s="51" t="str">
        <f>IF(T1306="","",IF(AND(T1306&lt;&gt;'Tabelas auxiliares'!$B$236,T1306&lt;&gt;'Tabelas auxiliares'!$B$237,T1306&lt;&gt;'Tabelas auxiliares'!$C$236,T1306&lt;&gt;'Tabelas auxiliares'!$C$237,T1306&lt;&gt;'Tabelas auxiliares'!$D$236),"FOLHA DE PESSOAL",IF(X1306='Tabelas auxiliares'!$A$237,"CUSTEIO",IF(X1306='Tabelas auxiliares'!$A$236,"INVESTIMENTO","ERRO - VERIFICAR"))))</f>
        <v/>
      </c>
      <c r="Z1306" s="64" t="str">
        <f t="shared" si="33"/>
        <v/>
      </c>
      <c r="AA1306" s="44"/>
      <c r="AC1306" s="44"/>
    </row>
    <row r="1307" spans="6:29" x14ac:dyDescent="0.25">
      <c r="F1307" s="51" t="str">
        <f>IFERROR(VLOOKUP(D1307,'Tabelas auxiliares'!$A$3:$B$61,2,FALSE),"")</f>
        <v/>
      </c>
      <c r="G1307" s="51" t="str">
        <f>IFERROR(VLOOKUP($B1307,'Tabelas auxiliares'!$A$65:$C$102,2,FALSE),"")</f>
        <v/>
      </c>
      <c r="H1307" s="51" t="str">
        <f>IFERROR(VLOOKUP($B1307,'Tabelas auxiliares'!$A$65:$C$102,3,FALSE),"")</f>
        <v/>
      </c>
      <c r="X1307" s="51" t="str">
        <f t="shared" si="32"/>
        <v/>
      </c>
      <c r="Y1307" s="51" t="str">
        <f>IF(T1307="","",IF(AND(T1307&lt;&gt;'Tabelas auxiliares'!$B$236,T1307&lt;&gt;'Tabelas auxiliares'!$B$237,T1307&lt;&gt;'Tabelas auxiliares'!$C$236,T1307&lt;&gt;'Tabelas auxiliares'!$C$237,T1307&lt;&gt;'Tabelas auxiliares'!$D$236),"FOLHA DE PESSOAL",IF(X1307='Tabelas auxiliares'!$A$237,"CUSTEIO",IF(X1307='Tabelas auxiliares'!$A$236,"INVESTIMENTO","ERRO - VERIFICAR"))))</f>
        <v/>
      </c>
      <c r="Z1307" s="64" t="str">
        <f t="shared" si="33"/>
        <v/>
      </c>
      <c r="AC1307" s="44"/>
    </row>
    <row r="1308" spans="6:29" x14ac:dyDescent="0.25">
      <c r="F1308" s="51" t="str">
        <f>IFERROR(VLOOKUP(D1308,'Tabelas auxiliares'!$A$3:$B$61,2,FALSE),"")</f>
        <v/>
      </c>
      <c r="G1308" s="51" t="str">
        <f>IFERROR(VLOOKUP($B1308,'Tabelas auxiliares'!$A$65:$C$102,2,FALSE),"")</f>
        <v/>
      </c>
      <c r="H1308" s="51" t="str">
        <f>IFERROR(VLOOKUP($B1308,'Tabelas auxiliares'!$A$65:$C$102,3,FALSE),"")</f>
        <v/>
      </c>
      <c r="X1308" s="51" t="str">
        <f t="shared" si="32"/>
        <v/>
      </c>
      <c r="Y1308" s="51" t="str">
        <f>IF(T1308="","",IF(AND(T1308&lt;&gt;'Tabelas auxiliares'!$B$236,T1308&lt;&gt;'Tabelas auxiliares'!$B$237,T1308&lt;&gt;'Tabelas auxiliares'!$C$236,T1308&lt;&gt;'Tabelas auxiliares'!$C$237,T1308&lt;&gt;'Tabelas auxiliares'!$D$236),"FOLHA DE PESSOAL",IF(X1308='Tabelas auxiliares'!$A$237,"CUSTEIO",IF(X1308='Tabelas auxiliares'!$A$236,"INVESTIMENTO","ERRO - VERIFICAR"))))</f>
        <v/>
      </c>
      <c r="Z1308" s="64" t="str">
        <f t="shared" si="33"/>
        <v/>
      </c>
      <c r="AC1308" s="44"/>
    </row>
    <row r="1309" spans="6:29" x14ac:dyDescent="0.25">
      <c r="F1309" s="51" t="str">
        <f>IFERROR(VLOOKUP(D1309,'Tabelas auxiliares'!$A$3:$B$61,2,FALSE),"")</f>
        <v/>
      </c>
      <c r="G1309" s="51" t="str">
        <f>IFERROR(VLOOKUP($B1309,'Tabelas auxiliares'!$A$65:$C$102,2,FALSE),"")</f>
        <v/>
      </c>
      <c r="H1309" s="51" t="str">
        <f>IFERROR(VLOOKUP($B1309,'Tabelas auxiliares'!$A$65:$C$102,3,FALSE),"")</f>
        <v/>
      </c>
      <c r="X1309" s="51" t="str">
        <f t="shared" si="32"/>
        <v/>
      </c>
      <c r="Y1309" s="51" t="str">
        <f>IF(T1309="","",IF(AND(T1309&lt;&gt;'Tabelas auxiliares'!$B$236,T1309&lt;&gt;'Tabelas auxiliares'!$B$237,T1309&lt;&gt;'Tabelas auxiliares'!$C$236,T1309&lt;&gt;'Tabelas auxiliares'!$C$237,T1309&lt;&gt;'Tabelas auxiliares'!$D$236),"FOLHA DE PESSOAL",IF(X1309='Tabelas auxiliares'!$A$237,"CUSTEIO",IF(X1309='Tabelas auxiliares'!$A$236,"INVESTIMENTO","ERRO - VERIFICAR"))))</f>
        <v/>
      </c>
      <c r="Z1309" s="64" t="str">
        <f t="shared" si="33"/>
        <v/>
      </c>
      <c r="AA1309" s="44"/>
      <c r="AC1309" s="44"/>
    </row>
    <row r="1310" spans="6:29" x14ac:dyDescent="0.25">
      <c r="F1310" s="51" t="str">
        <f>IFERROR(VLOOKUP(D1310,'Tabelas auxiliares'!$A$3:$B$61,2,FALSE),"")</f>
        <v/>
      </c>
      <c r="G1310" s="51" t="str">
        <f>IFERROR(VLOOKUP($B1310,'Tabelas auxiliares'!$A$65:$C$102,2,FALSE),"")</f>
        <v/>
      </c>
      <c r="H1310" s="51" t="str">
        <f>IFERROR(VLOOKUP($B1310,'Tabelas auxiliares'!$A$65:$C$102,3,FALSE),"")</f>
        <v/>
      </c>
      <c r="X1310" s="51" t="str">
        <f t="shared" si="32"/>
        <v/>
      </c>
      <c r="Y1310" s="51" t="str">
        <f>IF(T1310="","",IF(AND(T1310&lt;&gt;'Tabelas auxiliares'!$B$236,T1310&lt;&gt;'Tabelas auxiliares'!$B$237,T1310&lt;&gt;'Tabelas auxiliares'!$C$236,T1310&lt;&gt;'Tabelas auxiliares'!$C$237,T1310&lt;&gt;'Tabelas auxiliares'!$D$236),"FOLHA DE PESSOAL",IF(X1310='Tabelas auxiliares'!$A$237,"CUSTEIO",IF(X1310='Tabelas auxiliares'!$A$236,"INVESTIMENTO","ERRO - VERIFICAR"))))</f>
        <v/>
      </c>
      <c r="Z1310" s="64" t="str">
        <f t="shared" si="33"/>
        <v/>
      </c>
      <c r="AA1310" s="44"/>
      <c r="AC1310" s="44"/>
    </row>
    <row r="1311" spans="6:29" x14ac:dyDescent="0.25">
      <c r="F1311" s="51" t="str">
        <f>IFERROR(VLOOKUP(D1311,'Tabelas auxiliares'!$A$3:$B$61,2,FALSE),"")</f>
        <v/>
      </c>
      <c r="G1311" s="51" t="str">
        <f>IFERROR(VLOOKUP($B1311,'Tabelas auxiliares'!$A$65:$C$102,2,FALSE),"")</f>
        <v/>
      </c>
      <c r="H1311" s="51" t="str">
        <f>IFERROR(VLOOKUP($B1311,'Tabelas auxiliares'!$A$65:$C$102,3,FALSE),"")</f>
        <v/>
      </c>
      <c r="X1311" s="51" t="str">
        <f t="shared" si="32"/>
        <v/>
      </c>
      <c r="Y1311" s="51" t="str">
        <f>IF(T1311="","",IF(AND(T1311&lt;&gt;'Tabelas auxiliares'!$B$236,T1311&lt;&gt;'Tabelas auxiliares'!$B$237,T1311&lt;&gt;'Tabelas auxiliares'!$C$236,T1311&lt;&gt;'Tabelas auxiliares'!$C$237,T1311&lt;&gt;'Tabelas auxiliares'!$D$236),"FOLHA DE PESSOAL",IF(X1311='Tabelas auxiliares'!$A$237,"CUSTEIO",IF(X1311='Tabelas auxiliares'!$A$236,"INVESTIMENTO","ERRO - VERIFICAR"))))</f>
        <v/>
      </c>
      <c r="Z1311" s="64" t="str">
        <f t="shared" si="33"/>
        <v/>
      </c>
      <c r="AA1311" s="44"/>
      <c r="AC1311" s="44"/>
    </row>
    <row r="1312" spans="6:29" x14ac:dyDescent="0.25">
      <c r="F1312" s="51" t="str">
        <f>IFERROR(VLOOKUP(D1312,'Tabelas auxiliares'!$A$3:$B$61,2,FALSE),"")</f>
        <v/>
      </c>
      <c r="G1312" s="51" t="str">
        <f>IFERROR(VLOOKUP($B1312,'Tabelas auxiliares'!$A$65:$C$102,2,FALSE),"")</f>
        <v/>
      </c>
      <c r="H1312" s="51" t="str">
        <f>IFERROR(VLOOKUP($B1312,'Tabelas auxiliares'!$A$65:$C$102,3,FALSE),"")</f>
        <v/>
      </c>
      <c r="X1312" s="51" t="str">
        <f t="shared" si="32"/>
        <v/>
      </c>
      <c r="Y1312" s="51" t="str">
        <f>IF(T1312="","",IF(AND(T1312&lt;&gt;'Tabelas auxiliares'!$B$236,T1312&lt;&gt;'Tabelas auxiliares'!$B$237,T1312&lt;&gt;'Tabelas auxiliares'!$C$236,T1312&lt;&gt;'Tabelas auxiliares'!$C$237,T1312&lt;&gt;'Tabelas auxiliares'!$D$236),"FOLHA DE PESSOAL",IF(X1312='Tabelas auxiliares'!$A$237,"CUSTEIO",IF(X1312='Tabelas auxiliares'!$A$236,"INVESTIMENTO","ERRO - VERIFICAR"))))</f>
        <v/>
      </c>
      <c r="Z1312" s="64" t="str">
        <f t="shared" si="33"/>
        <v/>
      </c>
      <c r="AA1312" s="44"/>
      <c r="AC1312" s="44"/>
    </row>
    <row r="1313" spans="6:29" x14ac:dyDescent="0.25">
      <c r="F1313" s="51" t="str">
        <f>IFERROR(VLOOKUP(D1313,'Tabelas auxiliares'!$A$3:$B$61,2,FALSE),"")</f>
        <v/>
      </c>
      <c r="G1313" s="51" t="str">
        <f>IFERROR(VLOOKUP($B1313,'Tabelas auxiliares'!$A$65:$C$102,2,FALSE),"")</f>
        <v/>
      </c>
      <c r="H1313" s="51" t="str">
        <f>IFERROR(VLOOKUP($B1313,'Tabelas auxiliares'!$A$65:$C$102,3,FALSE),"")</f>
        <v/>
      </c>
      <c r="X1313" s="51" t="str">
        <f t="shared" ref="X1313:X1376" si="34">LEFT(V1313,1)</f>
        <v/>
      </c>
      <c r="Y1313" s="51" t="str">
        <f>IF(T1313="","",IF(AND(T1313&lt;&gt;'Tabelas auxiliares'!$B$236,T1313&lt;&gt;'Tabelas auxiliares'!$B$237,T1313&lt;&gt;'Tabelas auxiliares'!$C$236,T1313&lt;&gt;'Tabelas auxiliares'!$C$237,T1313&lt;&gt;'Tabelas auxiliares'!$D$236),"FOLHA DE PESSOAL",IF(X1313='Tabelas auxiliares'!$A$237,"CUSTEIO",IF(X1313='Tabelas auxiliares'!$A$236,"INVESTIMENTO","ERRO - VERIFICAR"))))</f>
        <v/>
      </c>
      <c r="Z1313" s="64" t="str">
        <f t="shared" si="33"/>
        <v/>
      </c>
      <c r="AC1313" s="44"/>
    </row>
    <row r="1314" spans="6:29" x14ac:dyDescent="0.25">
      <c r="F1314" s="51" t="str">
        <f>IFERROR(VLOOKUP(D1314,'Tabelas auxiliares'!$A$3:$B$61,2,FALSE),"")</f>
        <v/>
      </c>
      <c r="G1314" s="51" t="str">
        <f>IFERROR(VLOOKUP($B1314,'Tabelas auxiliares'!$A$65:$C$102,2,FALSE),"")</f>
        <v/>
      </c>
      <c r="H1314" s="51" t="str">
        <f>IFERROR(VLOOKUP($B1314,'Tabelas auxiliares'!$A$65:$C$102,3,FALSE),"")</f>
        <v/>
      </c>
      <c r="X1314" s="51" t="str">
        <f t="shared" si="34"/>
        <v/>
      </c>
      <c r="Y1314" s="51" t="str">
        <f>IF(T1314="","",IF(AND(T1314&lt;&gt;'Tabelas auxiliares'!$B$236,T1314&lt;&gt;'Tabelas auxiliares'!$B$237,T1314&lt;&gt;'Tabelas auxiliares'!$C$236,T1314&lt;&gt;'Tabelas auxiliares'!$C$237,T1314&lt;&gt;'Tabelas auxiliares'!$D$236),"FOLHA DE PESSOAL",IF(X1314='Tabelas auxiliares'!$A$237,"CUSTEIO",IF(X1314='Tabelas auxiliares'!$A$236,"INVESTIMENTO","ERRO - VERIFICAR"))))</f>
        <v/>
      </c>
      <c r="Z1314" s="64" t="str">
        <f t="shared" ref="Z1314:Z1377" si="35">IF(AA1314+AB1314+AC1314&lt;&gt;0,AA1314+AB1314+AC1314,"")</f>
        <v/>
      </c>
      <c r="AA1314" s="44"/>
      <c r="AC1314" s="44"/>
    </row>
    <row r="1315" spans="6:29" x14ac:dyDescent="0.25">
      <c r="F1315" s="51" t="str">
        <f>IFERROR(VLOOKUP(D1315,'Tabelas auxiliares'!$A$3:$B$61,2,FALSE),"")</f>
        <v/>
      </c>
      <c r="G1315" s="51" t="str">
        <f>IFERROR(VLOOKUP($B1315,'Tabelas auxiliares'!$A$65:$C$102,2,FALSE),"")</f>
        <v/>
      </c>
      <c r="H1315" s="51" t="str">
        <f>IFERROR(VLOOKUP($B1315,'Tabelas auxiliares'!$A$65:$C$102,3,FALSE),"")</f>
        <v/>
      </c>
      <c r="X1315" s="51" t="str">
        <f t="shared" si="34"/>
        <v/>
      </c>
      <c r="Y1315" s="51" t="str">
        <f>IF(T1315="","",IF(AND(T1315&lt;&gt;'Tabelas auxiliares'!$B$236,T1315&lt;&gt;'Tabelas auxiliares'!$B$237,T1315&lt;&gt;'Tabelas auxiliares'!$C$236,T1315&lt;&gt;'Tabelas auxiliares'!$C$237,T1315&lt;&gt;'Tabelas auxiliares'!$D$236),"FOLHA DE PESSOAL",IF(X1315='Tabelas auxiliares'!$A$237,"CUSTEIO",IF(X1315='Tabelas auxiliares'!$A$236,"INVESTIMENTO","ERRO - VERIFICAR"))))</f>
        <v/>
      </c>
      <c r="Z1315" s="64" t="str">
        <f t="shared" si="35"/>
        <v/>
      </c>
      <c r="AC1315" s="44"/>
    </row>
    <row r="1316" spans="6:29" x14ac:dyDescent="0.25">
      <c r="F1316" s="51" t="str">
        <f>IFERROR(VLOOKUP(D1316,'Tabelas auxiliares'!$A$3:$B$61,2,FALSE),"")</f>
        <v/>
      </c>
      <c r="G1316" s="51" t="str">
        <f>IFERROR(VLOOKUP($B1316,'Tabelas auxiliares'!$A$65:$C$102,2,FALSE),"")</f>
        <v/>
      </c>
      <c r="H1316" s="51" t="str">
        <f>IFERROR(VLOOKUP($B1316,'Tabelas auxiliares'!$A$65:$C$102,3,FALSE),"")</f>
        <v/>
      </c>
      <c r="X1316" s="51" t="str">
        <f t="shared" si="34"/>
        <v/>
      </c>
      <c r="Y1316" s="51" t="str">
        <f>IF(T1316="","",IF(AND(T1316&lt;&gt;'Tabelas auxiliares'!$B$236,T1316&lt;&gt;'Tabelas auxiliares'!$B$237,T1316&lt;&gt;'Tabelas auxiliares'!$C$236,T1316&lt;&gt;'Tabelas auxiliares'!$C$237,T1316&lt;&gt;'Tabelas auxiliares'!$D$236),"FOLHA DE PESSOAL",IF(X1316='Tabelas auxiliares'!$A$237,"CUSTEIO",IF(X1316='Tabelas auxiliares'!$A$236,"INVESTIMENTO","ERRO - VERIFICAR"))))</f>
        <v/>
      </c>
      <c r="Z1316" s="64" t="str">
        <f t="shared" si="35"/>
        <v/>
      </c>
      <c r="AA1316" s="44"/>
      <c r="AC1316" s="44"/>
    </row>
    <row r="1317" spans="6:29" x14ac:dyDescent="0.25">
      <c r="F1317" s="51" t="str">
        <f>IFERROR(VLOOKUP(D1317,'Tabelas auxiliares'!$A$3:$B$61,2,FALSE),"")</f>
        <v/>
      </c>
      <c r="G1317" s="51" t="str">
        <f>IFERROR(VLOOKUP($B1317,'Tabelas auxiliares'!$A$65:$C$102,2,FALSE),"")</f>
        <v/>
      </c>
      <c r="H1317" s="51" t="str">
        <f>IFERROR(VLOOKUP($B1317,'Tabelas auxiliares'!$A$65:$C$102,3,FALSE),"")</f>
        <v/>
      </c>
      <c r="X1317" s="51" t="str">
        <f t="shared" si="34"/>
        <v/>
      </c>
      <c r="Y1317" s="51" t="str">
        <f>IF(T1317="","",IF(AND(T1317&lt;&gt;'Tabelas auxiliares'!$B$236,T1317&lt;&gt;'Tabelas auxiliares'!$B$237,T1317&lt;&gt;'Tabelas auxiliares'!$C$236,T1317&lt;&gt;'Tabelas auxiliares'!$C$237,T1317&lt;&gt;'Tabelas auxiliares'!$D$236),"FOLHA DE PESSOAL",IF(X1317='Tabelas auxiliares'!$A$237,"CUSTEIO",IF(X1317='Tabelas auxiliares'!$A$236,"INVESTIMENTO","ERRO - VERIFICAR"))))</f>
        <v/>
      </c>
      <c r="Z1317" s="64" t="str">
        <f t="shared" si="35"/>
        <v/>
      </c>
      <c r="AC1317" s="44"/>
    </row>
    <row r="1318" spans="6:29" x14ac:dyDescent="0.25">
      <c r="F1318" s="51" t="str">
        <f>IFERROR(VLOOKUP(D1318,'Tabelas auxiliares'!$A$3:$B$61,2,FALSE),"")</f>
        <v/>
      </c>
      <c r="G1318" s="51" t="str">
        <f>IFERROR(VLOOKUP($B1318,'Tabelas auxiliares'!$A$65:$C$102,2,FALSE),"")</f>
        <v/>
      </c>
      <c r="H1318" s="51" t="str">
        <f>IFERROR(VLOOKUP($B1318,'Tabelas auxiliares'!$A$65:$C$102,3,FALSE),"")</f>
        <v/>
      </c>
      <c r="X1318" s="51" t="str">
        <f t="shared" si="34"/>
        <v/>
      </c>
      <c r="Y1318" s="51" t="str">
        <f>IF(T1318="","",IF(AND(T1318&lt;&gt;'Tabelas auxiliares'!$B$236,T1318&lt;&gt;'Tabelas auxiliares'!$B$237,T1318&lt;&gt;'Tabelas auxiliares'!$C$236,T1318&lt;&gt;'Tabelas auxiliares'!$C$237,T1318&lt;&gt;'Tabelas auxiliares'!$D$236),"FOLHA DE PESSOAL",IF(X1318='Tabelas auxiliares'!$A$237,"CUSTEIO",IF(X1318='Tabelas auxiliares'!$A$236,"INVESTIMENTO","ERRO - VERIFICAR"))))</f>
        <v/>
      </c>
      <c r="Z1318" s="64" t="str">
        <f t="shared" si="35"/>
        <v/>
      </c>
      <c r="AC1318" s="44"/>
    </row>
    <row r="1319" spans="6:29" x14ac:dyDescent="0.25">
      <c r="F1319" s="51" t="str">
        <f>IFERROR(VLOOKUP(D1319,'Tabelas auxiliares'!$A$3:$B$61,2,FALSE),"")</f>
        <v/>
      </c>
      <c r="G1319" s="51" t="str">
        <f>IFERROR(VLOOKUP($B1319,'Tabelas auxiliares'!$A$65:$C$102,2,FALSE),"")</f>
        <v/>
      </c>
      <c r="H1319" s="51" t="str">
        <f>IFERROR(VLOOKUP($B1319,'Tabelas auxiliares'!$A$65:$C$102,3,FALSE),"")</f>
        <v/>
      </c>
      <c r="X1319" s="51" t="str">
        <f t="shared" si="34"/>
        <v/>
      </c>
      <c r="Y1319" s="51" t="str">
        <f>IF(T1319="","",IF(AND(T1319&lt;&gt;'Tabelas auxiliares'!$B$236,T1319&lt;&gt;'Tabelas auxiliares'!$B$237,T1319&lt;&gt;'Tabelas auxiliares'!$C$236,T1319&lt;&gt;'Tabelas auxiliares'!$C$237,T1319&lt;&gt;'Tabelas auxiliares'!$D$236),"FOLHA DE PESSOAL",IF(X1319='Tabelas auxiliares'!$A$237,"CUSTEIO",IF(X1319='Tabelas auxiliares'!$A$236,"INVESTIMENTO","ERRO - VERIFICAR"))))</f>
        <v/>
      </c>
      <c r="Z1319" s="64" t="str">
        <f t="shared" si="35"/>
        <v/>
      </c>
      <c r="AC1319" s="44"/>
    </row>
    <row r="1320" spans="6:29" x14ac:dyDescent="0.25">
      <c r="F1320" s="51" t="str">
        <f>IFERROR(VLOOKUP(D1320,'Tabelas auxiliares'!$A$3:$B$61,2,FALSE),"")</f>
        <v/>
      </c>
      <c r="G1320" s="51" t="str">
        <f>IFERROR(VLOOKUP($B1320,'Tabelas auxiliares'!$A$65:$C$102,2,FALSE),"")</f>
        <v/>
      </c>
      <c r="H1320" s="51" t="str">
        <f>IFERROR(VLOOKUP($B1320,'Tabelas auxiliares'!$A$65:$C$102,3,FALSE),"")</f>
        <v/>
      </c>
      <c r="X1320" s="51" t="str">
        <f t="shared" si="34"/>
        <v/>
      </c>
      <c r="Y1320" s="51" t="str">
        <f>IF(T1320="","",IF(AND(T1320&lt;&gt;'Tabelas auxiliares'!$B$236,T1320&lt;&gt;'Tabelas auxiliares'!$B$237,T1320&lt;&gt;'Tabelas auxiliares'!$C$236,T1320&lt;&gt;'Tabelas auxiliares'!$C$237,T1320&lt;&gt;'Tabelas auxiliares'!$D$236),"FOLHA DE PESSOAL",IF(X1320='Tabelas auxiliares'!$A$237,"CUSTEIO",IF(X1320='Tabelas auxiliares'!$A$236,"INVESTIMENTO","ERRO - VERIFICAR"))))</f>
        <v/>
      </c>
      <c r="Z1320" s="64" t="str">
        <f t="shared" si="35"/>
        <v/>
      </c>
      <c r="AC1320" s="44"/>
    </row>
    <row r="1321" spans="6:29" x14ac:dyDescent="0.25">
      <c r="F1321" s="51" t="str">
        <f>IFERROR(VLOOKUP(D1321,'Tabelas auxiliares'!$A$3:$B$61,2,FALSE),"")</f>
        <v/>
      </c>
      <c r="G1321" s="51" t="str">
        <f>IFERROR(VLOOKUP($B1321,'Tabelas auxiliares'!$A$65:$C$102,2,FALSE),"")</f>
        <v/>
      </c>
      <c r="H1321" s="51" t="str">
        <f>IFERROR(VLOOKUP($B1321,'Tabelas auxiliares'!$A$65:$C$102,3,FALSE),"")</f>
        <v/>
      </c>
      <c r="X1321" s="51" t="str">
        <f t="shared" si="34"/>
        <v/>
      </c>
      <c r="Y1321" s="51" t="str">
        <f>IF(T1321="","",IF(AND(T1321&lt;&gt;'Tabelas auxiliares'!$B$236,T1321&lt;&gt;'Tabelas auxiliares'!$B$237,T1321&lt;&gt;'Tabelas auxiliares'!$C$236,T1321&lt;&gt;'Tabelas auxiliares'!$C$237,T1321&lt;&gt;'Tabelas auxiliares'!$D$236),"FOLHA DE PESSOAL",IF(X1321='Tabelas auxiliares'!$A$237,"CUSTEIO",IF(X1321='Tabelas auxiliares'!$A$236,"INVESTIMENTO","ERRO - VERIFICAR"))))</f>
        <v/>
      </c>
      <c r="Z1321" s="64" t="str">
        <f t="shared" si="35"/>
        <v/>
      </c>
      <c r="AC1321" s="44"/>
    </row>
    <row r="1322" spans="6:29" x14ac:dyDescent="0.25">
      <c r="F1322" s="51" t="str">
        <f>IFERROR(VLOOKUP(D1322,'Tabelas auxiliares'!$A$3:$B$61,2,FALSE),"")</f>
        <v/>
      </c>
      <c r="G1322" s="51" t="str">
        <f>IFERROR(VLOOKUP($B1322,'Tabelas auxiliares'!$A$65:$C$102,2,FALSE),"")</f>
        <v/>
      </c>
      <c r="H1322" s="51" t="str">
        <f>IFERROR(VLOOKUP($B1322,'Tabelas auxiliares'!$A$65:$C$102,3,FALSE),"")</f>
        <v/>
      </c>
      <c r="X1322" s="51" t="str">
        <f t="shared" si="34"/>
        <v/>
      </c>
      <c r="Y1322" s="51" t="str">
        <f>IF(T1322="","",IF(AND(T1322&lt;&gt;'Tabelas auxiliares'!$B$236,T1322&lt;&gt;'Tabelas auxiliares'!$B$237,T1322&lt;&gt;'Tabelas auxiliares'!$C$236,T1322&lt;&gt;'Tabelas auxiliares'!$C$237,T1322&lt;&gt;'Tabelas auxiliares'!$D$236),"FOLHA DE PESSOAL",IF(X1322='Tabelas auxiliares'!$A$237,"CUSTEIO",IF(X1322='Tabelas auxiliares'!$A$236,"INVESTIMENTO","ERRO - VERIFICAR"))))</f>
        <v/>
      </c>
      <c r="Z1322" s="64" t="str">
        <f t="shared" si="35"/>
        <v/>
      </c>
      <c r="AC1322" s="44"/>
    </row>
    <row r="1323" spans="6:29" x14ac:dyDescent="0.25">
      <c r="F1323" s="51" t="str">
        <f>IFERROR(VLOOKUP(D1323,'Tabelas auxiliares'!$A$3:$B$61,2,FALSE),"")</f>
        <v/>
      </c>
      <c r="G1323" s="51" t="str">
        <f>IFERROR(VLOOKUP($B1323,'Tabelas auxiliares'!$A$65:$C$102,2,FALSE),"")</f>
        <v/>
      </c>
      <c r="H1323" s="51" t="str">
        <f>IFERROR(VLOOKUP($B1323,'Tabelas auxiliares'!$A$65:$C$102,3,FALSE),"")</f>
        <v/>
      </c>
      <c r="X1323" s="51" t="str">
        <f t="shared" si="34"/>
        <v/>
      </c>
      <c r="Y1323" s="51" t="str">
        <f>IF(T1323="","",IF(AND(T1323&lt;&gt;'Tabelas auxiliares'!$B$236,T1323&lt;&gt;'Tabelas auxiliares'!$B$237,T1323&lt;&gt;'Tabelas auxiliares'!$C$236,T1323&lt;&gt;'Tabelas auxiliares'!$C$237,T1323&lt;&gt;'Tabelas auxiliares'!$D$236),"FOLHA DE PESSOAL",IF(X1323='Tabelas auxiliares'!$A$237,"CUSTEIO",IF(X1323='Tabelas auxiliares'!$A$236,"INVESTIMENTO","ERRO - VERIFICAR"))))</f>
        <v/>
      </c>
      <c r="Z1323" s="64" t="str">
        <f t="shared" si="35"/>
        <v/>
      </c>
      <c r="AC1323" s="44"/>
    </row>
    <row r="1324" spans="6:29" x14ac:dyDescent="0.25">
      <c r="F1324" s="51" t="str">
        <f>IFERROR(VLOOKUP(D1324,'Tabelas auxiliares'!$A$3:$B$61,2,FALSE),"")</f>
        <v/>
      </c>
      <c r="G1324" s="51" t="str">
        <f>IFERROR(VLOOKUP($B1324,'Tabelas auxiliares'!$A$65:$C$102,2,FALSE),"")</f>
        <v/>
      </c>
      <c r="H1324" s="51" t="str">
        <f>IFERROR(VLOOKUP($B1324,'Tabelas auxiliares'!$A$65:$C$102,3,FALSE),"")</f>
        <v/>
      </c>
      <c r="X1324" s="51" t="str">
        <f t="shared" si="34"/>
        <v/>
      </c>
      <c r="Y1324" s="51" t="str">
        <f>IF(T1324="","",IF(AND(T1324&lt;&gt;'Tabelas auxiliares'!$B$236,T1324&lt;&gt;'Tabelas auxiliares'!$B$237,T1324&lt;&gt;'Tabelas auxiliares'!$C$236,T1324&lt;&gt;'Tabelas auxiliares'!$C$237,T1324&lt;&gt;'Tabelas auxiliares'!$D$236),"FOLHA DE PESSOAL",IF(X1324='Tabelas auxiliares'!$A$237,"CUSTEIO",IF(X1324='Tabelas auxiliares'!$A$236,"INVESTIMENTO","ERRO - VERIFICAR"))))</f>
        <v/>
      </c>
      <c r="Z1324" s="64" t="str">
        <f t="shared" si="35"/>
        <v/>
      </c>
      <c r="AC1324" s="44"/>
    </row>
    <row r="1325" spans="6:29" x14ac:dyDescent="0.25">
      <c r="F1325" s="51" t="str">
        <f>IFERROR(VLOOKUP(D1325,'Tabelas auxiliares'!$A$3:$B$61,2,FALSE),"")</f>
        <v/>
      </c>
      <c r="G1325" s="51" t="str">
        <f>IFERROR(VLOOKUP($B1325,'Tabelas auxiliares'!$A$65:$C$102,2,FALSE),"")</f>
        <v/>
      </c>
      <c r="H1325" s="51" t="str">
        <f>IFERROR(VLOOKUP($B1325,'Tabelas auxiliares'!$A$65:$C$102,3,FALSE),"")</f>
        <v/>
      </c>
      <c r="X1325" s="51" t="str">
        <f t="shared" si="34"/>
        <v/>
      </c>
      <c r="Y1325" s="51" t="str">
        <f>IF(T1325="","",IF(AND(T1325&lt;&gt;'Tabelas auxiliares'!$B$236,T1325&lt;&gt;'Tabelas auxiliares'!$B$237,T1325&lt;&gt;'Tabelas auxiliares'!$C$236,T1325&lt;&gt;'Tabelas auxiliares'!$C$237,T1325&lt;&gt;'Tabelas auxiliares'!$D$236),"FOLHA DE PESSOAL",IF(X1325='Tabelas auxiliares'!$A$237,"CUSTEIO",IF(X1325='Tabelas auxiliares'!$A$236,"INVESTIMENTO","ERRO - VERIFICAR"))))</f>
        <v/>
      </c>
      <c r="Z1325" s="64" t="str">
        <f t="shared" si="35"/>
        <v/>
      </c>
      <c r="AA1325" s="44"/>
      <c r="AC1325" s="44"/>
    </row>
    <row r="1326" spans="6:29" x14ac:dyDescent="0.25">
      <c r="F1326" s="51" t="str">
        <f>IFERROR(VLOOKUP(D1326,'Tabelas auxiliares'!$A$3:$B$61,2,FALSE),"")</f>
        <v/>
      </c>
      <c r="G1326" s="51" t="str">
        <f>IFERROR(VLOOKUP($B1326,'Tabelas auxiliares'!$A$65:$C$102,2,FALSE),"")</f>
        <v/>
      </c>
      <c r="H1326" s="51" t="str">
        <f>IFERROR(VLOOKUP($B1326,'Tabelas auxiliares'!$A$65:$C$102,3,FALSE),"")</f>
        <v/>
      </c>
      <c r="X1326" s="51" t="str">
        <f t="shared" si="34"/>
        <v/>
      </c>
      <c r="Y1326" s="51" t="str">
        <f>IF(T1326="","",IF(AND(T1326&lt;&gt;'Tabelas auxiliares'!$B$236,T1326&lt;&gt;'Tabelas auxiliares'!$B$237,T1326&lt;&gt;'Tabelas auxiliares'!$C$236,T1326&lt;&gt;'Tabelas auxiliares'!$C$237,T1326&lt;&gt;'Tabelas auxiliares'!$D$236),"FOLHA DE PESSOAL",IF(X1326='Tabelas auxiliares'!$A$237,"CUSTEIO",IF(X1326='Tabelas auxiliares'!$A$236,"INVESTIMENTO","ERRO - VERIFICAR"))))</f>
        <v/>
      </c>
      <c r="Z1326" s="64" t="str">
        <f t="shared" si="35"/>
        <v/>
      </c>
      <c r="AC1326" s="44"/>
    </row>
    <row r="1327" spans="6:29" x14ac:dyDescent="0.25">
      <c r="F1327" s="51" t="str">
        <f>IFERROR(VLOOKUP(D1327,'Tabelas auxiliares'!$A$3:$B$61,2,FALSE),"")</f>
        <v/>
      </c>
      <c r="G1327" s="51" t="str">
        <f>IFERROR(VLOOKUP($B1327,'Tabelas auxiliares'!$A$65:$C$102,2,FALSE),"")</f>
        <v/>
      </c>
      <c r="H1327" s="51" t="str">
        <f>IFERROR(VLOOKUP($B1327,'Tabelas auxiliares'!$A$65:$C$102,3,FALSE),"")</f>
        <v/>
      </c>
      <c r="X1327" s="51" t="str">
        <f t="shared" si="34"/>
        <v/>
      </c>
      <c r="Y1327" s="51" t="str">
        <f>IF(T1327="","",IF(AND(T1327&lt;&gt;'Tabelas auxiliares'!$B$236,T1327&lt;&gt;'Tabelas auxiliares'!$B$237,T1327&lt;&gt;'Tabelas auxiliares'!$C$236,T1327&lt;&gt;'Tabelas auxiliares'!$C$237,T1327&lt;&gt;'Tabelas auxiliares'!$D$236),"FOLHA DE PESSOAL",IF(X1327='Tabelas auxiliares'!$A$237,"CUSTEIO",IF(X1327='Tabelas auxiliares'!$A$236,"INVESTIMENTO","ERRO - VERIFICAR"))))</f>
        <v/>
      </c>
      <c r="Z1327" s="64" t="str">
        <f t="shared" si="35"/>
        <v/>
      </c>
      <c r="AA1327" s="44"/>
      <c r="AC1327" s="44"/>
    </row>
    <row r="1328" spans="6:29" x14ac:dyDescent="0.25">
      <c r="F1328" s="51" t="str">
        <f>IFERROR(VLOOKUP(D1328,'Tabelas auxiliares'!$A$3:$B$61,2,FALSE),"")</f>
        <v/>
      </c>
      <c r="G1328" s="51" t="str">
        <f>IFERROR(VLOOKUP($B1328,'Tabelas auxiliares'!$A$65:$C$102,2,FALSE),"")</f>
        <v/>
      </c>
      <c r="H1328" s="51" t="str">
        <f>IFERROR(VLOOKUP($B1328,'Tabelas auxiliares'!$A$65:$C$102,3,FALSE),"")</f>
        <v/>
      </c>
      <c r="X1328" s="51" t="str">
        <f t="shared" si="34"/>
        <v/>
      </c>
      <c r="Y1328" s="51" t="str">
        <f>IF(T1328="","",IF(AND(T1328&lt;&gt;'Tabelas auxiliares'!$B$236,T1328&lt;&gt;'Tabelas auxiliares'!$B$237,T1328&lt;&gt;'Tabelas auxiliares'!$C$236,T1328&lt;&gt;'Tabelas auxiliares'!$C$237,T1328&lt;&gt;'Tabelas auxiliares'!$D$236),"FOLHA DE PESSOAL",IF(X1328='Tabelas auxiliares'!$A$237,"CUSTEIO",IF(X1328='Tabelas auxiliares'!$A$236,"INVESTIMENTO","ERRO - VERIFICAR"))))</f>
        <v/>
      </c>
      <c r="Z1328" s="64" t="str">
        <f t="shared" si="35"/>
        <v/>
      </c>
      <c r="AC1328" s="44"/>
    </row>
    <row r="1329" spans="6:29" x14ac:dyDescent="0.25">
      <c r="F1329" s="51" t="str">
        <f>IFERROR(VLOOKUP(D1329,'Tabelas auxiliares'!$A$3:$B$61,2,FALSE),"")</f>
        <v/>
      </c>
      <c r="G1329" s="51" t="str">
        <f>IFERROR(VLOOKUP($B1329,'Tabelas auxiliares'!$A$65:$C$102,2,FALSE),"")</f>
        <v/>
      </c>
      <c r="H1329" s="51" t="str">
        <f>IFERROR(VLOOKUP($B1329,'Tabelas auxiliares'!$A$65:$C$102,3,FALSE),"")</f>
        <v/>
      </c>
      <c r="X1329" s="51" t="str">
        <f t="shared" si="34"/>
        <v/>
      </c>
      <c r="Y1329" s="51" t="str">
        <f>IF(T1329="","",IF(AND(T1329&lt;&gt;'Tabelas auxiliares'!$B$236,T1329&lt;&gt;'Tabelas auxiliares'!$B$237,T1329&lt;&gt;'Tabelas auxiliares'!$C$236,T1329&lt;&gt;'Tabelas auxiliares'!$C$237,T1329&lt;&gt;'Tabelas auxiliares'!$D$236),"FOLHA DE PESSOAL",IF(X1329='Tabelas auxiliares'!$A$237,"CUSTEIO",IF(X1329='Tabelas auxiliares'!$A$236,"INVESTIMENTO","ERRO - VERIFICAR"))))</f>
        <v/>
      </c>
      <c r="Z1329" s="64" t="str">
        <f t="shared" si="35"/>
        <v/>
      </c>
      <c r="AC1329" s="44"/>
    </row>
    <row r="1330" spans="6:29" x14ac:dyDescent="0.25">
      <c r="F1330" s="51" t="str">
        <f>IFERROR(VLOOKUP(D1330,'Tabelas auxiliares'!$A$3:$B$61,2,FALSE),"")</f>
        <v/>
      </c>
      <c r="G1330" s="51" t="str">
        <f>IFERROR(VLOOKUP($B1330,'Tabelas auxiliares'!$A$65:$C$102,2,FALSE),"")</f>
        <v/>
      </c>
      <c r="H1330" s="51" t="str">
        <f>IFERROR(VLOOKUP($B1330,'Tabelas auxiliares'!$A$65:$C$102,3,FALSE),"")</f>
        <v/>
      </c>
      <c r="X1330" s="51" t="str">
        <f t="shared" si="34"/>
        <v/>
      </c>
      <c r="Y1330" s="51" t="str">
        <f>IF(T1330="","",IF(AND(T1330&lt;&gt;'Tabelas auxiliares'!$B$236,T1330&lt;&gt;'Tabelas auxiliares'!$B$237,T1330&lt;&gt;'Tabelas auxiliares'!$C$236,T1330&lt;&gt;'Tabelas auxiliares'!$C$237,T1330&lt;&gt;'Tabelas auxiliares'!$D$236),"FOLHA DE PESSOAL",IF(X1330='Tabelas auxiliares'!$A$237,"CUSTEIO",IF(X1330='Tabelas auxiliares'!$A$236,"INVESTIMENTO","ERRO - VERIFICAR"))))</f>
        <v/>
      </c>
      <c r="Z1330" s="64" t="str">
        <f t="shared" si="35"/>
        <v/>
      </c>
      <c r="AA1330" s="44"/>
      <c r="AC1330" s="44"/>
    </row>
    <row r="1331" spans="6:29" x14ac:dyDescent="0.25">
      <c r="F1331" s="51" t="str">
        <f>IFERROR(VLOOKUP(D1331,'Tabelas auxiliares'!$A$3:$B$61,2,FALSE),"")</f>
        <v/>
      </c>
      <c r="G1331" s="51" t="str">
        <f>IFERROR(VLOOKUP($B1331,'Tabelas auxiliares'!$A$65:$C$102,2,FALSE),"")</f>
        <v/>
      </c>
      <c r="H1331" s="51" t="str">
        <f>IFERROR(VLOOKUP($B1331,'Tabelas auxiliares'!$A$65:$C$102,3,FALSE),"")</f>
        <v/>
      </c>
      <c r="X1331" s="51" t="str">
        <f t="shared" si="34"/>
        <v/>
      </c>
      <c r="Y1331" s="51" t="str">
        <f>IF(T1331="","",IF(AND(T1331&lt;&gt;'Tabelas auxiliares'!$B$236,T1331&lt;&gt;'Tabelas auxiliares'!$B$237,T1331&lt;&gt;'Tabelas auxiliares'!$C$236,T1331&lt;&gt;'Tabelas auxiliares'!$C$237,T1331&lt;&gt;'Tabelas auxiliares'!$D$236),"FOLHA DE PESSOAL",IF(X1331='Tabelas auxiliares'!$A$237,"CUSTEIO",IF(X1331='Tabelas auxiliares'!$A$236,"INVESTIMENTO","ERRO - VERIFICAR"))))</f>
        <v/>
      </c>
      <c r="Z1331" s="64" t="str">
        <f t="shared" si="35"/>
        <v/>
      </c>
      <c r="AC1331" s="44"/>
    </row>
    <row r="1332" spans="6:29" x14ac:dyDescent="0.25">
      <c r="F1332" s="51" t="str">
        <f>IFERROR(VLOOKUP(D1332,'Tabelas auxiliares'!$A$3:$B$61,2,FALSE),"")</f>
        <v/>
      </c>
      <c r="G1332" s="51" t="str">
        <f>IFERROR(VLOOKUP($B1332,'Tabelas auxiliares'!$A$65:$C$102,2,FALSE),"")</f>
        <v/>
      </c>
      <c r="H1332" s="51" t="str">
        <f>IFERROR(VLOOKUP($B1332,'Tabelas auxiliares'!$A$65:$C$102,3,FALSE),"")</f>
        <v/>
      </c>
      <c r="X1332" s="51" t="str">
        <f t="shared" si="34"/>
        <v/>
      </c>
      <c r="Y1332" s="51" t="str">
        <f>IF(T1332="","",IF(AND(T1332&lt;&gt;'Tabelas auxiliares'!$B$236,T1332&lt;&gt;'Tabelas auxiliares'!$B$237,T1332&lt;&gt;'Tabelas auxiliares'!$C$236,T1332&lt;&gt;'Tabelas auxiliares'!$C$237,T1332&lt;&gt;'Tabelas auxiliares'!$D$236),"FOLHA DE PESSOAL",IF(X1332='Tabelas auxiliares'!$A$237,"CUSTEIO",IF(X1332='Tabelas auxiliares'!$A$236,"INVESTIMENTO","ERRO - VERIFICAR"))))</f>
        <v/>
      </c>
      <c r="Z1332" s="64" t="str">
        <f t="shared" si="35"/>
        <v/>
      </c>
      <c r="AC1332" s="44"/>
    </row>
    <row r="1333" spans="6:29" x14ac:dyDescent="0.25">
      <c r="F1333" s="51" t="str">
        <f>IFERROR(VLOOKUP(D1333,'Tabelas auxiliares'!$A$3:$B$61,2,FALSE),"")</f>
        <v/>
      </c>
      <c r="G1333" s="51" t="str">
        <f>IFERROR(VLOOKUP($B1333,'Tabelas auxiliares'!$A$65:$C$102,2,FALSE),"")</f>
        <v/>
      </c>
      <c r="H1333" s="51" t="str">
        <f>IFERROR(VLOOKUP($B1333,'Tabelas auxiliares'!$A$65:$C$102,3,FALSE),"")</f>
        <v/>
      </c>
      <c r="X1333" s="51" t="str">
        <f t="shared" si="34"/>
        <v/>
      </c>
      <c r="Y1333" s="51" t="str">
        <f>IF(T1333="","",IF(AND(T1333&lt;&gt;'Tabelas auxiliares'!$B$236,T1333&lt;&gt;'Tabelas auxiliares'!$B$237,T1333&lt;&gt;'Tabelas auxiliares'!$C$236,T1333&lt;&gt;'Tabelas auxiliares'!$C$237,T1333&lt;&gt;'Tabelas auxiliares'!$D$236),"FOLHA DE PESSOAL",IF(X1333='Tabelas auxiliares'!$A$237,"CUSTEIO",IF(X1333='Tabelas auxiliares'!$A$236,"INVESTIMENTO","ERRO - VERIFICAR"))))</f>
        <v/>
      </c>
      <c r="Z1333" s="64" t="str">
        <f t="shared" si="35"/>
        <v/>
      </c>
      <c r="AC1333" s="44"/>
    </row>
    <row r="1334" spans="6:29" x14ac:dyDescent="0.25">
      <c r="F1334" s="51" t="str">
        <f>IFERROR(VLOOKUP(D1334,'Tabelas auxiliares'!$A$3:$B$61,2,FALSE),"")</f>
        <v/>
      </c>
      <c r="G1334" s="51" t="str">
        <f>IFERROR(VLOOKUP($B1334,'Tabelas auxiliares'!$A$65:$C$102,2,FALSE),"")</f>
        <v/>
      </c>
      <c r="H1334" s="51" t="str">
        <f>IFERROR(VLOOKUP($B1334,'Tabelas auxiliares'!$A$65:$C$102,3,FALSE),"")</f>
        <v/>
      </c>
      <c r="X1334" s="51" t="str">
        <f t="shared" si="34"/>
        <v/>
      </c>
      <c r="Y1334" s="51" t="str">
        <f>IF(T1334="","",IF(AND(T1334&lt;&gt;'Tabelas auxiliares'!$B$236,T1334&lt;&gt;'Tabelas auxiliares'!$B$237,T1334&lt;&gt;'Tabelas auxiliares'!$C$236,T1334&lt;&gt;'Tabelas auxiliares'!$C$237,T1334&lt;&gt;'Tabelas auxiliares'!$D$236),"FOLHA DE PESSOAL",IF(X1334='Tabelas auxiliares'!$A$237,"CUSTEIO",IF(X1334='Tabelas auxiliares'!$A$236,"INVESTIMENTO","ERRO - VERIFICAR"))))</f>
        <v/>
      </c>
      <c r="Z1334" s="64" t="str">
        <f t="shared" si="35"/>
        <v/>
      </c>
      <c r="AC1334" s="44"/>
    </row>
    <row r="1335" spans="6:29" x14ac:dyDescent="0.25">
      <c r="F1335" s="51" t="str">
        <f>IFERROR(VLOOKUP(D1335,'Tabelas auxiliares'!$A$3:$B$61,2,FALSE),"")</f>
        <v/>
      </c>
      <c r="G1335" s="51" t="str">
        <f>IFERROR(VLOOKUP($B1335,'Tabelas auxiliares'!$A$65:$C$102,2,FALSE),"")</f>
        <v/>
      </c>
      <c r="H1335" s="51" t="str">
        <f>IFERROR(VLOOKUP($B1335,'Tabelas auxiliares'!$A$65:$C$102,3,FALSE),"")</f>
        <v/>
      </c>
      <c r="X1335" s="51" t="str">
        <f t="shared" si="34"/>
        <v/>
      </c>
      <c r="Y1335" s="51" t="str">
        <f>IF(T1335="","",IF(AND(T1335&lt;&gt;'Tabelas auxiliares'!$B$236,T1335&lt;&gt;'Tabelas auxiliares'!$B$237,T1335&lt;&gt;'Tabelas auxiliares'!$C$236,T1335&lt;&gt;'Tabelas auxiliares'!$C$237,T1335&lt;&gt;'Tabelas auxiliares'!$D$236),"FOLHA DE PESSOAL",IF(X1335='Tabelas auxiliares'!$A$237,"CUSTEIO",IF(X1335='Tabelas auxiliares'!$A$236,"INVESTIMENTO","ERRO - VERIFICAR"))))</f>
        <v/>
      </c>
      <c r="Z1335" s="64" t="str">
        <f t="shared" si="35"/>
        <v/>
      </c>
      <c r="AA1335" s="44"/>
      <c r="AC1335" s="44"/>
    </row>
    <row r="1336" spans="6:29" x14ac:dyDescent="0.25">
      <c r="F1336" s="51" t="str">
        <f>IFERROR(VLOOKUP(D1336,'Tabelas auxiliares'!$A$3:$B$61,2,FALSE),"")</f>
        <v/>
      </c>
      <c r="G1336" s="51" t="str">
        <f>IFERROR(VLOOKUP($B1336,'Tabelas auxiliares'!$A$65:$C$102,2,FALSE),"")</f>
        <v/>
      </c>
      <c r="H1336" s="51" t="str">
        <f>IFERROR(VLOOKUP($B1336,'Tabelas auxiliares'!$A$65:$C$102,3,FALSE),"")</f>
        <v/>
      </c>
      <c r="X1336" s="51" t="str">
        <f t="shared" si="34"/>
        <v/>
      </c>
      <c r="Y1336" s="51" t="str">
        <f>IF(T1336="","",IF(AND(T1336&lt;&gt;'Tabelas auxiliares'!$B$236,T1336&lt;&gt;'Tabelas auxiliares'!$B$237,T1336&lt;&gt;'Tabelas auxiliares'!$C$236,T1336&lt;&gt;'Tabelas auxiliares'!$C$237,T1336&lt;&gt;'Tabelas auxiliares'!$D$236),"FOLHA DE PESSOAL",IF(X1336='Tabelas auxiliares'!$A$237,"CUSTEIO",IF(X1336='Tabelas auxiliares'!$A$236,"INVESTIMENTO","ERRO - VERIFICAR"))))</f>
        <v/>
      </c>
      <c r="Z1336" s="64" t="str">
        <f t="shared" si="35"/>
        <v/>
      </c>
      <c r="AA1336" s="44"/>
      <c r="AC1336" s="44"/>
    </row>
    <row r="1337" spans="6:29" x14ac:dyDescent="0.25">
      <c r="F1337" s="51" t="str">
        <f>IFERROR(VLOOKUP(D1337,'Tabelas auxiliares'!$A$3:$B$61,2,FALSE),"")</f>
        <v/>
      </c>
      <c r="G1337" s="51" t="str">
        <f>IFERROR(VLOOKUP($B1337,'Tabelas auxiliares'!$A$65:$C$102,2,FALSE),"")</f>
        <v/>
      </c>
      <c r="H1337" s="51" t="str">
        <f>IFERROR(VLOOKUP($B1337,'Tabelas auxiliares'!$A$65:$C$102,3,FALSE),"")</f>
        <v/>
      </c>
      <c r="X1337" s="51" t="str">
        <f t="shared" si="34"/>
        <v/>
      </c>
      <c r="Y1337" s="51" t="str">
        <f>IF(T1337="","",IF(AND(T1337&lt;&gt;'Tabelas auxiliares'!$B$236,T1337&lt;&gt;'Tabelas auxiliares'!$B$237,T1337&lt;&gt;'Tabelas auxiliares'!$C$236,T1337&lt;&gt;'Tabelas auxiliares'!$C$237,T1337&lt;&gt;'Tabelas auxiliares'!$D$236),"FOLHA DE PESSOAL",IF(X1337='Tabelas auxiliares'!$A$237,"CUSTEIO",IF(X1337='Tabelas auxiliares'!$A$236,"INVESTIMENTO","ERRO - VERIFICAR"))))</f>
        <v/>
      </c>
      <c r="Z1337" s="64" t="str">
        <f t="shared" si="35"/>
        <v/>
      </c>
      <c r="AC1337" s="44"/>
    </row>
    <row r="1338" spans="6:29" x14ac:dyDescent="0.25">
      <c r="F1338" s="51" t="str">
        <f>IFERROR(VLOOKUP(D1338,'Tabelas auxiliares'!$A$3:$B$61,2,FALSE),"")</f>
        <v/>
      </c>
      <c r="G1338" s="51" t="str">
        <f>IFERROR(VLOOKUP($B1338,'Tabelas auxiliares'!$A$65:$C$102,2,FALSE),"")</f>
        <v/>
      </c>
      <c r="H1338" s="51" t="str">
        <f>IFERROR(VLOOKUP($B1338,'Tabelas auxiliares'!$A$65:$C$102,3,FALSE),"")</f>
        <v/>
      </c>
      <c r="X1338" s="51" t="str">
        <f t="shared" si="34"/>
        <v/>
      </c>
      <c r="Y1338" s="51" t="str">
        <f>IF(T1338="","",IF(AND(T1338&lt;&gt;'Tabelas auxiliares'!$B$236,T1338&lt;&gt;'Tabelas auxiliares'!$B$237,T1338&lt;&gt;'Tabelas auxiliares'!$C$236,T1338&lt;&gt;'Tabelas auxiliares'!$C$237,T1338&lt;&gt;'Tabelas auxiliares'!$D$236),"FOLHA DE PESSOAL",IF(X1338='Tabelas auxiliares'!$A$237,"CUSTEIO",IF(X1338='Tabelas auxiliares'!$A$236,"INVESTIMENTO","ERRO - VERIFICAR"))))</f>
        <v/>
      </c>
      <c r="Z1338" s="64" t="str">
        <f t="shared" si="35"/>
        <v/>
      </c>
      <c r="AC1338" s="44"/>
    </row>
    <row r="1339" spans="6:29" x14ac:dyDescent="0.25">
      <c r="F1339" s="51" t="str">
        <f>IFERROR(VLOOKUP(D1339,'Tabelas auxiliares'!$A$3:$B$61,2,FALSE),"")</f>
        <v/>
      </c>
      <c r="G1339" s="51" t="str">
        <f>IFERROR(VLOOKUP($B1339,'Tabelas auxiliares'!$A$65:$C$102,2,FALSE),"")</f>
        <v/>
      </c>
      <c r="H1339" s="51" t="str">
        <f>IFERROR(VLOOKUP($B1339,'Tabelas auxiliares'!$A$65:$C$102,3,FALSE),"")</f>
        <v/>
      </c>
      <c r="X1339" s="51" t="str">
        <f t="shared" si="34"/>
        <v/>
      </c>
      <c r="Y1339" s="51" t="str">
        <f>IF(T1339="","",IF(AND(T1339&lt;&gt;'Tabelas auxiliares'!$B$236,T1339&lt;&gt;'Tabelas auxiliares'!$B$237,T1339&lt;&gt;'Tabelas auxiliares'!$C$236,T1339&lt;&gt;'Tabelas auxiliares'!$C$237,T1339&lt;&gt;'Tabelas auxiliares'!$D$236),"FOLHA DE PESSOAL",IF(X1339='Tabelas auxiliares'!$A$237,"CUSTEIO",IF(X1339='Tabelas auxiliares'!$A$236,"INVESTIMENTO","ERRO - VERIFICAR"))))</f>
        <v/>
      </c>
      <c r="Z1339" s="64" t="str">
        <f t="shared" si="35"/>
        <v/>
      </c>
      <c r="AC1339" s="44"/>
    </row>
    <row r="1340" spans="6:29" x14ac:dyDescent="0.25">
      <c r="F1340" s="51" t="str">
        <f>IFERROR(VLOOKUP(D1340,'Tabelas auxiliares'!$A$3:$B$61,2,FALSE),"")</f>
        <v/>
      </c>
      <c r="G1340" s="51" t="str">
        <f>IFERROR(VLOOKUP($B1340,'Tabelas auxiliares'!$A$65:$C$102,2,FALSE),"")</f>
        <v/>
      </c>
      <c r="H1340" s="51" t="str">
        <f>IFERROR(VLOOKUP($B1340,'Tabelas auxiliares'!$A$65:$C$102,3,FALSE),"")</f>
        <v/>
      </c>
      <c r="X1340" s="51" t="str">
        <f t="shared" si="34"/>
        <v/>
      </c>
      <c r="Y1340" s="51" t="str">
        <f>IF(T1340="","",IF(AND(T1340&lt;&gt;'Tabelas auxiliares'!$B$236,T1340&lt;&gt;'Tabelas auxiliares'!$B$237,T1340&lt;&gt;'Tabelas auxiliares'!$C$236,T1340&lt;&gt;'Tabelas auxiliares'!$C$237,T1340&lt;&gt;'Tabelas auxiliares'!$D$236),"FOLHA DE PESSOAL",IF(X1340='Tabelas auxiliares'!$A$237,"CUSTEIO",IF(X1340='Tabelas auxiliares'!$A$236,"INVESTIMENTO","ERRO - VERIFICAR"))))</f>
        <v/>
      </c>
      <c r="Z1340" s="64" t="str">
        <f t="shared" si="35"/>
        <v/>
      </c>
      <c r="AA1340" s="44"/>
      <c r="AC1340" s="44"/>
    </row>
    <row r="1341" spans="6:29" x14ac:dyDescent="0.25">
      <c r="F1341" s="51" t="str">
        <f>IFERROR(VLOOKUP(D1341,'Tabelas auxiliares'!$A$3:$B$61,2,FALSE),"")</f>
        <v/>
      </c>
      <c r="G1341" s="51" t="str">
        <f>IFERROR(VLOOKUP($B1341,'Tabelas auxiliares'!$A$65:$C$102,2,FALSE),"")</f>
        <v/>
      </c>
      <c r="H1341" s="51" t="str">
        <f>IFERROR(VLOOKUP($B1341,'Tabelas auxiliares'!$A$65:$C$102,3,FALSE),"")</f>
        <v/>
      </c>
      <c r="X1341" s="51" t="str">
        <f t="shared" si="34"/>
        <v/>
      </c>
      <c r="Y1341" s="51" t="str">
        <f>IF(T1341="","",IF(AND(T1341&lt;&gt;'Tabelas auxiliares'!$B$236,T1341&lt;&gt;'Tabelas auxiliares'!$B$237,T1341&lt;&gt;'Tabelas auxiliares'!$C$236,T1341&lt;&gt;'Tabelas auxiliares'!$C$237,T1341&lt;&gt;'Tabelas auxiliares'!$D$236),"FOLHA DE PESSOAL",IF(X1341='Tabelas auxiliares'!$A$237,"CUSTEIO",IF(X1341='Tabelas auxiliares'!$A$236,"INVESTIMENTO","ERRO - VERIFICAR"))))</f>
        <v/>
      </c>
      <c r="Z1341" s="64" t="str">
        <f t="shared" si="35"/>
        <v/>
      </c>
      <c r="AA1341" s="44"/>
      <c r="AC1341" s="44"/>
    </row>
    <row r="1342" spans="6:29" x14ac:dyDescent="0.25">
      <c r="F1342" s="51" t="str">
        <f>IFERROR(VLOOKUP(D1342,'Tabelas auxiliares'!$A$3:$B$61,2,FALSE),"")</f>
        <v/>
      </c>
      <c r="G1342" s="51" t="str">
        <f>IFERROR(VLOOKUP($B1342,'Tabelas auxiliares'!$A$65:$C$102,2,FALSE),"")</f>
        <v/>
      </c>
      <c r="H1342" s="51" t="str">
        <f>IFERROR(VLOOKUP($B1342,'Tabelas auxiliares'!$A$65:$C$102,3,FALSE),"")</f>
        <v/>
      </c>
      <c r="X1342" s="51" t="str">
        <f t="shared" si="34"/>
        <v/>
      </c>
      <c r="Y1342" s="51" t="str">
        <f>IF(T1342="","",IF(AND(T1342&lt;&gt;'Tabelas auxiliares'!$B$236,T1342&lt;&gt;'Tabelas auxiliares'!$B$237,T1342&lt;&gt;'Tabelas auxiliares'!$C$236,T1342&lt;&gt;'Tabelas auxiliares'!$C$237,T1342&lt;&gt;'Tabelas auxiliares'!$D$236),"FOLHA DE PESSOAL",IF(X1342='Tabelas auxiliares'!$A$237,"CUSTEIO",IF(X1342='Tabelas auxiliares'!$A$236,"INVESTIMENTO","ERRO - VERIFICAR"))))</f>
        <v/>
      </c>
      <c r="Z1342" s="64" t="str">
        <f t="shared" si="35"/>
        <v/>
      </c>
      <c r="AA1342" s="44"/>
      <c r="AC1342" s="44"/>
    </row>
    <row r="1343" spans="6:29" x14ac:dyDescent="0.25">
      <c r="F1343" s="51" t="str">
        <f>IFERROR(VLOOKUP(D1343,'Tabelas auxiliares'!$A$3:$B$61,2,FALSE),"")</f>
        <v/>
      </c>
      <c r="G1343" s="51" t="str">
        <f>IFERROR(VLOOKUP($B1343,'Tabelas auxiliares'!$A$65:$C$102,2,FALSE),"")</f>
        <v/>
      </c>
      <c r="H1343" s="51" t="str">
        <f>IFERROR(VLOOKUP($B1343,'Tabelas auxiliares'!$A$65:$C$102,3,FALSE),"")</f>
        <v/>
      </c>
      <c r="X1343" s="51" t="str">
        <f t="shared" si="34"/>
        <v/>
      </c>
      <c r="Y1343" s="51" t="str">
        <f>IF(T1343="","",IF(AND(T1343&lt;&gt;'Tabelas auxiliares'!$B$236,T1343&lt;&gt;'Tabelas auxiliares'!$B$237,T1343&lt;&gt;'Tabelas auxiliares'!$C$236,T1343&lt;&gt;'Tabelas auxiliares'!$C$237,T1343&lt;&gt;'Tabelas auxiliares'!$D$236),"FOLHA DE PESSOAL",IF(X1343='Tabelas auxiliares'!$A$237,"CUSTEIO",IF(X1343='Tabelas auxiliares'!$A$236,"INVESTIMENTO","ERRO - VERIFICAR"))))</f>
        <v/>
      </c>
      <c r="Z1343" s="64" t="str">
        <f t="shared" si="35"/>
        <v/>
      </c>
      <c r="AA1343" s="44"/>
      <c r="AC1343" s="44"/>
    </row>
    <row r="1344" spans="6:29" x14ac:dyDescent="0.25">
      <c r="F1344" s="51" t="str">
        <f>IFERROR(VLOOKUP(D1344,'Tabelas auxiliares'!$A$3:$B$61,2,FALSE),"")</f>
        <v/>
      </c>
      <c r="G1344" s="51" t="str">
        <f>IFERROR(VLOOKUP($B1344,'Tabelas auxiliares'!$A$65:$C$102,2,FALSE),"")</f>
        <v/>
      </c>
      <c r="H1344" s="51" t="str">
        <f>IFERROR(VLOOKUP($B1344,'Tabelas auxiliares'!$A$65:$C$102,3,FALSE),"")</f>
        <v/>
      </c>
      <c r="X1344" s="51" t="str">
        <f t="shared" si="34"/>
        <v/>
      </c>
      <c r="Y1344" s="51" t="str">
        <f>IF(T1344="","",IF(AND(T1344&lt;&gt;'Tabelas auxiliares'!$B$236,T1344&lt;&gt;'Tabelas auxiliares'!$B$237,T1344&lt;&gt;'Tabelas auxiliares'!$C$236,T1344&lt;&gt;'Tabelas auxiliares'!$C$237,T1344&lt;&gt;'Tabelas auxiliares'!$D$236),"FOLHA DE PESSOAL",IF(X1344='Tabelas auxiliares'!$A$237,"CUSTEIO",IF(X1344='Tabelas auxiliares'!$A$236,"INVESTIMENTO","ERRO - VERIFICAR"))))</f>
        <v/>
      </c>
      <c r="Z1344" s="64" t="str">
        <f t="shared" si="35"/>
        <v/>
      </c>
      <c r="AC1344" s="44"/>
    </row>
    <row r="1345" spans="6:29" x14ac:dyDescent="0.25">
      <c r="F1345" s="51" t="str">
        <f>IFERROR(VLOOKUP(D1345,'Tabelas auxiliares'!$A$3:$B$61,2,FALSE),"")</f>
        <v/>
      </c>
      <c r="G1345" s="51" t="str">
        <f>IFERROR(VLOOKUP($B1345,'Tabelas auxiliares'!$A$65:$C$102,2,FALSE),"")</f>
        <v/>
      </c>
      <c r="H1345" s="51" t="str">
        <f>IFERROR(VLOOKUP($B1345,'Tabelas auxiliares'!$A$65:$C$102,3,FALSE),"")</f>
        <v/>
      </c>
      <c r="X1345" s="51" t="str">
        <f t="shared" si="34"/>
        <v/>
      </c>
      <c r="Y1345" s="51" t="str">
        <f>IF(T1345="","",IF(AND(T1345&lt;&gt;'Tabelas auxiliares'!$B$236,T1345&lt;&gt;'Tabelas auxiliares'!$B$237,T1345&lt;&gt;'Tabelas auxiliares'!$C$236,T1345&lt;&gt;'Tabelas auxiliares'!$C$237,T1345&lt;&gt;'Tabelas auxiliares'!$D$236),"FOLHA DE PESSOAL",IF(X1345='Tabelas auxiliares'!$A$237,"CUSTEIO",IF(X1345='Tabelas auxiliares'!$A$236,"INVESTIMENTO","ERRO - VERIFICAR"))))</f>
        <v/>
      </c>
      <c r="Z1345" s="64" t="str">
        <f t="shared" si="35"/>
        <v/>
      </c>
      <c r="AC1345" s="44"/>
    </row>
    <row r="1346" spans="6:29" x14ac:dyDescent="0.25">
      <c r="F1346" s="51" t="str">
        <f>IFERROR(VLOOKUP(D1346,'Tabelas auxiliares'!$A$3:$B$61,2,FALSE),"")</f>
        <v/>
      </c>
      <c r="G1346" s="51" t="str">
        <f>IFERROR(VLOOKUP($B1346,'Tabelas auxiliares'!$A$65:$C$102,2,FALSE),"")</f>
        <v/>
      </c>
      <c r="H1346" s="51" t="str">
        <f>IFERROR(VLOOKUP($B1346,'Tabelas auxiliares'!$A$65:$C$102,3,FALSE),"")</f>
        <v/>
      </c>
      <c r="X1346" s="51" t="str">
        <f t="shared" si="34"/>
        <v/>
      </c>
      <c r="Y1346" s="51" t="str">
        <f>IF(T1346="","",IF(AND(T1346&lt;&gt;'Tabelas auxiliares'!$B$236,T1346&lt;&gt;'Tabelas auxiliares'!$B$237,T1346&lt;&gt;'Tabelas auxiliares'!$C$236,T1346&lt;&gt;'Tabelas auxiliares'!$C$237,T1346&lt;&gt;'Tabelas auxiliares'!$D$236),"FOLHA DE PESSOAL",IF(X1346='Tabelas auxiliares'!$A$237,"CUSTEIO",IF(X1346='Tabelas auxiliares'!$A$236,"INVESTIMENTO","ERRO - VERIFICAR"))))</f>
        <v/>
      </c>
      <c r="Z1346" s="64" t="str">
        <f t="shared" si="35"/>
        <v/>
      </c>
      <c r="AC1346" s="44"/>
    </row>
    <row r="1347" spans="6:29" x14ac:dyDescent="0.25">
      <c r="F1347" s="51" t="str">
        <f>IFERROR(VLOOKUP(D1347,'Tabelas auxiliares'!$A$3:$B$61,2,FALSE),"")</f>
        <v/>
      </c>
      <c r="G1347" s="51" t="str">
        <f>IFERROR(VLOOKUP($B1347,'Tabelas auxiliares'!$A$65:$C$102,2,FALSE),"")</f>
        <v/>
      </c>
      <c r="H1347" s="51" t="str">
        <f>IFERROR(VLOOKUP($B1347,'Tabelas auxiliares'!$A$65:$C$102,3,FALSE),"")</f>
        <v/>
      </c>
      <c r="X1347" s="51" t="str">
        <f t="shared" si="34"/>
        <v/>
      </c>
      <c r="Y1347" s="51" t="str">
        <f>IF(T1347="","",IF(AND(T1347&lt;&gt;'Tabelas auxiliares'!$B$236,T1347&lt;&gt;'Tabelas auxiliares'!$B$237,T1347&lt;&gt;'Tabelas auxiliares'!$C$236,T1347&lt;&gt;'Tabelas auxiliares'!$C$237,T1347&lt;&gt;'Tabelas auxiliares'!$D$236),"FOLHA DE PESSOAL",IF(X1347='Tabelas auxiliares'!$A$237,"CUSTEIO",IF(X1347='Tabelas auxiliares'!$A$236,"INVESTIMENTO","ERRO - VERIFICAR"))))</f>
        <v/>
      </c>
      <c r="Z1347" s="64" t="str">
        <f t="shared" si="35"/>
        <v/>
      </c>
      <c r="AC1347" s="44"/>
    </row>
    <row r="1348" spans="6:29" x14ac:dyDescent="0.25">
      <c r="F1348" s="51" t="str">
        <f>IFERROR(VLOOKUP(D1348,'Tabelas auxiliares'!$A$3:$B$61,2,FALSE),"")</f>
        <v/>
      </c>
      <c r="G1348" s="51" t="str">
        <f>IFERROR(VLOOKUP($B1348,'Tabelas auxiliares'!$A$65:$C$102,2,FALSE),"")</f>
        <v/>
      </c>
      <c r="H1348" s="51" t="str">
        <f>IFERROR(VLOOKUP($B1348,'Tabelas auxiliares'!$A$65:$C$102,3,FALSE),"")</f>
        <v/>
      </c>
      <c r="X1348" s="51" t="str">
        <f t="shared" si="34"/>
        <v/>
      </c>
      <c r="Y1348" s="51" t="str">
        <f>IF(T1348="","",IF(AND(T1348&lt;&gt;'Tabelas auxiliares'!$B$236,T1348&lt;&gt;'Tabelas auxiliares'!$B$237,T1348&lt;&gt;'Tabelas auxiliares'!$C$236,T1348&lt;&gt;'Tabelas auxiliares'!$C$237,T1348&lt;&gt;'Tabelas auxiliares'!$D$236),"FOLHA DE PESSOAL",IF(X1348='Tabelas auxiliares'!$A$237,"CUSTEIO",IF(X1348='Tabelas auxiliares'!$A$236,"INVESTIMENTO","ERRO - VERIFICAR"))))</f>
        <v/>
      </c>
      <c r="Z1348" s="64" t="str">
        <f t="shared" si="35"/>
        <v/>
      </c>
      <c r="AC1348" s="44"/>
    </row>
    <row r="1349" spans="6:29" x14ac:dyDescent="0.25">
      <c r="F1349" s="51" t="str">
        <f>IFERROR(VLOOKUP(D1349,'Tabelas auxiliares'!$A$3:$B$61,2,FALSE),"")</f>
        <v/>
      </c>
      <c r="G1349" s="51" t="str">
        <f>IFERROR(VLOOKUP($B1349,'Tabelas auxiliares'!$A$65:$C$102,2,FALSE),"")</f>
        <v/>
      </c>
      <c r="H1349" s="51" t="str">
        <f>IFERROR(VLOOKUP($B1349,'Tabelas auxiliares'!$A$65:$C$102,3,FALSE),"")</f>
        <v/>
      </c>
      <c r="X1349" s="51" t="str">
        <f t="shared" si="34"/>
        <v/>
      </c>
      <c r="Y1349" s="51" t="str">
        <f>IF(T1349="","",IF(AND(T1349&lt;&gt;'Tabelas auxiliares'!$B$236,T1349&lt;&gt;'Tabelas auxiliares'!$B$237,T1349&lt;&gt;'Tabelas auxiliares'!$C$236,T1349&lt;&gt;'Tabelas auxiliares'!$C$237,T1349&lt;&gt;'Tabelas auxiliares'!$D$236),"FOLHA DE PESSOAL",IF(X1349='Tabelas auxiliares'!$A$237,"CUSTEIO",IF(X1349='Tabelas auxiliares'!$A$236,"INVESTIMENTO","ERRO - VERIFICAR"))))</f>
        <v/>
      </c>
      <c r="Z1349" s="64" t="str">
        <f t="shared" si="35"/>
        <v/>
      </c>
      <c r="AC1349" s="44"/>
    </row>
    <row r="1350" spans="6:29" x14ac:dyDescent="0.25">
      <c r="F1350" s="51" t="str">
        <f>IFERROR(VLOOKUP(D1350,'Tabelas auxiliares'!$A$3:$B$61,2,FALSE),"")</f>
        <v/>
      </c>
      <c r="G1350" s="51" t="str">
        <f>IFERROR(VLOOKUP($B1350,'Tabelas auxiliares'!$A$65:$C$102,2,FALSE),"")</f>
        <v/>
      </c>
      <c r="H1350" s="51" t="str">
        <f>IFERROR(VLOOKUP($B1350,'Tabelas auxiliares'!$A$65:$C$102,3,FALSE),"")</f>
        <v/>
      </c>
      <c r="X1350" s="51" t="str">
        <f t="shared" si="34"/>
        <v/>
      </c>
      <c r="Y1350" s="51" t="str">
        <f>IF(T1350="","",IF(AND(T1350&lt;&gt;'Tabelas auxiliares'!$B$236,T1350&lt;&gt;'Tabelas auxiliares'!$B$237,T1350&lt;&gt;'Tabelas auxiliares'!$C$236,T1350&lt;&gt;'Tabelas auxiliares'!$C$237,T1350&lt;&gt;'Tabelas auxiliares'!$D$236),"FOLHA DE PESSOAL",IF(X1350='Tabelas auxiliares'!$A$237,"CUSTEIO",IF(X1350='Tabelas auxiliares'!$A$236,"INVESTIMENTO","ERRO - VERIFICAR"))))</f>
        <v/>
      </c>
      <c r="Z1350" s="64" t="str">
        <f t="shared" si="35"/>
        <v/>
      </c>
      <c r="AC1350" s="44"/>
    </row>
    <row r="1351" spans="6:29" x14ac:dyDescent="0.25">
      <c r="F1351" s="51" t="str">
        <f>IFERROR(VLOOKUP(D1351,'Tabelas auxiliares'!$A$3:$B$61,2,FALSE),"")</f>
        <v/>
      </c>
      <c r="G1351" s="51" t="str">
        <f>IFERROR(VLOOKUP($B1351,'Tabelas auxiliares'!$A$65:$C$102,2,FALSE),"")</f>
        <v/>
      </c>
      <c r="H1351" s="51" t="str">
        <f>IFERROR(VLOOKUP($B1351,'Tabelas auxiliares'!$A$65:$C$102,3,FALSE),"")</f>
        <v/>
      </c>
      <c r="X1351" s="51" t="str">
        <f t="shared" si="34"/>
        <v/>
      </c>
      <c r="Y1351" s="51" t="str">
        <f>IF(T1351="","",IF(AND(T1351&lt;&gt;'Tabelas auxiliares'!$B$236,T1351&lt;&gt;'Tabelas auxiliares'!$B$237,T1351&lt;&gt;'Tabelas auxiliares'!$C$236,T1351&lt;&gt;'Tabelas auxiliares'!$C$237,T1351&lt;&gt;'Tabelas auxiliares'!$D$236),"FOLHA DE PESSOAL",IF(X1351='Tabelas auxiliares'!$A$237,"CUSTEIO",IF(X1351='Tabelas auxiliares'!$A$236,"INVESTIMENTO","ERRO - VERIFICAR"))))</f>
        <v/>
      </c>
      <c r="Z1351" s="64" t="str">
        <f t="shared" si="35"/>
        <v/>
      </c>
      <c r="AC1351" s="44"/>
    </row>
    <row r="1352" spans="6:29" x14ac:dyDescent="0.25">
      <c r="F1352" s="51" t="str">
        <f>IFERROR(VLOOKUP(D1352,'Tabelas auxiliares'!$A$3:$B$61,2,FALSE),"")</f>
        <v/>
      </c>
      <c r="G1352" s="51" t="str">
        <f>IFERROR(VLOOKUP($B1352,'Tabelas auxiliares'!$A$65:$C$102,2,FALSE),"")</f>
        <v/>
      </c>
      <c r="H1352" s="51" t="str">
        <f>IFERROR(VLOOKUP($B1352,'Tabelas auxiliares'!$A$65:$C$102,3,FALSE),"")</f>
        <v/>
      </c>
      <c r="X1352" s="51" t="str">
        <f t="shared" si="34"/>
        <v/>
      </c>
      <c r="Y1352" s="51" t="str">
        <f>IF(T1352="","",IF(AND(T1352&lt;&gt;'Tabelas auxiliares'!$B$236,T1352&lt;&gt;'Tabelas auxiliares'!$B$237,T1352&lt;&gt;'Tabelas auxiliares'!$C$236,T1352&lt;&gt;'Tabelas auxiliares'!$C$237,T1352&lt;&gt;'Tabelas auxiliares'!$D$236),"FOLHA DE PESSOAL",IF(X1352='Tabelas auxiliares'!$A$237,"CUSTEIO",IF(X1352='Tabelas auxiliares'!$A$236,"INVESTIMENTO","ERRO - VERIFICAR"))))</f>
        <v/>
      </c>
      <c r="Z1352" s="64" t="str">
        <f t="shared" si="35"/>
        <v/>
      </c>
      <c r="AC1352" s="44"/>
    </row>
    <row r="1353" spans="6:29" x14ac:dyDescent="0.25">
      <c r="F1353" s="51" t="str">
        <f>IFERROR(VLOOKUP(D1353,'Tabelas auxiliares'!$A$3:$B$61,2,FALSE),"")</f>
        <v/>
      </c>
      <c r="G1353" s="51" t="str">
        <f>IFERROR(VLOOKUP($B1353,'Tabelas auxiliares'!$A$65:$C$102,2,FALSE),"")</f>
        <v/>
      </c>
      <c r="H1353" s="51" t="str">
        <f>IFERROR(VLOOKUP($B1353,'Tabelas auxiliares'!$A$65:$C$102,3,FALSE),"")</f>
        <v/>
      </c>
      <c r="X1353" s="51" t="str">
        <f t="shared" si="34"/>
        <v/>
      </c>
      <c r="Y1353" s="51" t="str">
        <f>IF(T1353="","",IF(AND(T1353&lt;&gt;'Tabelas auxiliares'!$B$236,T1353&lt;&gt;'Tabelas auxiliares'!$B$237,T1353&lt;&gt;'Tabelas auxiliares'!$C$236,T1353&lt;&gt;'Tabelas auxiliares'!$C$237,T1353&lt;&gt;'Tabelas auxiliares'!$D$236),"FOLHA DE PESSOAL",IF(X1353='Tabelas auxiliares'!$A$237,"CUSTEIO",IF(X1353='Tabelas auxiliares'!$A$236,"INVESTIMENTO","ERRO - VERIFICAR"))))</f>
        <v/>
      </c>
      <c r="Z1353" s="64" t="str">
        <f t="shared" si="35"/>
        <v/>
      </c>
      <c r="AC1353" s="44"/>
    </row>
    <row r="1354" spans="6:29" x14ac:dyDescent="0.25">
      <c r="F1354" s="51" t="str">
        <f>IFERROR(VLOOKUP(D1354,'Tabelas auxiliares'!$A$3:$B$61,2,FALSE),"")</f>
        <v/>
      </c>
      <c r="G1354" s="51" t="str">
        <f>IFERROR(VLOOKUP($B1354,'Tabelas auxiliares'!$A$65:$C$102,2,FALSE),"")</f>
        <v/>
      </c>
      <c r="H1354" s="51" t="str">
        <f>IFERROR(VLOOKUP($B1354,'Tabelas auxiliares'!$A$65:$C$102,3,FALSE),"")</f>
        <v/>
      </c>
      <c r="X1354" s="51" t="str">
        <f t="shared" si="34"/>
        <v/>
      </c>
      <c r="Y1354" s="51" t="str">
        <f>IF(T1354="","",IF(AND(T1354&lt;&gt;'Tabelas auxiliares'!$B$236,T1354&lt;&gt;'Tabelas auxiliares'!$B$237,T1354&lt;&gt;'Tabelas auxiliares'!$C$236,T1354&lt;&gt;'Tabelas auxiliares'!$C$237,T1354&lt;&gt;'Tabelas auxiliares'!$D$236),"FOLHA DE PESSOAL",IF(X1354='Tabelas auxiliares'!$A$237,"CUSTEIO",IF(X1354='Tabelas auxiliares'!$A$236,"INVESTIMENTO","ERRO - VERIFICAR"))))</f>
        <v/>
      </c>
      <c r="Z1354" s="64" t="str">
        <f t="shared" si="35"/>
        <v/>
      </c>
      <c r="AC1354" s="44"/>
    </row>
    <row r="1355" spans="6:29" x14ac:dyDescent="0.25">
      <c r="F1355" s="51" t="str">
        <f>IFERROR(VLOOKUP(D1355,'Tabelas auxiliares'!$A$3:$B$61,2,FALSE),"")</f>
        <v/>
      </c>
      <c r="G1355" s="51" t="str">
        <f>IFERROR(VLOOKUP($B1355,'Tabelas auxiliares'!$A$65:$C$102,2,FALSE),"")</f>
        <v/>
      </c>
      <c r="H1355" s="51" t="str">
        <f>IFERROR(VLOOKUP($B1355,'Tabelas auxiliares'!$A$65:$C$102,3,FALSE),"")</f>
        <v/>
      </c>
      <c r="X1355" s="51" t="str">
        <f t="shared" si="34"/>
        <v/>
      </c>
      <c r="Y1355" s="51" t="str">
        <f>IF(T1355="","",IF(AND(T1355&lt;&gt;'Tabelas auxiliares'!$B$236,T1355&lt;&gt;'Tabelas auxiliares'!$B$237,T1355&lt;&gt;'Tabelas auxiliares'!$C$236,T1355&lt;&gt;'Tabelas auxiliares'!$C$237,T1355&lt;&gt;'Tabelas auxiliares'!$D$236),"FOLHA DE PESSOAL",IF(X1355='Tabelas auxiliares'!$A$237,"CUSTEIO",IF(X1355='Tabelas auxiliares'!$A$236,"INVESTIMENTO","ERRO - VERIFICAR"))))</f>
        <v/>
      </c>
      <c r="Z1355" s="64" t="str">
        <f t="shared" si="35"/>
        <v/>
      </c>
      <c r="AC1355" s="44"/>
    </row>
    <row r="1356" spans="6:29" x14ac:dyDescent="0.25">
      <c r="F1356" s="51" t="str">
        <f>IFERROR(VLOOKUP(D1356,'Tabelas auxiliares'!$A$3:$B$61,2,FALSE),"")</f>
        <v/>
      </c>
      <c r="G1356" s="51" t="str">
        <f>IFERROR(VLOOKUP($B1356,'Tabelas auxiliares'!$A$65:$C$102,2,FALSE),"")</f>
        <v/>
      </c>
      <c r="H1356" s="51" t="str">
        <f>IFERROR(VLOOKUP($B1356,'Tabelas auxiliares'!$A$65:$C$102,3,FALSE),"")</f>
        <v/>
      </c>
      <c r="X1356" s="51" t="str">
        <f t="shared" si="34"/>
        <v/>
      </c>
      <c r="Y1356" s="51" t="str">
        <f>IF(T1356="","",IF(AND(T1356&lt;&gt;'Tabelas auxiliares'!$B$236,T1356&lt;&gt;'Tabelas auxiliares'!$B$237,T1356&lt;&gt;'Tabelas auxiliares'!$C$236,T1356&lt;&gt;'Tabelas auxiliares'!$C$237,T1356&lt;&gt;'Tabelas auxiliares'!$D$236),"FOLHA DE PESSOAL",IF(X1356='Tabelas auxiliares'!$A$237,"CUSTEIO",IF(X1356='Tabelas auxiliares'!$A$236,"INVESTIMENTO","ERRO - VERIFICAR"))))</f>
        <v/>
      </c>
      <c r="Z1356" s="64" t="str">
        <f t="shared" si="35"/>
        <v/>
      </c>
      <c r="AA1356" s="44"/>
      <c r="AC1356" s="44"/>
    </row>
    <row r="1357" spans="6:29" x14ac:dyDescent="0.25">
      <c r="F1357" s="51" t="str">
        <f>IFERROR(VLOOKUP(D1357,'Tabelas auxiliares'!$A$3:$B$61,2,FALSE),"")</f>
        <v/>
      </c>
      <c r="G1357" s="51" t="str">
        <f>IFERROR(VLOOKUP($B1357,'Tabelas auxiliares'!$A$65:$C$102,2,FALSE),"")</f>
        <v/>
      </c>
      <c r="H1357" s="51" t="str">
        <f>IFERROR(VLOOKUP($B1357,'Tabelas auxiliares'!$A$65:$C$102,3,FALSE),"")</f>
        <v/>
      </c>
      <c r="X1357" s="51" t="str">
        <f t="shared" si="34"/>
        <v/>
      </c>
      <c r="Y1357" s="51" t="str">
        <f>IF(T1357="","",IF(AND(T1357&lt;&gt;'Tabelas auxiliares'!$B$236,T1357&lt;&gt;'Tabelas auxiliares'!$B$237,T1357&lt;&gt;'Tabelas auxiliares'!$C$236,T1357&lt;&gt;'Tabelas auxiliares'!$C$237,T1357&lt;&gt;'Tabelas auxiliares'!$D$236),"FOLHA DE PESSOAL",IF(X1357='Tabelas auxiliares'!$A$237,"CUSTEIO",IF(X1357='Tabelas auxiliares'!$A$236,"INVESTIMENTO","ERRO - VERIFICAR"))))</f>
        <v/>
      </c>
      <c r="Z1357" s="64" t="str">
        <f t="shared" si="35"/>
        <v/>
      </c>
      <c r="AA1357" s="44"/>
    </row>
    <row r="1358" spans="6:29" x14ac:dyDescent="0.25">
      <c r="F1358" s="51" t="str">
        <f>IFERROR(VLOOKUP(D1358,'Tabelas auxiliares'!$A$3:$B$61,2,FALSE),"")</f>
        <v/>
      </c>
      <c r="G1358" s="51" t="str">
        <f>IFERROR(VLOOKUP($B1358,'Tabelas auxiliares'!$A$65:$C$102,2,FALSE),"")</f>
        <v/>
      </c>
      <c r="H1358" s="51" t="str">
        <f>IFERROR(VLOOKUP($B1358,'Tabelas auxiliares'!$A$65:$C$102,3,FALSE),"")</f>
        <v/>
      </c>
      <c r="X1358" s="51" t="str">
        <f t="shared" si="34"/>
        <v/>
      </c>
      <c r="Y1358" s="51" t="str">
        <f>IF(T1358="","",IF(AND(T1358&lt;&gt;'Tabelas auxiliares'!$B$236,T1358&lt;&gt;'Tabelas auxiliares'!$B$237,T1358&lt;&gt;'Tabelas auxiliares'!$C$236,T1358&lt;&gt;'Tabelas auxiliares'!$C$237,T1358&lt;&gt;'Tabelas auxiliares'!$D$236),"FOLHA DE PESSOAL",IF(X1358='Tabelas auxiliares'!$A$237,"CUSTEIO",IF(X1358='Tabelas auxiliares'!$A$236,"INVESTIMENTO","ERRO - VERIFICAR"))))</f>
        <v/>
      </c>
      <c r="Z1358" s="64" t="str">
        <f t="shared" si="35"/>
        <v/>
      </c>
      <c r="AA1358" s="44"/>
      <c r="AC1358" s="44"/>
    </row>
    <row r="1359" spans="6:29" x14ac:dyDescent="0.25">
      <c r="F1359" s="51" t="str">
        <f>IFERROR(VLOOKUP(D1359,'Tabelas auxiliares'!$A$3:$B$61,2,FALSE),"")</f>
        <v/>
      </c>
      <c r="G1359" s="51" t="str">
        <f>IFERROR(VLOOKUP($B1359,'Tabelas auxiliares'!$A$65:$C$102,2,FALSE),"")</f>
        <v/>
      </c>
      <c r="H1359" s="51" t="str">
        <f>IFERROR(VLOOKUP($B1359,'Tabelas auxiliares'!$A$65:$C$102,3,FALSE),"")</f>
        <v/>
      </c>
      <c r="X1359" s="51" t="str">
        <f t="shared" si="34"/>
        <v/>
      </c>
      <c r="Y1359" s="51" t="str">
        <f>IF(T1359="","",IF(AND(T1359&lt;&gt;'Tabelas auxiliares'!$B$236,T1359&lt;&gt;'Tabelas auxiliares'!$B$237,T1359&lt;&gt;'Tabelas auxiliares'!$C$236,T1359&lt;&gt;'Tabelas auxiliares'!$C$237,T1359&lt;&gt;'Tabelas auxiliares'!$D$236),"FOLHA DE PESSOAL",IF(X1359='Tabelas auxiliares'!$A$237,"CUSTEIO",IF(X1359='Tabelas auxiliares'!$A$236,"INVESTIMENTO","ERRO - VERIFICAR"))))</f>
        <v/>
      </c>
      <c r="Z1359" s="64" t="str">
        <f t="shared" si="35"/>
        <v/>
      </c>
      <c r="AC1359" s="44"/>
    </row>
    <row r="1360" spans="6:29" x14ac:dyDescent="0.25">
      <c r="F1360" s="51" t="str">
        <f>IFERROR(VLOOKUP(D1360,'Tabelas auxiliares'!$A$3:$B$61,2,FALSE),"")</f>
        <v/>
      </c>
      <c r="G1360" s="51" t="str">
        <f>IFERROR(VLOOKUP($B1360,'Tabelas auxiliares'!$A$65:$C$102,2,FALSE),"")</f>
        <v/>
      </c>
      <c r="H1360" s="51" t="str">
        <f>IFERROR(VLOOKUP($B1360,'Tabelas auxiliares'!$A$65:$C$102,3,FALSE),"")</f>
        <v/>
      </c>
      <c r="X1360" s="51" t="str">
        <f t="shared" si="34"/>
        <v/>
      </c>
      <c r="Y1360" s="51" t="str">
        <f>IF(T1360="","",IF(AND(T1360&lt;&gt;'Tabelas auxiliares'!$B$236,T1360&lt;&gt;'Tabelas auxiliares'!$B$237,T1360&lt;&gt;'Tabelas auxiliares'!$C$236,T1360&lt;&gt;'Tabelas auxiliares'!$C$237,T1360&lt;&gt;'Tabelas auxiliares'!$D$236),"FOLHA DE PESSOAL",IF(X1360='Tabelas auxiliares'!$A$237,"CUSTEIO",IF(X1360='Tabelas auxiliares'!$A$236,"INVESTIMENTO","ERRO - VERIFICAR"))))</f>
        <v/>
      </c>
      <c r="Z1360" s="64" t="str">
        <f t="shared" si="35"/>
        <v/>
      </c>
      <c r="AC1360" s="44"/>
    </row>
    <row r="1361" spans="6:29" x14ac:dyDescent="0.25">
      <c r="F1361" s="51" t="str">
        <f>IFERROR(VLOOKUP(D1361,'Tabelas auxiliares'!$A$3:$B$61,2,FALSE),"")</f>
        <v/>
      </c>
      <c r="G1361" s="51" t="str">
        <f>IFERROR(VLOOKUP($B1361,'Tabelas auxiliares'!$A$65:$C$102,2,FALSE),"")</f>
        <v/>
      </c>
      <c r="H1361" s="51" t="str">
        <f>IFERROR(VLOOKUP($B1361,'Tabelas auxiliares'!$A$65:$C$102,3,FALSE),"")</f>
        <v/>
      </c>
      <c r="X1361" s="51" t="str">
        <f t="shared" si="34"/>
        <v/>
      </c>
      <c r="Y1361" s="51" t="str">
        <f>IF(T1361="","",IF(AND(T1361&lt;&gt;'Tabelas auxiliares'!$B$236,T1361&lt;&gt;'Tabelas auxiliares'!$B$237,T1361&lt;&gt;'Tabelas auxiliares'!$C$236,T1361&lt;&gt;'Tabelas auxiliares'!$C$237,T1361&lt;&gt;'Tabelas auxiliares'!$D$236),"FOLHA DE PESSOAL",IF(X1361='Tabelas auxiliares'!$A$237,"CUSTEIO",IF(X1361='Tabelas auxiliares'!$A$236,"INVESTIMENTO","ERRO - VERIFICAR"))))</f>
        <v/>
      </c>
      <c r="Z1361" s="64" t="str">
        <f t="shared" si="35"/>
        <v/>
      </c>
      <c r="AC1361" s="44"/>
    </row>
    <row r="1362" spans="6:29" x14ac:dyDescent="0.25">
      <c r="F1362" s="51" t="str">
        <f>IFERROR(VLOOKUP(D1362,'Tabelas auxiliares'!$A$3:$B$61,2,FALSE),"")</f>
        <v/>
      </c>
      <c r="G1362" s="51" t="str">
        <f>IFERROR(VLOOKUP($B1362,'Tabelas auxiliares'!$A$65:$C$102,2,FALSE),"")</f>
        <v/>
      </c>
      <c r="H1362" s="51" t="str">
        <f>IFERROR(VLOOKUP($B1362,'Tabelas auxiliares'!$A$65:$C$102,3,FALSE),"")</f>
        <v/>
      </c>
      <c r="X1362" s="51" t="str">
        <f t="shared" si="34"/>
        <v/>
      </c>
      <c r="Y1362" s="51" t="str">
        <f>IF(T1362="","",IF(AND(T1362&lt;&gt;'Tabelas auxiliares'!$B$236,T1362&lt;&gt;'Tabelas auxiliares'!$B$237,T1362&lt;&gt;'Tabelas auxiliares'!$C$236,T1362&lt;&gt;'Tabelas auxiliares'!$C$237,T1362&lt;&gt;'Tabelas auxiliares'!$D$236),"FOLHA DE PESSOAL",IF(X1362='Tabelas auxiliares'!$A$237,"CUSTEIO",IF(X1362='Tabelas auxiliares'!$A$236,"INVESTIMENTO","ERRO - VERIFICAR"))))</f>
        <v/>
      </c>
      <c r="Z1362" s="64" t="str">
        <f t="shared" si="35"/>
        <v/>
      </c>
      <c r="AC1362" s="44"/>
    </row>
    <row r="1363" spans="6:29" x14ac:dyDescent="0.25">
      <c r="F1363" s="51" t="str">
        <f>IFERROR(VLOOKUP(D1363,'Tabelas auxiliares'!$A$3:$B$61,2,FALSE),"")</f>
        <v/>
      </c>
      <c r="G1363" s="51" t="str">
        <f>IFERROR(VLOOKUP($B1363,'Tabelas auxiliares'!$A$65:$C$102,2,FALSE),"")</f>
        <v/>
      </c>
      <c r="H1363" s="51" t="str">
        <f>IFERROR(VLOOKUP($B1363,'Tabelas auxiliares'!$A$65:$C$102,3,FALSE),"")</f>
        <v/>
      </c>
      <c r="X1363" s="51" t="str">
        <f t="shared" si="34"/>
        <v/>
      </c>
      <c r="Y1363" s="51" t="str">
        <f>IF(T1363="","",IF(AND(T1363&lt;&gt;'Tabelas auxiliares'!$B$236,T1363&lt;&gt;'Tabelas auxiliares'!$B$237,T1363&lt;&gt;'Tabelas auxiliares'!$C$236,T1363&lt;&gt;'Tabelas auxiliares'!$C$237,T1363&lt;&gt;'Tabelas auxiliares'!$D$236),"FOLHA DE PESSOAL",IF(X1363='Tabelas auxiliares'!$A$237,"CUSTEIO",IF(X1363='Tabelas auxiliares'!$A$236,"INVESTIMENTO","ERRO - VERIFICAR"))))</f>
        <v/>
      </c>
      <c r="Z1363" s="64" t="str">
        <f t="shared" si="35"/>
        <v/>
      </c>
      <c r="AA1363" s="44"/>
      <c r="AC1363" s="44"/>
    </row>
    <row r="1364" spans="6:29" x14ac:dyDescent="0.25">
      <c r="F1364" s="51" t="str">
        <f>IFERROR(VLOOKUP(D1364,'Tabelas auxiliares'!$A$3:$B$61,2,FALSE),"")</f>
        <v/>
      </c>
      <c r="G1364" s="51" t="str">
        <f>IFERROR(VLOOKUP($B1364,'Tabelas auxiliares'!$A$65:$C$102,2,FALSE),"")</f>
        <v/>
      </c>
      <c r="H1364" s="51" t="str">
        <f>IFERROR(VLOOKUP($B1364,'Tabelas auxiliares'!$A$65:$C$102,3,FALSE),"")</f>
        <v/>
      </c>
      <c r="X1364" s="51" t="str">
        <f t="shared" si="34"/>
        <v/>
      </c>
      <c r="Y1364" s="51" t="str">
        <f>IF(T1364="","",IF(AND(T1364&lt;&gt;'Tabelas auxiliares'!$B$236,T1364&lt;&gt;'Tabelas auxiliares'!$B$237,T1364&lt;&gt;'Tabelas auxiliares'!$C$236,T1364&lt;&gt;'Tabelas auxiliares'!$C$237,T1364&lt;&gt;'Tabelas auxiliares'!$D$236),"FOLHA DE PESSOAL",IF(X1364='Tabelas auxiliares'!$A$237,"CUSTEIO",IF(X1364='Tabelas auxiliares'!$A$236,"INVESTIMENTO","ERRO - VERIFICAR"))))</f>
        <v/>
      </c>
      <c r="Z1364" s="64" t="str">
        <f t="shared" si="35"/>
        <v/>
      </c>
      <c r="AA1364" s="44"/>
      <c r="AC1364" s="44"/>
    </row>
    <row r="1365" spans="6:29" x14ac:dyDescent="0.25">
      <c r="F1365" s="51" t="str">
        <f>IFERROR(VLOOKUP(D1365,'Tabelas auxiliares'!$A$3:$B$61,2,FALSE),"")</f>
        <v/>
      </c>
      <c r="G1365" s="51" t="str">
        <f>IFERROR(VLOOKUP($B1365,'Tabelas auxiliares'!$A$65:$C$102,2,FALSE),"")</f>
        <v/>
      </c>
      <c r="H1365" s="51" t="str">
        <f>IFERROR(VLOOKUP($B1365,'Tabelas auxiliares'!$A$65:$C$102,3,FALSE),"")</f>
        <v/>
      </c>
      <c r="X1365" s="51" t="str">
        <f t="shared" si="34"/>
        <v/>
      </c>
      <c r="Y1365" s="51" t="str">
        <f>IF(T1365="","",IF(AND(T1365&lt;&gt;'Tabelas auxiliares'!$B$236,T1365&lt;&gt;'Tabelas auxiliares'!$B$237,T1365&lt;&gt;'Tabelas auxiliares'!$C$236,T1365&lt;&gt;'Tabelas auxiliares'!$C$237,T1365&lt;&gt;'Tabelas auxiliares'!$D$236),"FOLHA DE PESSOAL",IF(X1365='Tabelas auxiliares'!$A$237,"CUSTEIO",IF(X1365='Tabelas auxiliares'!$A$236,"INVESTIMENTO","ERRO - VERIFICAR"))))</f>
        <v/>
      </c>
      <c r="Z1365" s="64" t="str">
        <f t="shared" si="35"/>
        <v/>
      </c>
      <c r="AA1365" s="44"/>
      <c r="AC1365" s="44"/>
    </row>
    <row r="1366" spans="6:29" x14ac:dyDescent="0.25">
      <c r="F1366" s="51" t="str">
        <f>IFERROR(VLOOKUP(D1366,'Tabelas auxiliares'!$A$3:$B$61,2,FALSE),"")</f>
        <v/>
      </c>
      <c r="G1366" s="51" t="str">
        <f>IFERROR(VLOOKUP($B1366,'Tabelas auxiliares'!$A$65:$C$102,2,FALSE),"")</f>
        <v/>
      </c>
      <c r="H1366" s="51" t="str">
        <f>IFERROR(VLOOKUP($B1366,'Tabelas auxiliares'!$A$65:$C$102,3,FALSE),"")</f>
        <v/>
      </c>
      <c r="X1366" s="51" t="str">
        <f t="shared" si="34"/>
        <v/>
      </c>
      <c r="Y1366" s="51" t="str">
        <f>IF(T1366="","",IF(AND(T1366&lt;&gt;'Tabelas auxiliares'!$B$236,T1366&lt;&gt;'Tabelas auxiliares'!$B$237,T1366&lt;&gt;'Tabelas auxiliares'!$C$236,T1366&lt;&gt;'Tabelas auxiliares'!$C$237,T1366&lt;&gt;'Tabelas auxiliares'!$D$236),"FOLHA DE PESSOAL",IF(X1366='Tabelas auxiliares'!$A$237,"CUSTEIO",IF(X1366='Tabelas auxiliares'!$A$236,"INVESTIMENTO","ERRO - VERIFICAR"))))</f>
        <v/>
      </c>
      <c r="Z1366" s="64" t="str">
        <f t="shared" si="35"/>
        <v/>
      </c>
      <c r="AC1366" s="44"/>
    </row>
    <row r="1367" spans="6:29" x14ac:dyDescent="0.25">
      <c r="F1367" s="51" t="str">
        <f>IFERROR(VLOOKUP(D1367,'Tabelas auxiliares'!$A$3:$B$61,2,FALSE),"")</f>
        <v/>
      </c>
      <c r="G1367" s="51" t="str">
        <f>IFERROR(VLOOKUP($B1367,'Tabelas auxiliares'!$A$65:$C$102,2,FALSE),"")</f>
        <v/>
      </c>
      <c r="H1367" s="51" t="str">
        <f>IFERROR(VLOOKUP($B1367,'Tabelas auxiliares'!$A$65:$C$102,3,FALSE),"")</f>
        <v/>
      </c>
      <c r="X1367" s="51" t="str">
        <f t="shared" si="34"/>
        <v/>
      </c>
      <c r="Y1367" s="51" t="str">
        <f>IF(T1367="","",IF(AND(T1367&lt;&gt;'Tabelas auxiliares'!$B$236,T1367&lt;&gt;'Tabelas auxiliares'!$B$237,T1367&lt;&gt;'Tabelas auxiliares'!$C$236,T1367&lt;&gt;'Tabelas auxiliares'!$C$237,T1367&lt;&gt;'Tabelas auxiliares'!$D$236),"FOLHA DE PESSOAL",IF(X1367='Tabelas auxiliares'!$A$237,"CUSTEIO",IF(X1367='Tabelas auxiliares'!$A$236,"INVESTIMENTO","ERRO - VERIFICAR"))))</f>
        <v/>
      </c>
      <c r="Z1367" s="64" t="str">
        <f t="shared" si="35"/>
        <v/>
      </c>
      <c r="AC1367" s="44"/>
    </row>
    <row r="1368" spans="6:29" x14ac:dyDescent="0.25">
      <c r="F1368" s="51" t="str">
        <f>IFERROR(VLOOKUP(D1368,'Tabelas auxiliares'!$A$3:$B$61,2,FALSE),"")</f>
        <v/>
      </c>
      <c r="G1368" s="51" t="str">
        <f>IFERROR(VLOOKUP($B1368,'Tabelas auxiliares'!$A$65:$C$102,2,FALSE),"")</f>
        <v/>
      </c>
      <c r="H1368" s="51" t="str">
        <f>IFERROR(VLOOKUP($B1368,'Tabelas auxiliares'!$A$65:$C$102,3,FALSE),"")</f>
        <v/>
      </c>
      <c r="X1368" s="51" t="str">
        <f t="shared" si="34"/>
        <v/>
      </c>
      <c r="Y1368" s="51" t="str">
        <f>IF(T1368="","",IF(AND(T1368&lt;&gt;'Tabelas auxiliares'!$B$236,T1368&lt;&gt;'Tabelas auxiliares'!$B$237,T1368&lt;&gt;'Tabelas auxiliares'!$C$236,T1368&lt;&gt;'Tabelas auxiliares'!$C$237,T1368&lt;&gt;'Tabelas auxiliares'!$D$236),"FOLHA DE PESSOAL",IF(X1368='Tabelas auxiliares'!$A$237,"CUSTEIO",IF(X1368='Tabelas auxiliares'!$A$236,"INVESTIMENTO","ERRO - VERIFICAR"))))</f>
        <v/>
      </c>
      <c r="Z1368" s="64" t="str">
        <f t="shared" si="35"/>
        <v/>
      </c>
      <c r="AA1368" s="44"/>
      <c r="AC1368" s="44"/>
    </row>
    <row r="1369" spans="6:29" x14ac:dyDescent="0.25">
      <c r="F1369" s="51" t="str">
        <f>IFERROR(VLOOKUP(D1369,'Tabelas auxiliares'!$A$3:$B$61,2,FALSE),"")</f>
        <v/>
      </c>
      <c r="G1369" s="51" t="str">
        <f>IFERROR(VLOOKUP($B1369,'Tabelas auxiliares'!$A$65:$C$102,2,FALSE),"")</f>
        <v/>
      </c>
      <c r="H1369" s="51" t="str">
        <f>IFERROR(VLOOKUP($B1369,'Tabelas auxiliares'!$A$65:$C$102,3,FALSE),"")</f>
        <v/>
      </c>
      <c r="X1369" s="51" t="str">
        <f t="shared" si="34"/>
        <v/>
      </c>
      <c r="Y1369" s="51" t="str">
        <f>IF(T1369="","",IF(AND(T1369&lt;&gt;'Tabelas auxiliares'!$B$236,T1369&lt;&gt;'Tabelas auxiliares'!$B$237,T1369&lt;&gt;'Tabelas auxiliares'!$C$236,T1369&lt;&gt;'Tabelas auxiliares'!$C$237,T1369&lt;&gt;'Tabelas auxiliares'!$D$236),"FOLHA DE PESSOAL",IF(X1369='Tabelas auxiliares'!$A$237,"CUSTEIO",IF(X1369='Tabelas auxiliares'!$A$236,"INVESTIMENTO","ERRO - VERIFICAR"))))</f>
        <v/>
      </c>
      <c r="Z1369" s="64" t="str">
        <f t="shared" si="35"/>
        <v/>
      </c>
      <c r="AA1369" s="44"/>
      <c r="AC1369" s="44"/>
    </row>
    <row r="1370" spans="6:29" x14ac:dyDescent="0.25">
      <c r="F1370" s="51" t="str">
        <f>IFERROR(VLOOKUP(D1370,'Tabelas auxiliares'!$A$3:$B$61,2,FALSE),"")</f>
        <v/>
      </c>
      <c r="G1370" s="51" t="str">
        <f>IFERROR(VLOOKUP($B1370,'Tabelas auxiliares'!$A$65:$C$102,2,FALSE),"")</f>
        <v/>
      </c>
      <c r="H1370" s="51" t="str">
        <f>IFERROR(VLOOKUP($B1370,'Tabelas auxiliares'!$A$65:$C$102,3,FALSE),"")</f>
        <v/>
      </c>
      <c r="X1370" s="51" t="str">
        <f t="shared" si="34"/>
        <v/>
      </c>
      <c r="Y1370" s="51" t="str">
        <f>IF(T1370="","",IF(AND(T1370&lt;&gt;'Tabelas auxiliares'!$B$236,T1370&lt;&gt;'Tabelas auxiliares'!$B$237,T1370&lt;&gt;'Tabelas auxiliares'!$C$236,T1370&lt;&gt;'Tabelas auxiliares'!$C$237,T1370&lt;&gt;'Tabelas auxiliares'!$D$236),"FOLHA DE PESSOAL",IF(X1370='Tabelas auxiliares'!$A$237,"CUSTEIO",IF(X1370='Tabelas auxiliares'!$A$236,"INVESTIMENTO","ERRO - VERIFICAR"))))</f>
        <v/>
      </c>
      <c r="Z1370" s="64" t="str">
        <f t="shared" si="35"/>
        <v/>
      </c>
      <c r="AA1370" s="44"/>
      <c r="AC1370" s="44"/>
    </row>
    <row r="1371" spans="6:29" x14ac:dyDescent="0.25">
      <c r="F1371" s="51" t="str">
        <f>IFERROR(VLOOKUP(D1371,'Tabelas auxiliares'!$A$3:$B$61,2,FALSE),"")</f>
        <v/>
      </c>
      <c r="G1371" s="51" t="str">
        <f>IFERROR(VLOOKUP($B1371,'Tabelas auxiliares'!$A$65:$C$102,2,FALSE),"")</f>
        <v/>
      </c>
      <c r="H1371" s="51" t="str">
        <f>IFERROR(VLOOKUP($B1371,'Tabelas auxiliares'!$A$65:$C$102,3,FALSE),"")</f>
        <v/>
      </c>
      <c r="X1371" s="51" t="str">
        <f t="shared" si="34"/>
        <v/>
      </c>
      <c r="Y1371" s="51" t="str">
        <f>IF(T1371="","",IF(AND(T1371&lt;&gt;'Tabelas auxiliares'!$B$236,T1371&lt;&gt;'Tabelas auxiliares'!$B$237,T1371&lt;&gt;'Tabelas auxiliares'!$C$236,T1371&lt;&gt;'Tabelas auxiliares'!$C$237,T1371&lt;&gt;'Tabelas auxiliares'!$D$236),"FOLHA DE PESSOAL",IF(X1371='Tabelas auxiliares'!$A$237,"CUSTEIO",IF(X1371='Tabelas auxiliares'!$A$236,"INVESTIMENTO","ERRO - VERIFICAR"))))</f>
        <v/>
      </c>
      <c r="Z1371" s="64" t="str">
        <f t="shared" si="35"/>
        <v/>
      </c>
      <c r="AA1371" s="44"/>
      <c r="AC1371" s="44"/>
    </row>
    <row r="1372" spans="6:29" x14ac:dyDescent="0.25">
      <c r="F1372" s="51" t="str">
        <f>IFERROR(VLOOKUP(D1372,'Tabelas auxiliares'!$A$3:$B$61,2,FALSE),"")</f>
        <v/>
      </c>
      <c r="G1372" s="51" t="str">
        <f>IFERROR(VLOOKUP($B1372,'Tabelas auxiliares'!$A$65:$C$102,2,FALSE),"")</f>
        <v/>
      </c>
      <c r="H1372" s="51" t="str">
        <f>IFERROR(VLOOKUP($B1372,'Tabelas auxiliares'!$A$65:$C$102,3,FALSE),"")</f>
        <v/>
      </c>
      <c r="X1372" s="51" t="str">
        <f t="shared" si="34"/>
        <v/>
      </c>
      <c r="Y1372" s="51" t="str">
        <f>IF(T1372="","",IF(AND(T1372&lt;&gt;'Tabelas auxiliares'!$B$236,T1372&lt;&gt;'Tabelas auxiliares'!$B$237,T1372&lt;&gt;'Tabelas auxiliares'!$C$236,T1372&lt;&gt;'Tabelas auxiliares'!$C$237,T1372&lt;&gt;'Tabelas auxiliares'!$D$236),"FOLHA DE PESSOAL",IF(X1372='Tabelas auxiliares'!$A$237,"CUSTEIO",IF(X1372='Tabelas auxiliares'!$A$236,"INVESTIMENTO","ERRO - VERIFICAR"))))</f>
        <v/>
      </c>
      <c r="Z1372" s="64" t="str">
        <f t="shared" si="35"/>
        <v/>
      </c>
      <c r="AC1372" s="44"/>
    </row>
    <row r="1373" spans="6:29" x14ac:dyDescent="0.25">
      <c r="F1373" s="51" t="str">
        <f>IFERROR(VLOOKUP(D1373,'Tabelas auxiliares'!$A$3:$B$61,2,FALSE),"")</f>
        <v/>
      </c>
      <c r="G1373" s="51" t="str">
        <f>IFERROR(VLOOKUP($B1373,'Tabelas auxiliares'!$A$65:$C$102,2,FALSE),"")</f>
        <v/>
      </c>
      <c r="H1373" s="51" t="str">
        <f>IFERROR(VLOOKUP($B1373,'Tabelas auxiliares'!$A$65:$C$102,3,FALSE),"")</f>
        <v/>
      </c>
      <c r="X1373" s="51" t="str">
        <f t="shared" si="34"/>
        <v/>
      </c>
      <c r="Y1373" s="51" t="str">
        <f>IF(T1373="","",IF(AND(T1373&lt;&gt;'Tabelas auxiliares'!$B$236,T1373&lt;&gt;'Tabelas auxiliares'!$B$237,T1373&lt;&gt;'Tabelas auxiliares'!$C$236,T1373&lt;&gt;'Tabelas auxiliares'!$C$237,T1373&lt;&gt;'Tabelas auxiliares'!$D$236),"FOLHA DE PESSOAL",IF(X1373='Tabelas auxiliares'!$A$237,"CUSTEIO",IF(X1373='Tabelas auxiliares'!$A$236,"INVESTIMENTO","ERRO - VERIFICAR"))))</f>
        <v/>
      </c>
      <c r="Z1373" s="64" t="str">
        <f t="shared" si="35"/>
        <v/>
      </c>
      <c r="AC1373" s="44"/>
    </row>
    <row r="1374" spans="6:29" x14ac:dyDescent="0.25">
      <c r="F1374" s="51" t="str">
        <f>IFERROR(VLOOKUP(D1374,'Tabelas auxiliares'!$A$3:$B$61,2,FALSE),"")</f>
        <v/>
      </c>
      <c r="G1374" s="51" t="str">
        <f>IFERROR(VLOOKUP($B1374,'Tabelas auxiliares'!$A$65:$C$102,2,FALSE),"")</f>
        <v/>
      </c>
      <c r="H1374" s="51" t="str">
        <f>IFERROR(VLOOKUP($B1374,'Tabelas auxiliares'!$A$65:$C$102,3,FALSE),"")</f>
        <v/>
      </c>
      <c r="X1374" s="51" t="str">
        <f t="shared" si="34"/>
        <v/>
      </c>
      <c r="Y1374" s="51" t="str">
        <f>IF(T1374="","",IF(AND(T1374&lt;&gt;'Tabelas auxiliares'!$B$236,T1374&lt;&gt;'Tabelas auxiliares'!$B$237,T1374&lt;&gt;'Tabelas auxiliares'!$C$236,T1374&lt;&gt;'Tabelas auxiliares'!$C$237,T1374&lt;&gt;'Tabelas auxiliares'!$D$236),"FOLHA DE PESSOAL",IF(X1374='Tabelas auxiliares'!$A$237,"CUSTEIO",IF(X1374='Tabelas auxiliares'!$A$236,"INVESTIMENTO","ERRO - VERIFICAR"))))</f>
        <v/>
      </c>
      <c r="Z1374" s="64" t="str">
        <f t="shared" si="35"/>
        <v/>
      </c>
      <c r="AC1374" s="44"/>
    </row>
    <row r="1375" spans="6:29" x14ac:dyDescent="0.25">
      <c r="F1375" s="51" t="str">
        <f>IFERROR(VLOOKUP(D1375,'Tabelas auxiliares'!$A$3:$B$61,2,FALSE),"")</f>
        <v/>
      </c>
      <c r="G1375" s="51" t="str">
        <f>IFERROR(VLOOKUP($B1375,'Tabelas auxiliares'!$A$65:$C$102,2,FALSE),"")</f>
        <v/>
      </c>
      <c r="H1375" s="51" t="str">
        <f>IFERROR(VLOOKUP($B1375,'Tabelas auxiliares'!$A$65:$C$102,3,FALSE),"")</f>
        <v/>
      </c>
      <c r="X1375" s="51" t="str">
        <f t="shared" si="34"/>
        <v/>
      </c>
      <c r="Y1375" s="51" t="str">
        <f>IF(T1375="","",IF(AND(T1375&lt;&gt;'Tabelas auxiliares'!$B$236,T1375&lt;&gt;'Tabelas auxiliares'!$B$237,T1375&lt;&gt;'Tabelas auxiliares'!$C$236,T1375&lt;&gt;'Tabelas auxiliares'!$C$237,T1375&lt;&gt;'Tabelas auxiliares'!$D$236),"FOLHA DE PESSOAL",IF(X1375='Tabelas auxiliares'!$A$237,"CUSTEIO",IF(X1375='Tabelas auxiliares'!$A$236,"INVESTIMENTO","ERRO - VERIFICAR"))))</f>
        <v/>
      </c>
      <c r="Z1375" s="64" t="str">
        <f t="shared" si="35"/>
        <v/>
      </c>
      <c r="AA1375" s="44"/>
    </row>
    <row r="1376" spans="6:29" x14ac:dyDescent="0.25">
      <c r="F1376" s="51" t="str">
        <f>IFERROR(VLOOKUP(D1376,'Tabelas auxiliares'!$A$3:$B$61,2,FALSE),"")</f>
        <v/>
      </c>
      <c r="G1376" s="51" t="str">
        <f>IFERROR(VLOOKUP($B1376,'Tabelas auxiliares'!$A$65:$C$102,2,FALSE),"")</f>
        <v/>
      </c>
      <c r="H1376" s="51" t="str">
        <f>IFERROR(VLOOKUP($B1376,'Tabelas auxiliares'!$A$65:$C$102,3,FALSE),"")</f>
        <v/>
      </c>
      <c r="X1376" s="51" t="str">
        <f t="shared" si="34"/>
        <v/>
      </c>
      <c r="Y1376" s="51" t="str">
        <f>IF(T1376="","",IF(AND(T1376&lt;&gt;'Tabelas auxiliares'!$B$236,T1376&lt;&gt;'Tabelas auxiliares'!$B$237,T1376&lt;&gt;'Tabelas auxiliares'!$C$236,T1376&lt;&gt;'Tabelas auxiliares'!$C$237,T1376&lt;&gt;'Tabelas auxiliares'!$D$236),"FOLHA DE PESSOAL",IF(X1376='Tabelas auxiliares'!$A$237,"CUSTEIO",IF(X1376='Tabelas auxiliares'!$A$236,"INVESTIMENTO","ERRO - VERIFICAR"))))</f>
        <v/>
      </c>
      <c r="Z1376" s="64" t="str">
        <f t="shared" si="35"/>
        <v/>
      </c>
      <c r="AC1376" s="44"/>
    </row>
    <row r="1377" spans="6:29" x14ac:dyDescent="0.25">
      <c r="F1377" s="51" t="str">
        <f>IFERROR(VLOOKUP(D1377,'Tabelas auxiliares'!$A$3:$B$61,2,FALSE),"")</f>
        <v/>
      </c>
      <c r="G1377" s="51" t="str">
        <f>IFERROR(VLOOKUP($B1377,'Tabelas auxiliares'!$A$65:$C$102,2,FALSE),"")</f>
        <v/>
      </c>
      <c r="H1377" s="51" t="str">
        <f>IFERROR(VLOOKUP($B1377,'Tabelas auxiliares'!$A$65:$C$102,3,FALSE),"")</f>
        <v/>
      </c>
      <c r="X1377" s="51" t="str">
        <f t="shared" ref="X1377:X1440" si="36">LEFT(V1377,1)</f>
        <v/>
      </c>
      <c r="Y1377" s="51" t="str">
        <f>IF(T1377="","",IF(AND(T1377&lt;&gt;'Tabelas auxiliares'!$B$236,T1377&lt;&gt;'Tabelas auxiliares'!$B$237,T1377&lt;&gt;'Tabelas auxiliares'!$C$236,T1377&lt;&gt;'Tabelas auxiliares'!$C$237,T1377&lt;&gt;'Tabelas auxiliares'!$D$236),"FOLHA DE PESSOAL",IF(X1377='Tabelas auxiliares'!$A$237,"CUSTEIO",IF(X1377='Tabelas auxiliares'!$A$236,"INVESTIMENTO","ERRO - VERIFICAR"))))</f>
        <v/>
      </c>
      <c r="Z1377" s="64" t="str">
        <f t="shared" si="35"/>
        <v/>
      </c>
      <c r="AC1377" s="44"/>
    </row>
    <row r="1378" spans="6:29" x14ac:dyDescent="0.25">
      <c r="F1378" s="51" t="str">
        <f>IFERROR(VLOOKUP(D1378,'Tabelas auxiliares'!$A$3:$B$61,2,FALSE),"")</f>
        <v/>
      </c>
      <c r="G1378" s="51" t="str">
        <f>IFERROR(VLOOKUP($B1378,'Tabelas auxiliares'!$A$65:$C$102,2,FALSE),"")</f>
        <v/>
      </c>
      <c r="H1378" s="51" t="str">
        <f>IFERROR(VLOOKUP($B1378,'Tabelas auxiliares'!$A$65:$C$102,3,FALSE),"")</f>
        <v/>
      </c>
      <c r="X1378" s="51" t="str">
        <f t="shared" si="36"/>
        <v/>
      </c>
      <c r="Y1378" s="51" t="str">
        <f>IF(T1378="","",IF(AND(T1378&lt;&gt;'Tabelas auxiliares'!$B$236,T1378&lt;&gt;'Tabelas auxiliares'!$B$237,T1378&lt;&gt;'Tabelas auxiliares'!$C$236,T1378&lt;&gt;'Tabelas auxiliares'!$C$237,T1378&lt;&gt;'Tabelas auxiliares'!$D$236),"FOLHA DE PESSOAL",IF(X1378='Tabelas auxiliares'!$A$237,"CUSTEIO",IF(X1378='Tabelas auxiliares'!$A$236,"INVESTIMENTO","ERRO - VERIFICAR"))))</f>
        <v/>
      </c>
      <c r="Z1378" s="64" t="str">
        <f t="shared" ref="Z1378:Z1441" si="37">IF(AA1378+AB1378+AC1378&lt;&gt;0,AA1378+AB1378+AC1378,"")</f>
        <v/>
      </c>
      <c r="AC1378" s="44"/>
    </row>
    <row r="1379" spans="6:29" x14ac:dyDescent="0.25">
      <c r="F1379" s="51" t="str">
        <f>IFERROR(VLOOKUP(D1379,'Tabelas auxiliares'!$A$3:$B$61,2,FALSE),"")</f>
        <v/>
      </c>
      <c r="G1379" s="51" t="str">
        <f>IFERROR(VLOOKUP($B1379,'Tabelas auxiliares'!$A$65:$C$102,2,FALSE),"")</f>
        <v/>
      </c>
      <c r="H1379" s="51" t="str">
        <f>IFERROR(VLOOKUP($B1379,'Tabelas auxiliares'!$A$65:$C$102,3,FALSE),"")</f>
        <v/>
      </c>
      <c r="X1379" s="51" t="str">
        <f t="shared" si="36"/>
        <v/>
      </c>
      <c r="Y1379" s="51" t="str">
        <f>IF(T1379="","",IF(AND(T1379&lt;&gt;'Tabelas auxiliares'!$B$236,T1379&lt;&gt;'Tabelas auxiliares'!$B$237,T1379&lt;&gt;'Tabelas auxiliares'!$C$236,T1379&lt;&gt;'Tabelas auxiliares'!$C$237,T1379&lt;&gt;'Tabelas auxiliares'!$D$236),"FOLHA DE PESSOAL",IF(X1379='Tabelas auxiliares'!$A$237,"CUSTEIO",IF(X1379='Tabelas auxiliares'!$A$236,"INVESTIMENTO","ERRO - VERIFICAR"))))</f>
        <v/>
      </c>
      <c r="Z1379" s="64" t="str">
        <f t="shared" si="37"/>
        <v/>
      </c>
      <c r="AC1379" s="44"/>
    </row>
    <row r="1380" spans="6:29" x14ac:dyDescent="0.25">
      <c r="F1380" s="51" t="str">
        <f>IFERROR(VLOOKUP(D1380,'Tabelas auxiliares'!$A$3:$B$61,2,FALSE),"")</f>
        <v/>
      </c>
      <c r="G1380" s="51" t="str">
        <f>IFERROR(VLOOKUP($B1380,'Tabelas auxiliares'!$A$65:$C$102,2,FALSE),"")</f>
        <v/>
      </c>
      <c r="H1380" s="51" t="str">
        <f>IFERROR(VLOOKUP($B1380,'Tabelas auxiliares'!$A$65:$C$102,3,FALSE),"")</f>
        <v/>
      </c>
      <c r="X1380" s="51" t="str">
        <f t="shared" si="36"/>
        <v/>
      </c>
      <c r="Y1380" s="51" t="str">
        <f>IF(T1380="","",IF(AND(T1380&lt;&gt;'Tabelas auxiliares'!$B$236,T1380&lt;&gt;'Tabelas auxiliares'!$B$237,T1380&lt;&gt;'Tabelas auxiliares'!$C$236,T1380&lt;&gt;'Tabelas auxiliares'!$C$237,T1380&lt;&gt;'Tabelas auxiliares'!$D$236),"FOLHA DE PESSOAL",IF(X1380='Tabelas auxiliares'!$A$237,"CUSTEIO",IF(X1380='Tabelas auxiliares'!$A$236,"INVESTIMENTO","ERRO - VERIFICAR"))))</f>
        <v/>
      </c>
      <c r="Z1380" s="64" t="str">
        <f t="shared" si="37"/>
        <v/>
      </c>
      <c r="AC1380" s="44"/>
    </row>
    <row r="1381" spans="6:29" x14ac:dyDescent="0.25">
      <c r="F1381" s="51" t="str">
        <f>IFERROR(VLOOKUP(D1381,'Tabelas auxiliares'!$A$3:$B$61,2,FALSE),"")</f>
        <v/>
      </c>
      <c r="G1381" s="51" t="str">
        <f>IFERROR(VLOOKUP($B1381,'Tabelas auxiliares'!$A$65:$C$102,2,FALSE),"")</f>
        <v/>
      </c>
      <c r="H1381" s="51" t="str">
        <f>IFERROR(VLOOKUP($B1381,'Tabelas auxiliares'!$A$65:$C$102,3,FALSE),"")</f>
        <v/>
      </c>
      <c r="X1381" s="51" t="str">
        <f t="shared" si="36"/>
        <v/>
      </c>
      <c r="Y1381" s="51" t="str">
        <f>IF(T1381="","",IF(AND(T1381&lt;&gt;'Tabelas auxiliares'!$B$236,T1381&lt;&gt;'Tabelas auxiliares'!$B$237,T1381&lt;&gt;'Tabelas auxiliares'!$C$236,T1381&lt;&gt;'Tabelas auxiliares'!$C$237,T1381&lt;&gt;'Tabelas auxiliares'!$D$236),"FOLHA DE PESSOAL",IF(X1381='Tabelas auxiliares'!$A$237,"CUSTEIO",IF(X1381='Tabelas auxiliares'!$A$236,"INVESTIMENTO","ERRO - VERIFICAR"))))</f>
        <v/>
      </c>
      <c r="Z1381" s="64" t="str">
        <f t="shared" si="37"/>
        <v/>
      </c>
      <c r="AC1381" s="44"/>
    </row>
    <row r="1382" spans="6:29" x14ac:dyDescent="0.25">
      <c r="F1382" s="51" t="str">
        <f>IFERROR(VLOOKUP(D1382,'Tabelas auxiliares'!$A$3:$B$61,2,FALSE),"")</f>
        <v/>
      </c>
      <c r="G1382" s="51" t="str">
        <f>IFERROR(VLOOKUP($B1382,'Tabelas auxiliares'!$A$65:$C$102,2,FALSE),"")</f>
        <v/>
      </c>
      <c r="H1382" s="51" t="str">
        <f>IFERROR(VLOOKUP($B1382,'Tabelas auxiliares'!$A$65:$C$102,3,FALSE),"")</f>
        <v/>
      </c>
      <c r="X1382" s="51" t="str">
        <f t="shared" si="36"/>
        <v/>
      </c>
      <c r="Y1382" s="51" t="str">
        <f>IF(T1382="","",IF(AND(T1382&lt;&gt;'Tabelas auxiliares'!$B$236,T1382&lt;&gt;'Tabelas auxiliares'!$B$237,T1382&lt;&gt;'Tabelas auxiliares'!$C$236,T1382&lt;&gt;'Tabelas auxiliares'!$C$237,T1382&lt;&gt;'Tabelas auxiliares'!$D$236),"FOLHA DE PESSOAL",IF(X1382='Tabelas auxiliares'!$A$237,"CUSTEIO",IF(X1382='Tabelas auxiliares'!$A$236,"INVESTIMENTO","ERRO - VERIFICAR"))))</f>
        <v/>
      </c>
      <c r="Z1382" s="64" t="str">
        <f t="shared" si="37"/>
        <v/>
      </c>
      <c r="AC1382" s="44"/>
    </row>
    <row r="1383" spans="6:29" x14ac:dyDescent="0.25">
      <c r="F1383" s="51" t="str">
        <f>IFERROR(VLOOKUP(D1383,'Tabelas auxiliares'!$A$3:$B$61,2,FALSE),"")</f>
        <v/>
      </c>
      <c r="G1383" s="51" t="str">
        <f>IFERROR(VLOOKUP($B1383,'Tabelas auxiliares'!$A$65:$C$102,2,FALSE),"")</f>
        <v/>
      </c>
      <c r="H1383" s="51" t="str">
        <f>IFERROR(VLOOKUP($B1383,'Tabelas auxiliares'!$A$65:$C$102,3,FALSE),"")</f>
        <v/>
      </c>
      <c r="X1383" s="51" t="str">
        <f t="shared" si="36"/>
        <v/>
      </c>
      <c r="Y1383" s="51" t="str">
        <f>IF(T1383="","",IF(AND(T1383&lt;&gt;'Tabelas auxiliares'!$B$236,T1383&lt;&gt;'Tabelas auxiliares'!$B$237,T1383&lt;&gt;'Tabelas auxiliares'!$C$236,T1383&lt;&gt;'Tabelas auxiliares'!$C$237,T1383&lt;&gt;'Tabelas auxiliares'!$D$236),"FOLHA DE PESSOAL",IF(X1383='Tabelas auxiliares'!$A$237,"CUSTEIO",IF(X1383='Tabelas auxiliares'!$A$236,"INVESTIMENTO","ERRO - VERIFICAR"))))</f>
        <v/>
      </c>
      <c r="Z1383" s="64" t="str">
        <f t="shared" si="37"/>
        <v/>
      </c>
      <c r="AC1383" s="44"/>
    </row>
    <row r="1384" spans="6:29" x14ac:dyDescent="0.25">
      <c r="F1384" s="51" t="str">
        <f>IFERROR(VLOOKUP(D1384,'Tabelas auxiliares'!$A$3:$B$61,2,FALSE),"")</f>
        <v/>
      </c>
      <c r="G1384" s="51" t="str">
        <f>IFERROR(VLOOKUP($B1384,'Tabelas auxiliares'!$A$65:$C$102,2,FALSE),"")</f>
        <v/>
      </c>
      <c r="H1384" s="51" t="str">
        <f>IFERROR(VLOOKUP($B1384,'Tabelas auxiliares'!$A$65:$C$102,3,FALSE),"")</f>
        <v/>
      </c>
      <c r="X1384" s="51" t="str">
        <f t="shared" si="36"/>
        <v/>
      </c>
      <c r="Y1384" s="51" t="str">
        <f>IF(T1384="","",IF(AND(T1384&lt;&gt;'Tabelas auxiliares'!$B$236,T1384&lt;&gt;'Tabelas auxiliares'!$B$237,T1384&lt;&gt;'Tabelas auxiliares'!$C$236,T1384&lt;&gt;'Tabelas auxiliares'!$C$237,T1384&lt;&gt;'Tabelas auxiliares'!$D$236),"FOLHA DE PESSOAL",IF(X1384='Tabelas auxiliares'!$A$237,"CUSTEIO",IF(X1384='Tabelas auxiliares'!$A$236,"INVESTIMENTO","ERRO - VERIFICAR"))))</f>
        <v/>
      </c>
      <c r="Z1384" s="64" t="str">
        <f t="shared" si="37"/>
        <v/>
      </c>
      <c r="AC1384" s="44"/>
    </row>
    <row r="1385" spans="6:29" x14ac:dyDescent="0.25">
      <c r="F1385" s="51" t="str">
        <f>IFERROR(VLOOKUP(D1385,'Tabelas auxiliares'!$A$3:$B$61,2,FALSE),"")</f>
        <v/>
      </c>
      <c r="G1385" s="51" t="str">
        <f>IFERROR(VLOOKUP($B1385,'Tabelas auxiliares'!$A$65:$C$102,2,FALSE),"")</f>
        <v/>
      </c>
      <c r="H1385" s="51" t="str">
        <f>IFERROR(VLOOKUP($B1385,'Tabelas auxiliares'!$A$65:$C$102,3,FALSE),"")</f>
        <v/>
      </c>
      <c r="X1385" s="51" t="str">
        <f t="shared" si="36"/>
        <v/>
      </c>
      <c r="Y1385" s="51" t="str">
        <f>IF(T1385="","",IF(AND(T1385&lt;&gt;'Tabelas auxiliares'!$B$236,T1385&lt;&gt;'Tabelas auxiliares'!$B$237,T1385&lt;&gt;'Tabelas auxiliares'!$C$236,T1385&lt;&gt;'Tabelas auxiliares'!$C$237,T1385&lt;&gt;'Tabelas auxiliares'!$D$236),"FOLHA DE PESSOAL",IF(X1385='Tabelas auxiliares'!$A$237,"CUSTEIO",IF(X1385='Tabelas auxiliares'!$A$236,"INVESTIMENTO","ERRO - VERIFICAR"))))</f>
        <v/>
      </c>
      <c r="Z1385" s="64" t="str">
        <f t="shared" si="37"/>
        <v/>
      </c>
      <c r="AC1385" s="44"/>
    </row>
    <row r="1386" spans="6:29" x14ac:dyDescent="0.25">
      <c r="F1386" s="51" t="str">
        <f>IFERROR(VLOOKUP(D1386,'Tabelas auxiliares'!$A$3:$B$61,2,FALSE),"")</f>
        <v/>
      </c>
      <c r="G1386" s="51" t="str">
        <f>IFERROR(VLOOKUP($B1386,'Tabelas auxiliares'!$A$65:$C$102,2,FALSE),"")</f>
        <v/>
      </c>
      <c r="H1386" s="51" t="str">
        <f>IFERROR(VLOOKUP($B1386,'Tabelas auxiliares'!$A$65:$C$102,3,FALSE),"")</f>
        <v/>
      </c>
      <c r="X1386" s="51" t="str">
        <f t="shared" si="36"/>
        <v/>
      </c>
      <c r="Y1386" s="51" t="str">
        <f>IF(T1386="","",IF(AND(T1386&lt;&gt;'Tabelas auxiliares'!$B$236,T1386&lt;&gt;'Tabelas auxiliares'!$B$237,T1386&lt;&gt;'Tabelas auxiliares'!$C$236,T1386&lt;&gt;'Tabelas auxiliares'!$C$237,T1386&lt;&gt;'Tabelas auxiliares'!$D$236),"FOLHA DE PESSOAL",IF(X1386='Tabelas auxiliares'!$A$237,"CUSTEIO",IF(X1386='Tabelas auxiliares'!$A$236,"INVESTIMENTO","ERRO - VERIFICAR"))))</f>
        <v/>
      </c>
      <c r="Z1386" s="64" t="str">
        <f t="shared" si="37"/>
        <v/>
      </c>
      <c r="AC1386" s="44"/>
    </row>
    <row r="1387" spans="6:29" x14ac:dyDescent="0.25">
      <c r="F1387" s="51" t="str">
        <f>IFERROR(VLOOKUP(D1387,'Tabelas auxiliares'!$A$3:$B$61,2,FALSE),"")</f>
        <v/>
      </c>
      <c r="G1387" s="51" t="str">
        <f>IFERROR(VLOOKUP($B1387,'Tabelas auxiliares'!$A$65:$C$102,2,FALSE),"")</f>
        <v/>
      </c>
      <c r="H1387" s="51" t="str">
        <f>IFERROR(VLOOKUP($B1387,'Tabelas auxiliares'!$A$65:$C$102,3,FALSE),"")</f>
        <v/>
      </c>
      <c r="X1387" s="51" t="str">
        <f t="shared" si="36"/>
        <v/>
      </c>
      <c r="Y1387" s="51" t="str">
        <f>IF(T1387="","",IF(AND(T1387&lt;&gt;'Tabelas auxiliares'!$B$236,T1387&lt;&gt;'Tabelas auxiliares'!$B$237,T1387&lt;&gt;'Tabelas auxiliares'!$C$236,T1387&lt;&gt;'Tabelas auxiliares'!$C$237,T1387&lt;&gt;'Tabelas auxiliares'!$D$236),"FOLHA DE PESSOAL",IF(X1387='Tabelas auxiliares'!$A$237,"CUSTEIO",IF(X1387='Tabelas auxiliares'!$A$236,"INVESTIMENTO","ERRO - VERIFICAR"))))</f>
        <v/>
      </c>
      <c r="Z1387" s="64" t="str">
        <f t="shared" si="37"/>
        <v/>
      </c>
      <c r="AC1387" s="44"/>
    </row>
    <row r="1388" spans="6:29" x14ac:dyDescent="0.25">
      <c r="F1388" s="51" t="str">
        <f>IFERROR(VLOOKUP(D1388,'Tabelas auxiliares'!$A$3:$B$61,2,FALSE),"")</f>
        <v/>
      </c>
      <c r="G1388" s="51" t="str">
        <f>IFERROR(VLOOKUP($B1388,'Tabelas auxiliares'!$A$65:$C$102,2,FALSE),"")</f>
        <v/>
      </c>
      <c r="H1388" s="51" t="str">
        <f>IFERROR(VLOOKUP($B1388,'Tabelas auxiliares'!$A$65:$C$102,3,FALSE),"")</f>
        <v/>
      </c>
      <c r="X1388" s="51" t="str">
        <f t="shared" si="36"/>
        <v/>
      </c>
      <c r="Y1388" s="51" t="str">
        <f>IF(T1388="","",IF(AND(T1388&lt;&gt;'Tabelas auxiliares'!$B$236,T1388&lt;&gt;'Tabelas auxiliares'!$B$237,T1388&lt;&gt;'Tabelas auxiliares'!$C$236,T1388&lt;&gt;'Tabelas auxiliares'!$C$237,T1388&lt;&gt;'Tabelas auxiliares'!$D$236),"FOLHA DE PESSOAL",IF(X1388='Tabelas auxiliares'!$A$237,"CUSTEIO",IF(X1388='Tabelas auxiliares'!$A$236,"INVESTIMENTO","ERRO - VERIFICAR"))))</f>
        <v/>
      </c>
      <c r="Z1388" s="64" t="str">
        <f t="shared" si="37"/>
        <v/>
      </c>
      <c r="AC1388" s="44"/>
    </row>
    <row r="1389" spans="6:29" x14ac:dyDescent="0.25">
      <c r="F1389" s="51" t="str">
        <f>IFERROR(VLOOKUP(D1389,'Tabelas auxiliares'!$A$3:$B$61,2,FALSE),"")</f>
        <v/>
      </c>
      <c r="G1389" s="51" t="str">
        <f>IFERROR(VLOOKUP($B1389,'Tabelas auxiliares'!$A$65:$C$102,2,FALSE),"")</f>
        <v/>
      </c>
      <c r="H1389" s="51" t="str">
        <f>IFERROR(VLOOKUP($B1389,'Tabelas auxiliares'!$A$65:$C$102,3,FALSE),"")</f>
        <v/>
      </c>
      <c r="X1389" s="51" t="str">
        <f t="shared" si="36"/>
        <v/>
      </c>
      <c r="Y1389" s="51" t="str">
        <f>IF(T1389="","",IF(AND(T1389&lt;&gt;'Tabelas auxiliares'!$B$236,T1389&lt;&gt;'Tabelas auxiliares'!$B$237,T1389&lt;&gt;'Tabelas auxiliares'!$C$236,T1389&lt;&gt;'Tabelas auxiliares'!$C$237,T1389&lt;&gt;'Tabelas auxiliares'!$D$236),"FOLHA DE PESSOAL",IF(X1389='Tabelas auxiliares'!$A$237,"CUSTEIO",IF(X1389='Tabelas auxiliares'!$A$236,"INVESTIMENTO","ERRO - VERIFICAR"))))</f>
        <v/>
      </c>
      <c r="Z1389" s="64" t="str">
        <f t="shared" si="37"/>
        <v/>
      </c>
      <c r="AA1389" s="44"/>
      <c r="AC1389" s="44"/>
    </row>
    <row r="1390" spans="6:29" x14ac:dyDescent="0.25">
      <c r="F1390" s="51" t="str">
        <f>IFERROR(VLOOKUP(D1390,'Tabelas auxiliares'!$A$3:$B$61,2,FALSE),"")</f>
        <v/>
      </c>
      <c r="G1390" s="51" t="str">
        <f>IFERROR(VLOOKUP($B1390,'Tabelas auxiliares'!$A$65:$C$102,2,FALSE),"")</f>
        <v/>
      </c>
      <c r="H1390" s="51" t="str">
        <f>IFERROR(VLOOKUP($B1390,'Tabelas auxiliares'!$A$65:$C$102,3,FALSE),"")</f>
        <v/>
      </c>
      <c r="X1390" s="51" t="str">
        <f t="shared" si="36"/>
        <v/>
      </c>
      <c r="Y1390" s="51" t="str">
        <f>IF(T1390="","",IF(AND(T1390&lt;&gt;'Tabelas auxiliares'!$B$236,T1390&lt;&gt;'Tabelas auxiliares'!$B$237,T1390&lt;&gt;'Tabelas auxiliares'!$C$236,T1390&lt;&gt;'Tabelas auxiliares'!$C$237,T1390&lt;&gt;'Tabelas auxiliares'!$D$236),"FOLHA DE PESSOAL",IF(X1390='Tabelas auxiliares'!$A$237,"CUSTEIO",IF(X1390='Tabelas auxiliares'!$A$236,"INVESTIMENTO","ERRO - VERIFICAR"))))</f>
        <v/>
      </c>
      <c r="Z1390" s="64" t="str">
        <f t="shared" si="37"/>
        <v/>
      </c>
      <c r="AC1390" s="44"/>
    </row>
    <row r="1391" spans="6:29" x14ac:dyDescent="0.25">
      <c r="F1391" s="51" t="str">
        <f>IFERROR(VLOOKUP(D1391,'Tabelas auxiliares'!$A$3:$B$61,2,FALSE),"")</f>
        <v/>
      </c>
      <c r="G1391" s="51" t="str">
        <f>IFERROR(VLOOKUP($B1391,'Tabelas auxiliares'!$A$65:$C$102,2,FALSE),"")</f>
        <v/>
      </c>
      <c r="H1391" s="51" t="str">
        <f>IFERROR(VLOOKUP($B1391,'Tabelas auxiliares'!$A$65:$C$102,3,FALSE),"")</f>
        <v/>
      </c>
      <c r="X1391" s="51" t="str">
        <f t="shared" si="36"/>
        <v/>
      </c>
      <c r="Y1391" s="51" t="str">
        <f>IF(T1391="","",IF(AND(T1391&lt;&gt;'Tabelas auxiliares'!$B$236,T1391&lt;&gt;'Tabelas auxiliares'!$B$237,T1391&lt;&gt;'Tabelas auxiliares'!$C$236,T1391&lt;&gt;'Tabelas auxiliares'!$C$237,T1391&lt;&gt;'Tabelas auxiliares'!$D$236),"FOLHA DE PESSOAL",IF(X1391='Tabelas auxiliares'!$A$237,"CUSTEIO",IF(X1391='Tabelas auxiliares'!$A$236,"INVESTIMENTO","ERRO - VERIFICAR"))))</f>
        <v/>
      </c>
      <c r="Z1391" s="64" t="str">
        <f t="shared" si="37"/>
        <v/>
      </c>
      <c r="AA1391" s="44"/>
      <c r="AC1391" s="44"/>
    </row>
    <row r="1392" spans="6:29" x14ac:dyDescent="0.25">
      <c r="F1392" s="51" t="str">
        <f>IFERROR(VLOOKUP(D1392,'Tabelas auxiliares'!$A$3:$B$61,2,FALSE),"")</f>
        <v/>
      </c>
      <c r="G1392" s="51" t="str">
        <f>IFERROR(VLOOKUP($B1392,'Tabelas auxiliares'!$A$65:$C$102,2,FALSE),"")</f>
        <v/>
      </c>
      <c r="H1392" s="51" t="str">
        <f>IFERROR(VLOOKUP($B1392,'Tabelas auxiliares'!$A$65:$C$102,3,FALSE),"")</f>
        <v/>
      </c>
      <c r="X1392" s="51" t="str">
        <f t="shared" si="36"/>
        <v/>
      </c>
      <c r="Y1392" s="51" t="str">
        <f>IF(T1392="","",IF(AND(T1392&lt;&gt;'Tabelas auxiliares'!$B$236,T1392&lt;&gt;'Tabelas auxiliares'!$B$237,T1392&lt;&gt;'Tabelas auxiliares'!$C$236,T1392&lt;&gt;'Tabelas auxiliares'!$C$237,T1392&lt;&gt;'Tabelas auxiliares'!$D$236),"FOLHA DE PESSOAL",IF(X1392='Tabelas auxiliares'!$A$237,"CUSTEIO",IF(X1392='Tabelas auxiliares'!$A$236,"INVESTIMENTO","ERRO - VERIFICAR"))))</f>
        <v/>
      </c>
      <c r="Z1392" s="64" t="str">
        <f t="shared" si="37"/>
        <v/>
      </c>
      <c r="AA1392" s="44"/>
      <c r="AC1392" s="44"/>
    </row>
    <row r="1393" spans="6:29" x14ac:dyDescent="0.25">
      <c r="F1393" s="51" t="str">
        <f>IFERROR(VLOOKUP(D1393,'Tabelas auxiliares'!$A$3:$B$61,2,FALSE),"")</f>
        <v/>
      </c>
      <c r="G1393" s="51" t="str">
        <f>IFERROR(VLOOKUP($B1393,'Tabelas auxiliares'!$A$65:$C$102,2,FALSE),"")</f>
        <v/>
      </c>
      <c r="H1393" s="51" t="str">
        <f>IFERROR(VLOOKUP($B1393,'Tabelas auxiliares'!$A$65:$C$102,3,FALSE),"")</f>
        <v/>
      </c>
      <c r="X1393" s="51" t="str">
        <f t="shared" si="36"/>
        <v/>
      </c>
      <c r="Y1393" s="51" t="str">
        <f>IF(T1393="","",IF(AND(T1393&lt;&gt;'Tabelas auxiliares'!$B$236,T1393&lt;&gt;'Tabelas auxiliares'!$B$237,T1393&lt;&gt;'Tabelas auxiliares'!$C$236,T1393&lt;&gt;'Tabelas auxiliares'!$C$237,T1393&lt;&gt;'Tabelas auxiliares'!$D$236),"FOLHA DE PESSOAL",IF(X1393='Tabelas auxiliares'!$A$237,"CUSTEIO",IF(X1393='Tabelas auxiliares'!$A$236,"INVESTIMENTO","ERRO - VERIFICAR"))))</f>
        <v/>
      </c>
      <c r="Z1393" s="64" t="str">
        <f t="shared" si="37"/>
        <v/>
      </c>
      <c r="AA1393" s="44"/>
      <c r="AB1393" s="44"/>
      <c r="AC1393" s="44"/>
    </row>
    <row r="1394" spans="6:29" x14ac:dyDescent="0.25">
      <c r="F1394" s="51" t="str">
        <f>IFERROR(VLOOKUP(D1394,'Tabelas auxiliares'!$A$3:$B$61,2,FALSE),"")</f>
        <v/>
      </c>
      <c r="G1394" s="51" t="str">
        <f>IFERROR(VLOOKUP($B1394,'Tabelas auxiliares'!$A$65:$C$102,2,FALSE),"")</f>
        <v/>
      </c>
      <c r="H1394" s="51" t="str">
        <f>IFERROR(VLOOKUP($B1394,'Tabelas auxiliares'!$A$65:$C$102,3,FALSE),"")</f>
        <v/>
      </c>
      <c r="X1394" s="51" t="str">
        <f t="shared" si="36"/>
        <v/>
      </c>
      <c r="Y1394" s="51" t="str">
        <f>IF(T1394="","",IF(AND(T1394&lt;&gt;'Tabelas auxiliares'!$B$236,T1394&lt;&gt;'Tabelas auxiliares'!$B$237,T1394&lt;&gt;'Tabelas auxiliares'!$C$236,T1394&lt;&gt;'Tabelas auxiliares'!$C$237,T1394&lt;&gt;'Tabelas auxiliares'!$D$236),"FOLHA DE PESSOAL",IF(X1394='Tabelas auxiliares'!$A$237,"CUSTEIO",IF(X1394='Tabelas auxiliares'!$A$236,"INVESTIMENTO","ERRO - VERIFICAR"))))</f>
        <v/>
      </c>
      <c r="Z1394" s="64" t="str">
        <f t="shared" si="37"/>
        <v/>
      </c>
      <c r="AC1394" s="44"/>
    </row>
    <row r="1395" spans="6:29" x14ac:dyDescent="0.25">
      <c r="F1395" s="51" t="str">
        <f>IFERROR(VLOOKUP(D1395,'Tabelas auxiliares'!$A$3:$B$61,2,FALSE),"")</f>
        <v/>
      </c>
      <c r="G1395" s="51" t="str">
        <f>IFERROR(VLOOKUP($B1395,'Tabelas auxiliares'!$A$65:$C$102,2,FALSE),"")</f>
        <v/>
      </c>
      <c r="H1395" s="51" t="str">
        <f>IFERROR(VLOOKUP($B1395,'Tabelas auxiliares'!$A$65:$C$102,3,FALSE),"")</f>
        <v/>
      </c>
      <c r="X1395" s="51" t="str">
        <f t="shared" si="36"/>
        <v/>
      </c>
      <c r="Y1395" s="51" t="str">
        <f>IF(T1395="","",IF(AND(T1395&lt;&gt;'Tabelas auxiliares'!$B$236,T1395&lt;&gt;'Tabelas auxiliares'!$B$237,T1395&lt;&gt;'Tabelas auxiliares'!$C$236,T1395&lt;&gt;'Tabelas auxiliares'!$C$237,T1395&lt;&gt;'Tabelas auxiliares'!$D$236),"FOLHA DE PESSOAL",IF(X1395='Tabelas auxiliares'!$A$237,"CUSTEIO",IF(X1395='Tabelas auxiliares'!$A$236,"INVESTIMENTO","ERRO - VERIFICAR"))))</f>
        <v/>
      </c>
      <c r="Z1395" s="64" t="str">
        <f t="shared" si="37"/>
        <v/>
      </c>
      <c r="AC1395" s="44"/>
    </row>
    <row r="1396" spans="6:29" x14ac:dyDescent="0.25">
      <c r="F1396" s="51" t="str">
        <f>IFERROR(VLOOKUP(D1396,'Tabelas auxiliares'!$A$3:$B$61,2,FALSE),"")</f>
        <v/>
      </c>
      <c r="G1396" s="51" t="str">
        <f>IFERROR(VLOOKUP($B1396,'Tabelas auxiliares'!$A$65:$C$102,2,FALSE),"")</f>
        <v/>
      </c>
      <c r="H1396" s="51" t="str">
        <f>IFERROR(VLOOKUP($B1396,'Tabelas auxiliares'!$A$65:$C$102,3,FALSE),"")</f>
        <v/>
      </c>
      <c r="X1396" s="51" t="str">
        <f t="shared" si="36"/>
        <v/>
      </c>
      <c r="Y1396" s="51" t="str">
        <f>IF(T1396="","",IF(AND(T1396&lt;&gt;'Tabelas auxiliares'!$B$236,T1396&lt;&gt;'Tabelas auxiliares'!$B$237,T1396&lt;&gt;'Tabelas auxiliares'!$C$236,T1396&lt;&gt;'Tabelas auxiliares'!$C$237,T1396&lt;&gt;'Tabelas auxiliares'!$D$236),"FOLHA DE PESSOAL",IF(X1396='Tabelas auxiliares'!$A$237,"CUSTEIO",IF(X1396='Tabelas auxiliares'!$A$236,"INVESTIMENTO","ERRO - VERIFICAR"))))</f>
        <v/>
      </c>
      <c r="Z1396" s="64" t="str">
        <f t="shared" si="37"/>
        <v/>
      </c>
      <c r="AC1396" s="44"/>
    </row>
    <row r="1397" spans="6:29" x14ac:dyDescent="0.25">
      <c r="F1397" s="51" t="str">
        <f>IFERROR(VLOOKUP(D1397,'Tabelas auxiliares'!$A$3:$B$61,2,FALSE),"")</f>
        <v/>
      </c>
      <c r="G1397" s="51" t="str">
        <f>IFERROR(VLOOKUP($B1397,'Tabelas auxiliares'!$A$65:$C$102,2,FALSE),"")</f>
        <v/>
      </c>
      <c r="H1397" s="51" t="str">
        <f>IFERROR(VLOOKUP($B1397,'Tabelas auxiliares'!$A$65:$C$102,3,FALSE),"")</f>
        <v/>
      </c>
      <c r="X1397" s="51" t="str">
        <f t="shared" si="36"/>
        <v/>
      </c>
      <c r="Y1397" s="51" t="str">
        <f>IF(T1397="","",IF(AND(T1397&lt;&gt;'Tabelas auxiliares'!$B$236,T1397&lt;&gt;'Tabelas auxiliares'!$B$237,T1397&lt;&gt;'Tabelas auxiliares'!$C$236,T1397&lt;&gt;'Tabelas auxiliares'!$C$237,T1397&lt;&gt;'Tabelas auxiliares'!$D$236),"FOLHA DE PESSOAL",IF(X1397='Tabelas auxiliares'!$A$237,"CUSTEIO",IF(X1397='Tabelas auxiliares'!$A$236,"INVESTIMENTO","ERRO - VERIFICAR"))))</f>
        <v/>
      </c>
      <c r="Z1397" s="64" t="str">
        <f t="shared" si="37"/>
        <v/>
      </c>
      <c r="AC1397" s="44"/>
    </row>
    <row r="1398" spans="6:29" x14ac:dyDescent="0.25">
      <c r="F1398" s="51" t="str">
        <f>IFERROR(VLOOKUP(D1398,'Tabelas auxiliares'!$A$3:$B$61,2,FALSE),"")</f>
        <v/>
      </c>
      <c r="G1398" s="51" t="str">
        <f>IFERROR(VLOOKUP($B1398,'Tabelas auxiliares'!$A$65:$C$102,2,FALSE),"")</f>
        <v/>
      </c>
      <c r="H1398" s="51" t="str">
        <f>IFERROR(VLOOKUP($B1398,'Tabelas auxiliares'!$A$65:$C$102,3,FALSE),"")</f>
        <v/>
      </c>
      <c r="X1398" s="51" t="str">
        <f t="shared" si="36"/>
        <v/>
      </c>
      <c r="Y1398" s="51" t="str">
        <f>IF(T1398="","",IF(AND(T1398&lt;&gt;'Tabelas auxiliares'!$B$236,T1398&lt;&gt;'Tabelas auxiliares'!$B$237,T1398&lt;&gt;'Tabelas auxiliares'!$C$236,T1398&lt;&gt;'Tabelas auxiliares'!$C$237,T1398&lt;&gt;'Tabelas auxiliares'!$D$236),"FOLHA DE PESSOAL",IF(X1398='Tabelas auxiliares'!$A$237,"CUSTEIO",IF(X1398='Tabelas auxiliares'!$A$236,"INVESTIMENTO","ERRO - VERIFICAR"))))</f>
        <v/>
      </c>
      <c r="Z1398" s="64" t="str">
        <f t="shared" si="37"/>
        <v/>
      </c>
      <c r="AA1398" s="44"/>
      <c r="AC1398" s="44"/>
    </row>
    <row r="1399" spans="6:29" x14ac:dyDescent="0.25">
      <c r="F1399" s="51" t="str">
        <f>IFERROR(VLOOKUP(D1399,'Tabelas auxiliares'!$A$3:$B$61,2,FALSE),"")</f>
        <v/>
      </c>
      <c r="G1399" s="51" t="str">
        <f>IFERROR(VLOOKUP($B1399,'Tabelas auxiliares'!$A$65:$C$102,2,FALSE),"")</f>
        <v/>
      </c>
      <c r="H1399" s="51" t="str">
        <f>IFERROR(VLOOKUP($B1399,'Tabelas auxiliares'!$A$65:$C$102,3,FALSE),"")</f>
        <v/>
      </c>
      <c r="X1399" s="51" t="str">
        <f t="shared" si="36"/>
        <v/>
      </c>
      <c r="Y1399" s="51" t="str">
        <f>IF(T1399="","",IF(AND(T1399&lt;&gt;'Tabelas auxiliares'!$B$236,T1399&lt;&gt;'Tabelas auxiliares'!$B$237,T1399&lt;&gt;'Tabelas auxiliares'!$C$236,T1399&lt;&gt;'Tabelas auxiliares'!$C$237,T1399&lt;&gt;'Tabelas auxiliares'!$D$236),"FOLHA DE PESSOAL",IF(X1399='Tabelas auxiliares'!$A$237,"CUSTEIO",IF(X1399='Tabelas auxiliares'!$A$236,"INVESTIMENTO","ERRO - VERIFICAR"))))</f>
        <v/>
      </c>
      <c r="Z1399" s="64" t="str">
        <f t="shared" si="37"/>
        <v/>
      </c>
      <c r="AA1399" s="44"/>
      <c r="AC1399" s="44"/>
    </row>
    <row r="1400" spans="6:29" x14ac:dyDescent="0.25">
      <c r="F1400" s="51" t="str">
        <f>IFERROR(VLOOKUP(D1400,'Tabelas auxiliares'!$A$3:$B$61,2,FALSE),"")</f>
        <v/>
      </c>
      <c r="G1400" s="51" t="str">
        <f>IFERROR(VLOOKUP($B1400,'Tabelas auxiliares'!$A$65:$C$102,2,FALSE),"")</f>
        <v/>
      </c>
      <c r="H1400" s="51" t="str">
        <f>IFERROR(VLOOKUP($B1400,'Tabelas auxiliares'!$A$65:$C$102,3,FALSE),"")</f>
        <v/>
      </c>
      <c r="X1400" s="51" t="str">
        <f t="shared" si="36"/>
        <v/>
      </c>
      <c r="Y1400" s="51" t="str">
        <f>IF(T1400="","",IF(AND(T1400&lt;&gt;'Tabelas auxiliares'!$B$236,T1400&lt;&gt;'Tabelas auxiliares'!$B$237,T1400&lt;&gt;'Tabelas auxiliares'!$C$236,T1400&lt;&gt;'Tabelas auxiliares'!$C$237,T1400&lt;&gt;'Tabelas auxiliares'!$D$236),"FOLHA DE PESSOAL",IF(X1400='Tabelas auxiliares'!$A$237,"CUSTEIO",IF(X1400='Tabelas auxiliares'!$A$236,"INVESTIMENTO","ERRO - VERIFICAR"))))</f>
        <v/>
      </c>
      <c r="Z1400" s="64" t="str">
        <f t="shared" si="37"/>
        <v/>
      </c>
      <c r="AA1400" s="44"/>
      <c r="AC1400" s="44"/>
    </row>
    <row r="1401" spans="6:29" x14ac:dyDescent="0.25">
      <c r="F1401" s="51" t="str">
        <f>IFERROR(VLOOKUP(D1401,'Tabelas auxiliares'!$A$3:$B$61,2,FALSE),"")</f>
        <v/>
      </c>
      <c r="G1401" s="51" t="str">
        <f>IFERROR(VLOOKUP($B1401,'Tabelas auxiliares'!$A$65:$C$102,2,FALSE),"")</f>
        <v/>
      </c>
      <c r="H1401" s="51" t="str">
        <f>IFERROR(VLOOKUP($B1401,'Tabelas auxiliares'!$A$65:$C$102,3,FALSE),"")</f>
        <v/>
      </c>
      <c r="X1401" s="51" t="str">
        <f t="shared" si="36"/>
        <v/>
      </c>
      <c r="Y1401" s="51" t="str">
        <f>IF(T1401="","",IF(AND(T1401&lt;&gt;'Tabelas auxiliares'!$B$236,T1401&lt;&gt;'Tabelas auxiliares'!$B$237,T1401&lt;&gt;'Tabelas auxiliares'!$C$236,T1401&lt;&gt;'Tabelas auxiliares'!$C$237,T1401&lt;&gt;'Tabelas auxiliares'!$D$236),"FOLHA DE PESSOAL",IF(X1401='Tabelas auxiliares'!$A$237,"CUSTEIO",IF(X1401='Tabelas auxiliares'!$A$236,"INVESTIMENTO","ERRO - VERIFICAR"))))</f>
        <v/>
      </c>
      <c r="Z1401" s="64" t="str">
        <f t="shared" si="37"/>
        <v/>
      </c>
      <c r="AC1401" s="44"/>
    </row>
    <row r="1402" spans="6:29" x14ac:dyDescent="0.25">
      <c r="F1402" s="51" t="str">
        <f>IFERROR(VLOOKUP(D1402,'Tabelas auxiliares'!$A$3:$B$61,2,FALSE),"")</f>
        <v/>
      </c>
      <c r="G1402" s="51" t="str">
        <f>IFERROR(VLOOKUP($B1402,'Tabelas auxiliares'!$A$65:$C$102,2,FALSE),"")</f>
        <v/>
      </c>
      <c r="H1402" s="51" t="str">
        <f>IFERROR(VLOOKUP($B1402,'Tabelas auxiliares'!$A$65:$C$102,3,FALSE),"")</f>
        <v/>
      </c>
      <c r="X1402" s="51" t="str">
        <f t="shared" si="36"/>
        <v/>
      </c>
      <c r="Y1402" s="51" t="str">
        <f>IF(T1402="","",IF(AND(T1402&lt;&gt;'Tabelas auxiliares'!$B$236,T1402&lt;&gt;'Tabelas auxiliares'!$B$237,T1402&lt;&gt;'Tabelas auxiliares'!$C$236,T1402&lt;&gt;'Tabelas auxiliares'!$C$237,T1402&lt;&gt;'Tabelas auxiliares'!$D$236),"FOLHA DE PESSOAL",IF(X1402='Tabelas auxiliares'!$A$237,"CUSTEIO",IF(X1402='Tabelas auxiliares'!$A$236,"INVESTIMENTO","ERRO - VERIFICAR"))))</f>
        <v/>
      </c>
      <c r="Z1402" s="64" t="str">
        <f t="shared" si="37"/>
        <v/>
      </c>
      <c r="AC1402" s="44"/>
    </row>
    <row r="1403" spans="6:29" x14ac:dyDescent="0.25">
      <c r="F1403" s="51" t="str">
        <f>IFERROR(VLOOKUP(D1403,'Tabelas auxiliares'!$A$3:$B$61,2,FALSE),"")</f>
        <v/>
      </c>
      <c r="G1403" s="51" t="str">
        <f>IFERROR(VLOOKUP($B1403,'Tabelas auxiliares'!$A$65:$C$102,2,FALSE),"")</f>
        <v/>
      </c>
      <c r="H1403" s="51" t="str">
        <f>IFERROR(VLOOKUP($B1403,'Tabelas auxiliares'!$A$65:$C$102,3,FALSE),"")</f>
        <v/>
      </c>
      <c r="X1403" s="51" t="str">
        <f t="shared" si="36"/>
        <v/>
      </c>
      <c r="Y1403" s="51" t="str">
        <f>IF(T1403="","",IF(AND(T1403&lt;&gt;'Tabelas auxiliares'!$B$236,T1403&lt;&gt;'Tabelas auxiliares'!$B$237,T1403&lt;&gt;'Tabelas auxiliares'!$C$236,T1403&lt;&gt;'Tabelas auxiliares'!$C$237,T1403&lt;&gt;'Tabelas auxiliares'!$D$236),"FOLHA DE PESSOAL",IF(X1403='Tabelas auxiliares'!$A$237,"CUSTEIO",IF(X1403='Tabelas auxiliares'!$A$236,"INVESTIMENTO","ERRO - VERIFICAR"))))</f>
        <v/>
      </c>
      <c r="Z1403" s="64" t="str">
        <f t="shared" si="37"/>
        <v/>
      </c>
      <c r="AA1403" s="44"/>
      <c r="AC1403" s="44"/>
    </row>
    <row r="1404" spans="6:29" x14ac:dyDescent="0.25">
      <c r="F1404" s="51" t="str">
        <f>IFERROR(VLOOKUP(D1404,'Tabelas auxiliares'!$A$3:$B$61,2,FALSE),"")</f>
        <v/>
      </c>
      <c r="G1404" s="51" t="str">
        <f>IFERROR(VLOOKUP($B1404,'Tabelas auxiliares'!$A$65:$C$102,2,FALSE),"")</f>
        <v/>
      </c>
      <c r="H1404" s="51" t="str">
        <f>IFERROR(VLOOKUP($B1404,'Tabelas auxiliares'!$A$65:$C$102,3,FALSE),"")</f>
        <v/>
      </c>
      <c r="X1404" s="51" t="str">
        <f t="shared" si="36"/>
        <v/>
      </c>
      <c r="Y1404" s="51" t="str">
        <f>IF(T1404="","",IF(AND(T1404&lt;&gt;'Tabelas auxiliares'!$B$236,T1404&lt;&gt;'Tabelas auxiliares'!$B$237,T1404&lt;&gt;'Tabelas auxiliares'!$C$236,T1404&lt;&gt;'Tabelas auxiliares'!$C$237,T1404&lt;&gt;'Tabelas auxiliares'!$D$236),"FOLHA DE PESSOAL",IF(X1404='Tabelas auxiliares'!$A$237,"CUSTEIO",IF(X1404='Tabelas auxiliares'!$A$236,"INVESTIMENTO","ERRO - VERIFICAR"))))</f>
        <v/>
      </c>
      <c r="Z1404" s="64" t="str">
        <f t="shared" si="37"/>
        <v/>
      </c>
      <c r="AA1404" s="44"/>
      <c r="AC1404" s="44"/>
    </row>
    <row r="1405" spans="6:29" x14ac:dyDescent="0.25">
      <c r="F1405" s="51" t="str">
        <f>IFERROR(VLOOKUP(D1405,'Tabelas auxiliares'!$A$3:$B$61,2,FALSE),"")</f>
        <v/>
      </c>
      <c r="G1405" s="51" t="str">
        <f>IFERROR(VLOOKUP($B1405,'Tabelas auxiliares'!$A$65:$C$102,2,FALSE),"")</f>
        <v/>
      </c>
      <c r="H1405" s="51" t="str">
        <f>IFERROR(VLOOKUP($B1405,'Tabelas auxiliares'!$A$65:$C$102,3,FALSE),"")</f>
        <v/>
      </c>
      <c r="X1405" s="51" t="str">
        <f t="shared" si="36"/>
        <v/>
      </c>
      <c r="Y1405" s="51" t="str">
        <f>IF(T1405="","",IF(AND(T1405&lt;&gt;'Tabelas auxiliares'!$B$236,T1405&lt;&gt;'Tabelas auxiliares'!$B$237,T1405&lt;&gt;'Tabelas auxiliares'!$C$236,T1405&lt;&gt;'Tabelas auxiliares'!$C$237,T1405&lt;&gt;'Tabelas auxiliares'!$D$236),"FOLHA DE PESSOAL",IF(X1405='Tabelas auxiliares'!$A$237,"CUSTEIO",IF(X1405='Tabelas auxiliares'!$A$236,"INVESTIMENTO","ERRO - VERIFICAR"))))</f>
        <v/>
      </c>
      <c r="Z1405" s="64" t="str">
        <f t="shared" si="37"/>
        <v/>
      </c>
      <c r="AA1405" s="44"/>
      <c r="AC1405" s="44"/>
    </row>
    <row r="1406" spans="6:29" x14ac:dyDescent="0.25">
      <c r="F1406" s="51" t="str">
        <f>IFERROR(VLOOKUP(D1406,'Tabelas auxiliares'!$A$3:$B$61,2,FALSE),"")</f>
        <v/>
      </c>
      <c r="G1406" s="51" t="str">
        <f>IFERROR(VLOOKUP($B1406,'Tabelas auxiliares'!$A$65:$C$102,2,FALSE),"")</f>
        <v/>
      </c>
      <c r="H1406" s="51" t="str">
        <f>IFERROR(VLOOKUP($B1406,'Tabelas auxiliares'!$A$65:$C$102,3,FALSE),"")</f>
        <v/>
      </c>
      <c r="X1406" s="51" t="str">
        <f t="shared" si="36"/>
        <v/>
      </c>
      <c r="Y1406" s="51" t="str">
        <f>IF(T1406="","",IF(AND(T1406&lt;&gt;'Tabelas auxiliares'!$B$236,T1406&lt;&gt;'Tabelas auxiliares'!$B$237,T1406&lt;&gt;'Tabelas auxiliares'!$C$236,T1406&lt;&gt;'Tabelas auxiliares'!$C$237,T1406&lt;&gt;'Tabelas auxiliares'!$D$236),"FOLHA DE PESSOAL",IF(X1406='Tabelas auxiliares'!$A$237,"CUSTEIO",IF(X1406='Tabelas auxiliares'!$A$236,"INVESTIMENTO","ERRO - VERIFICAR"))))</f>
        <v/>
      </c>
      <c r="Z1406" s="64" t="str">
        <f t="shared" si="37"/>
        <v/>
      </c>
      <c r="AA1406" s="44"/>
      <c r="AC1406" s="44"/>
    </row>
    <row r="1407" spans="6:29" x14ac:dyDescent="0.25">
      <c r="F1407" s="51" t="str">
        <f>IFERROR(VLOOKUP(D1407,'Tabelas auxiliares'!$A$3:$B$61,2,FALSE),"")</f>
        <v/>
      </c>
      <c r="G1407" s="51" t="str">
        <f>IFERROR(VLOOKUP($B1407,'Tabelas auxiliares'!$A$65:$C$102,2,FALSE),"")</f>
        <v/>
      </c>
      <c r="H1407" s="51" t="str">
        <f>IFERROR(VLOOKUP($B1407,'Tabelas auxiliares'!$A$65:$C$102,3,FALSE),"")</f>
        <v/>
      </c>
      <c r="X1407" s="51" t="str">
        <f t="shared" si="36"/>
        <v/>
      </c>
      <c r="Y1407" s="51" t="str">
        <f>IF(T1407="","",IF(AND(T1407&lt;&gt;'Tabelas auxiliares'!$B$236,T1407&lt;&gt;'Tabelas auxiliares'!$B$237,T1407&lt;&gt;'Tabelas auxiliares'!$C$236,T1407&lt;&gt;'Tabelas auxiliares'!$C$237,T1407&lt;&gt;'Tabelas auxiliares'!$D$236),"FOLHA DE PESSOAL",IF(X1407='Tabelas auxiliares'!$A$237,"CUSTEIO",IF(X1407='Tabelas auxiliares'!$A$236,"INVESTIMENTO","ERRO - VERIFICAR"))))</f>
        <v/>
      </c>
      <c r="Z1407" s="64" t="str">
        <f t="shared" si="37"/>
        <v/>
      </c>
      <c r="AC1407" s="44"/>
    </row>
    <row r="1408" spans="6:29" x14ac:dyDescent="0.25">
      <c r="F1408" s="51" t="str">
        <f>IFERROR(VLOOKUP(D1408,'Tabelas auxiliares'!$A$3:$B$61,2,FALSE),"")</f>
        <v/>
      </c>
      <c r="G1408" s="51" t="str">
        <f>IFERROR(VLOOKUP($B1408,'Tabelas auxiliares'!$A$65:$C$102,2,FALSE),"")</f>
        <v/>
      </c>
      <c r="H1408" s="51" t="str">
        <f>IFERROR(VLOOKUP($B1408,'Tabelas auxiliares'!$A$65:$C$102,3,FALSE),"")</f>
        <v/>
      </c>
      <c r="X1408" s="51" t="str">
        <f t="shared" si="36"/>
        <v/>
      </c>
      <c r="Y1408" s="51" t="str">
        <f>IF(T1408="","",IF(AND(T1408&lt;&gt;'Tabelas auxiliares'!$B$236,T1408&lt;&gt;'Tabelas auxiliares'!$B$237,T1408&lt;&gt;'Tabelas auxiliares'!$C$236,T1408&lt;&gt;'Tabelas auxiliares'!$C$237,T1408&lt;&gt;'Tabelas auxiliares'!$D$236),"FOLHA DE PESSOAL",IF(X1408='Tabelas auxiliares'!$A$237,"CUSTEIO",IF(X1408='Tabelas auxiliares'!$A$236,"INVESTIMENTO","ERRO - VERIFICAR"))))</f>
        <v/>
      </c>
      <c r="Z1408" s="64" t="str">
        <f t="shared" si="37"/>
        <v/>
      </c>
      <c r="AC1408" s="44"/>
    </row>
    <row r="1409" spans="6:29" x14ac:dyDescent="0.25">
      <c r="F1409" s="51" t="str">
        <f>IFERROR(VLOOKUP(D1409,'Tabelas auxiliares'!$A$3:$B$61,2,FALSE),"")</f>
        <v/>
      </c>
      <c r="G1409" s="51" t="str">
        <f>IFERROR(VLOOKUP($B1409,'Tabelas auxiliares'!$A$65:$C$102,2,FALSE),"")</f>
        <v/>
      </c>
      <c r="H1409" s="51" t="str">
        <f>IFERROR(VLOOKUP($B1409,'Tabelas auxiliares'!$A$65:$C$102,3,FALSE),"")</f>
        <v/>
      </c>
      <c r="X1409" s="51" t="str">
        <f t="shared" si="36"/>
        <v/>
      </c>
      <c r="Y1409" s="51" t="str">
        <f>IF(T1409="","",IF(AND(T1409&lt;&gt;'Tabelas auxiliares'!$B$236,T1409&lt;&gt;'Tabelas auxiliares'!$B$237,T1409&lt;&gt;'Tabelas auxiliares'!$C$236,T1409&lt;&gt;'Tabelas auxiliares'!$C$237,T1409&lt;&gt;'Tabelas auxiliares'!$D$236),"FOLHA DE PESSOAL",IF(X1409='Tabelas auxiliares'!$A$237,"CUSTEIO",IF(X1409='Tabelas auxiliares'!$A$236,"INVESTIMENTO","ERRO - VERIFICAR"))))</f>
        <v/>
      </c>
      <c r="Z1409" s="64" t="str">
        <f t="shared" si="37"/>
        <v/>
      </c>
      <c r="AC1409" s="44"/>
    </row>
    <row r="1410" spans="6:29" x14ac:dyDescent="0.25">
      <c r="F1410" s="51" t="str">
        <f>IFERROR(VLOOKUP(D1410,'Tabelas auxiliares'!$A$3:$B$61,2,FALSE),"")</f>
        <v/>
      </c>
      <c r="G1410" s="51" t="str">
        <f>IFERROR(VLOOKUP($B1410,'Tabelas auxiliares'!$A$65:$C$102,2,FALSE),"")</f>
        <v/>
      </c>
      <c r="H1410" s="51" t="str">
        <f>IFERROR(VLOOKUP($B1410,'Tabelas auxiliares'!$A$65:$C$102,3,FALSE),"")</f>
        <v/>
      </c>
      <c r="X1410" s="51" t="str">
        <f t="shared" si="36"/>
        <v/>
      </c>
      <c r="Y1410" s="51" t="str">
        <f>IF(T1410="","",IF(AND(T1410&lt;&gt;'Tabelas auxiliares'!$B$236,T1410&lt;&gt;'Tabelas auxiliares'!$B$237,T1410&lt;&gt;'Tabelas auxiliares'!$C$236,T1410&lt;&gt;'Tabelas auxiliares'!$C$237,T1410&lt;&gt;'Tabelas auxiliares'!$D$236),"FOLHA DE PESSOAL",IF(X1410='Tabelas auxiliares'!$A$237,"CUSTEIO",IF(X1410='Tabelas auxiliares'!$A$236,"INVESTIMENTO","ERRO - VERIFICAR"))))</f>
        <v/>
      </c>
      <c r="Z1410" s="64" t="str">
        <f t="shared" si="37"/>
        <v/>
      </c>
      <c r="AA1410" s="44"/>
    </row>
    <row r="1411" spans="6:29" x14ac:dyDescent="0.25">
      <c r="F1411" s="51" t="str">
        <f>IFERROR(VLOOKUP(D1411,'Tabelas auxiliares'!$A$3:$B$61,2,FALSE),"")</f>
        <v/>
      </c>
      <c r="G1411" s="51" t="str">
        <f>IFERROR(VLOOKUP($B1411,'Tabelas auxiliares'!$A$65:$C$102,2,FALSE),"")</f>
        <v/>
      </c>
      <c r="H1411" s="51" t="str">
        <f>IFERROR(VLOOKUP($B1411,'Tabelas auxiliares'!$A$65:$C$102,3,FALSE),"")</f>
        <v/>
      </c>
      <c r="X1411" s="51" t="str">
        <f t="shared" si="36"/>
        <v/>
      </c>
      <c r="Y1411" s="51" t="str">
        <f>IF(T1411="","",IF(AND(T1411&lt;&gt;'Tabelas auxiliares'!$B$236,T1411&lt;&gt;'Tabelas auxiliares'!$B$237,T1411&lt;&gt;'Tabelas auxiliares'!$C$236,T1411&lt;&gt;'Tabelas auxiliares'!$C$237,T1411&lt;&gt;'Tabelas auxiliares'!$D$236),"FOLHA DE PESSOAL",IF(X1411='Tabelas auxiliares'!$A$237,"CUSTEIO",IF(X1411='Tabelas auxiliares'!$A$236,"INVESTIMENTO","ERRO - VERIFICAR"))))</f>
        <v/>
      </c>
      <c r="Z1411" s="64" t="str">
        <f t="shared" si="37"/>
        <v/>
      </c>
      <c r="AC1411" s="44"/>
    </row>
    <row r="1412" spans="6:29" x14ac:dyDescent="0.25">
      <c r="F1412" s="51" t="str">
        <f>IFERROR(VLOOKUP(D1412,'Tabelas auxiliares'!$A$3:$B$61,2,FALSE),"")</f>
        <v/>
      </c>
      <c r="G1412" s="51" t="str">
        <f>IFERROR(VLOOKUP($B1412,'Tabelas auxiliares'!$A$65:$C$102,2,FALSE),"")</f>
        <v/>
      </c>
      <c r="H1412" s="51" t="str">
        <f>IFERROR(VLOOKUP($B1412,'Tabelas auxiliares'!$A$65:$C$102,3,FALSE),"")</f>
        <v/>
      </c>
      <c r="X1412" s="51" t="str">
        <f t="shared" si="36"/>
        <v/>
      </c>
      <c r="Y1412" s="51" t="str">
        <f>IF(T1412="","",IF(AND(T1412&lt;&gt;'Tabelas auxiliares'!$B$236,T1412&lt;&gt;'Tabelas auxiliares'!$B$237,T1412&lt;&gt;'Tabelas auxiliares'!$C$236,T1412&lt;&gt;'Tabelas auxiliares'!$C$237,T1412&lt;&gt;'Tabelas auxiliares'!$D$236),"FOLHA DE PESSOAL",IF(X1412='Tabelas auxiliares'!$A$237,"CUSTEIO",IF(X1412='Tabelas auxiliares'!$A$236,"INVESTIMENTO","ERRO - VERIFICAR"))))</f>
        <v/>
      </c>
      <c r="Z1412" s="64" t="str">
        <f t="shared" si="37"/>
        <v/>
      </c>
      <c r="AC1412" s="44"/>
    </row>
    <row r="1413" spans="6:29" x14ac:dyDescent="0.25">
      <c r="F1413" s="51" t="str">
        <f>IFERROR(VLOOKUP(D1413,'Tabelas auxiliares'!$A$3:$B$61,2,FALSE),"")</f>
        <v/>
      </c>
      <c r="G1413" s="51" t="str">
        <f>IFERROR(VLOOKUP($B1413,'Tabelas auxiliares'!$A$65:$C$102,2,FALSE),"")</f>
        <v/>
      </c>
      <c r="H1413" s="51" t="str">
        <f>IFERROR(VLOOKUP($B1413,'Tabelas auxiliares'!$A$65:$C$102,3,FALSE),"")</f>
        <v/>
      </c>
      <c r="X1413" s="51" t="str">
        <f t="shared" si="36"/>
        <v/>
      </c>
      <c r="Y1413" s="51" t="str">
        <f>IF(T1413="","",IF(AND(T1413&lt;&gt;'Tabelas auxiliares'!$B$236,T1413&lt;&gt;'Tabelas auxiliares'!$B$237,T1413&lt;&gt;'Tabelas auxiliares'!$C$236,T1413&lt;&gt;'Tabelas auxiliares'!$C$237,T1413&lt;&gt;'Tabelas auxiliares'!$D$236),"FOLHA DE PESSOAL",IF(X1413='Tabelas auxiliares'!$A$237,"CUSTEIO",IF(X1413='Tabelas auxiliares'!$A$236,"INVESTIMENTO","ERRO - VERIFICAR"))))</f>
        <v/>
      </c>
      <c r="Z1413" s="64" t="str">
        <f t="shared" si="37"/>
        <v/>
      </c>
      <c r="AC1413" s="44"/>
    </row>
    <row r="1414" spans="6:29" x14ac:dyDescent="0.25">
      <c r="F1414" s="51" t="str">
        <f>IFERROR(VLOOKUP(D1414,'Tabelas auxiliares'!$A$3:$B$61,2,FALSE),"")</f>
        <v/>
      </c>
      <c r="G1414" s="51" t="str">
        <f>IFERROR(VLOOKUP($B1414,'Tabelas auxiliares'!$A$65:$C$102,2,FALSE),"")</f>
        <v/>
      </c>
      <c r="H1414" s="51" t="str">
        <f>IFERROR(VLOOKUP($B1414,'Tabelas auxiliares'!$A$65:$C$102,3,FALSE),"")</f>
        <v/>
      </c>
      <c r="X1414" s="51" t="str">
        <f t="shared" si="36"/>
        <v/>
      </c>
      <c r="Y1414" s="51" t="str">
        <f>IF(T1414="","",IF(AND(T1414&lt;&gt;'Tabelas auxiliares'!$B$236,T1414&lt;&gt;'Tabelas auxiliares'!$B$237,T1414&lt;&gt;'Tabelas auxiliares'!$C$236,T1414&lt;&gt;'Tabelas auxiliares'!$C$237,T1414&lt;&gt;'Tabelas auxiliares'!$D$236),"FOLHA DE PESSOAL",IF(X1414='Tabelas auxiliares'!$A$237,"CUSTEIO",IF(X1414='Tabelas auxiliares'!$A$236,"INVESTIMENTO","ERRO - VERIFICAR"))))</f>
        <v/>
      </c>
      <c r="Z1414" s="64" t="str">
        <f t="shared" si="37"/>
        <v/>
      </c>
      <c r="AA1414" s="44"/>
      <c r="AC1414" s="44"/>
    </row>
    <row r="1415" spans="6:29" x14ac:dyDescent="0.25">
      <c r="F1415" s="51" t="str">
        <f>IFERROR(VLOOKUP(D1415,'Tabelas auxiliares'!$A$3:$B$61,2,FALSE),"")</f>
        <v/>
      </c>
      <c r="G1415" s="51" t="str">
        <f>IFERROR(VLOOKUP($B1415,'Tabelas auxiliares'!$A$65:$C$102,2,FALSE),"")</f>
        <v/>
      </c>
      <c r="H1415" s="51" t="str">
        <f>IFERROR(VLOOKUP($B1415,'Tabelas auxiliares'!$A$65:$C$102,3,FALSE),"")</f>
        <v/>
      </c>
      <c r="X1415" s="51" t="str">
        <f t="shared" si="36"/>
        <v/>
      </c>
      <c r="Y1415" s="51" t="str">
        <f>IF(T1415="","",IF(AND(T1415&lt;&gt;'Tabelas auxiliares'!$B$236,T1415&lt;&gt;'Tabelas auxiliares'!$B$237,T1415&lt;&gt;'Tabelas auxiliares'!$C$236,T1415&lt;&gt;'Tabelas auxiliares'!$C$237,T1415&lt;&gt;'Tabelas auxiliares'!$D$236),"FOLHA DE PESSOAL",IF(X1415='Tabelas auxiliares'!$A$237,"CUSTEIO",IF(X1415='Tabelas auxiliares'!$A$236,"INVESTIMENTO","ERRO - VERIFICAR"))))</f>
        <v/>
      </c>
      <c r="Z1415" s="64" t="str">
        <f t="shared" si="37"/>
        <v/>
      </c>
      <c r="AA1415" s="44"/>
      <c r="AC1415" s="44"/>
    </row>
    <row r="1416" spans="6:29" x14ac:dyDescent="0.25">
      <c r="F1416" s="51" t="str">
        <f>IFERROR(VLOOKUP(D1416,'Tabelas auxiliares'!$A$3:$B$61,2,FALSE),"")</f>
        <v/>
      </c>
      <c r="G1416" s="51" t="str">
        <f>IFERROR(VLOOKUP($B1416,'Tabelas auxiliares'!$A$65:$C$102,2,FALSE),"")</f>
        <v/>
      </c>
      <c r="H1416" s="51" t="str">
        <f>IFERROR(VLOOKUP($B1416,'Tabelas auxiliares'!$A$65:$C$102,3,FALSE),"")</f>
        <v/>
      </c>
      <c r="X1416" s="51" t="str">
        <f t="shared" si="36"/>
        <v/>
      </c>
      <c r="Y1416" s="51" t="str">
        <f>IF(T1416="","",IF(AND(T1416&lt;&gt;'Tabelas auxiliares'!$B$236,T1416&lt;&gt;'Tabelas auxiliares'!$B$237,T1416&lt;&gt;'Tabelas auxiliares'!$C$236,T1416&lt;&gt;'Tabelas auxiliares'!$C$237,T1416&lt;&gt;'Tabelas auxiliares'!$D$236),"FOLHA DE PESSOAL",IF(X1416='Tabelas auxiliares'!$A$237,"CUSTEIO",IF(X1416='Tabelas auxiliares'!$A$236,"INVESTIMENTO","ERRO - VERIFICAR"))))</f>
        <v/>
      </c>
      <c r="Z1416" s="64" t="str">
        <f t="shared" si="37"/>
        <v/>
      </c>
      <c r="AA1416" s="44"/>
      <c r="AC1416" s="44"/>
    </row>
    <row r="1417" spans="6:29" x14ac:dyDescent="0.25">
      <c r="F1417" s="51" t="str">
        <f>IFERROR(VLOOKUP(D1417,'Tabelas auxiliares'!$A$3:$B$61,2,FALSE),"")</f>
        <v/>
      </c>
      <c r="G1417" s="51" t="str">
        <f>IFERROR(VLOOKUP($B1417,'Tabelas auxiliares'!$A$65:$C$102,2,FALSE),"")</f>
        <v/>
      </c>
      <c r="H1417" s="51" t="str">
        <f>IFERROR(VLOOKUP($B1417,'Tabelas auxiliares'!$A$65:$C$102,3,FALSE),"")</f>
        <v/>
      </c>
      <c r="X1417" s="51" t="str">
        <f t="shared" si="36"/>
        <v/>
      </c>
      <c r="Y1417" s="51" t="str">
        <f>IF(T1417="","",IF(AND(T1417&lt;&gt;'Tabelas auxiliares'!$B$236,T1417&lt;&gt;'Tabelas auxiliares'!$B$237,T1417&lt;&gt;'Tabelas auxiliares'!$C$236,T1417&lt;&gt;'Tabelas auxiliares'!$C$237,T1417&lt;&gt;'Tabelas auxiliares'!$D$236),"FOLHA DE PESSOAL",IF(X1417='Tabelas auxiliares'!$A$237,"CUSTEIO",IF(X1417='Tabelas auxiliares'!$A$236,"INVESTIMENTO","ERRO - VERIFICAR"))))</f>
        <v/>
      </c>
      <c r="Z1417" s="64" t="str">
        <f t="shared" si="37"/>
        <v/>
      </c>
      <c r="AC1417" s="44"/>
    </row>
    <row r="1418" spans="6:29" x14ac:dyDescent="0.25">
      <c r="F1418" s="51" t="str">
        <f>IFERROR(VLOOKUP(D1418,'Tabelas auxiliares'!$A$3:$B$61,2,FALSE),"")</f>
        <v/>
      </c>
      <c r="G1418" s="51" t="str">
        <f>IFERROR(VLOOKUP($B1418,'Tabelas auxiliares'!$A$65:$C$102,2,FALSE),"")</f>
        <v/>
      </c>
      <c r="H1418" s="51" t="str">
        <f>IFERROR(VLOOKUP($B1418,'Tabelas auxiliares'!$A$65:$C$102,3,FALSE),"")</f>
        <v/>
      </c>
      <c r="X1418" s="51" t="str">
        <f t="shared" si="36"/>
        <v/>
      </c>
      <c r="Y1418" s="51" t="str">
        <f>IF(T1418="","",IF(AND(T1418&lt;&gt;'Tabelas auxiliares'!$B$236,T1418&lt;&gt;'Tabelas auxiliares'!$B$237,T1418&lt;&gt;'Tabelas auxiliares'!$C$236,T1418&lt;&gt;'Tabelas auxiliares'!$C$237,T1418&lt;&gt;'Tabelas auxiliares'!$D$236),"FOLHA DE PESSOAL",IF(X1418='Tabelas auxiliares'!$A$237,"CUSTEIO",IF(X1418='Tabelas auxiliares'!$A$236,"INVESTIMENTO","ERRO - VERIFICAR"))))</f>
        <v/>
      </c>
      <c r="Z1418" s="64" t="str">
        <f t="shared" si="37"/>
        <v/>
      </c>
      <c r="AC1418" s="44"/>
    </row>
    <row r="1419" spans="6:29" x14ac:dyDescent="0.25">
      <c r="F1419" s="51" t="str">
        <f>IFERROR(VLOOKUP(D1419,'Tabelas auxiliares'!$A$3:$B$61,2,FALSE),"")</f>
        <v/>
      </c>
      <c r="G1419" s="51" t="str">
        <f>IFERROR(VLOOKUP($B1419,'Tabelas auxiliares'!$A$65:$C$102,2,FALSE),"")</f>
        <v/>
      </c>
      <c r="H1419" s="51" t="str">
        <f>IFERROR(VLOOKUP($B1419,'Tabelas auxiliares'!$A$65:$C$102,3,FALSE),"")</f>
        <v/>
      </c>
      <c r="X1419" s="51" t="str">
        <f t="shared" si="36"/>
        <v/>
      </c>
      <c r="Y1419" s="51" t="str">
        <f>IF(T1419="","",IF(AND(T1419&lt;&gt;'Tabelas auxiliares'!$B$236,T1419&lt;&gt;'Tabelas auxiliares'!$B$237,T1419&lt;&gt;'Tabelas auxiliares'!$C$236,T1419&lt;&gt;'Tabelas auxiliares'!$C$237,T1419&lt;&gt;'Tabelas auxiliares'!$D$236),"FOLHA DE PESSOAL",IF(X1419='Tabelas auxiliares'!$A$237,"CUSTEIO",IF(X1419='Tabelas auxiliares'!$A$236,"INVESTIMENTO","ERRO - VERIFICAR"))))</f>
        <v/>
      </c>
      <c r="Z1419" s="64" t="str">
        <f t="shared" si="37"/>
        <v/>
      </c>
      <c r="AC1419" s="44"/>
    </row>
    <row r="1420" spans="6:29" x14ac:dyDescent="0.25">
      <c r="F1420" s="51" t="str">
        <f>IFERROR(VLOOKUP(D1420,'Tabelas auxiliares'!$A$3:$B$61,2,FALSE),"")</f>
        <v/>
      </c>
      <c r="G1420" s="51" t="str">
        <f>IFERROR(VLOOKUP($B1420,'Tabelas auxiliares'!$A$65:$C$102,2,FALSE),"")</f>
        <v/>
      </c>
      <c r="H1420" s="51" t="str">
        <f>IFERROR(VLOOKUP($B1420,'Tabelas auxiliares'!$A$65:$C$102,3,FALSE),"")</f>
        <v/>
      </c>
      <c r="X1420" s="51" t="str">
        <f t="shared" si="36"/>
        <v/>
      </c>
      <c r="Y1420" s="51" t="str">
        <f>IF(T1420="","",IF(AND(T1420&lt;&gt;'Tabelas auxiliares'!$B$236,T1420&lt;&gt;'Tabelas auxiliares'!$B$237,T1420&lt;&gt;'Tabelas auxiliares'!$C$236,T1420&lt;&gt;'Tabelas auxiliares'!$C$237,T1420&lt;&gt;'Tabelas auxiliares'!$D$236),"FOLHA DE PESSOAL",IF(X1420='Tabelas auxiliares'!$A$237,"CUSTEIO",IF(X1420='Tabelas auxiliares'!$A$236,"INVESTIMENTO","ERRO - VERIFICAR"))))</f>
        <v/>
      </c>
      <c r="Z1420" s="64" t="str">
        <f t="shared" si="37"/>
        <v/>
      </c>
      <c r="AA1420" s="44"/>
      <c r="AC1420" s="44"/>
    </row>
    <row r="1421" spans="6:29" x14ac:dyDescent="0.25">
      <c r="F1421" s="51" t="str">
        <f>IFERROR(VLOOKUP(D1421,'Tabelas auxiliares'!$A$3:$B$61,2,FALSE),"")</f>
        <v/>
      </c>
      <c r="G1421" s="51" t="str">
        <f>IFERROR(VLOOKUP($B1421,'Tabelas auxiliares'!$A$65:$C$102,2,FALSE),"")</f>
        <v/>
      </c>
      <c r="H1421" s="51" t="str">
        <f>IFERROR(VLOOKUP($B1421,'Tabelas auxiliares'!$A$65:$C$102,3,FALSE),"")</f>
        <v/>
      </c>
      <c r="X1421" s="51" t="str">
        <f t="shared" si="36"/>
        <v/>
      </c>
      <c r="Y1421" s="51" t="str">
        <f>IF(T1421="","",IF(AND(T1421&lt;&gt;'Tabelas auxiliares'!$B$236,T1421&lt;&gt;'Tabelas auxiliares'!$B$237,T1421&lt;&gt;'Tabelas auxiliares'!$C$236,T1421&lt;&gt;'Tabelas auxiliares'!$C$237,T1421&lt;&gt;'Tabelas auxiliares'!$D$236),"FOLHA DE PESSOAL",IF(X1421='Tabelas auxiliares'!$A$237,"CUSTEIO",IF(X1421='Tabelas auxiliares'!$A$236,"INVESTIMENTO","ERRO - VERIFICAR"))))</f>
        <v/>
      </c>
      <c r="Z1421" s="64" t="str">
        <f t="shared" si="37"/>
        <v/>
      </c>
      <c r="AA1421" s="44"/>
      <c r="AC1421" s="44"/>
    </row>
    <row r="1422" spans="6:29" x14ac:dyDescent="0.25">
      <c r="F1422" s="51" t="str">
        <f>IFERROR(VLOOKUP(D1422,'Tabelas auxiliares'!$A$3:$B$61,2,FALSE),"")</f>
        <v/>
      </c>
      <c r="G1422" s="51" t="str">
        <f>IFERROR(VLOOKUP($B1422,'Tabelas auxiliares'!$A$65:$C$102,2,FALSE),"")</f>
        <v/>
      </c>
      <c r="H1422" s="51" t="str">
        <f>IFERROR(VLOOKUP($B1422,'Tabelas auxiliares'!$A$65:$C$102,3,FALSE),"")</f>
        <v/>
      </c>
      <c r="X1422" s="51" t="str">
        <f t="shared" si="36"/>
        <v/>
      </c>
      <c r="Y1422" s="51" t="str">
        <f>IF(T1422="","",IF(AND(T1422&lt;&gt;'Tabelas auxiliares'!$B$236,T1422&lt;&gt;'Tabelas auxiliares'!$B$237,T1422&lt;&gt;'Tabelas auxiliares'!$C$236,T1422&lt;&gt;'Tabelas auxiliares'!$C$237,T1422&lt;&gt;'Tabelas auxiliares'!$D$236),"FOLHA DE PESSOAL",IF(X1422='Tabelas auxiliares'!$A$237,"CUSTEIO",IF(X1422='Tabelas auxiliares'!$A$236,"INVESTIMENTO","ERRO - VERIFICAR"))))</f>
        <v/>
      </c>
      <c r="Z1422" s="64" t="str">
        <f t="shared" si="37"/>
        <v/>
      </c>
      <c r="AA1422" s="44"/>
      <c r="AC1422" s="44"/>
    </row>
    <row r="1423" spans="6:29" x14ac:dyDescent="0.25">
      <c r="F1423" s="51" t="str">
        <f>IFERROR(VLOOKUP(D1423,'Tabelas auxiliares'!$A$3:$B$61,2,FALSE),"")</f>
        <v/>
      </c>
      <c r="G1423" s="51" t="str">
        <f>IFERROR(VLOOKUP($B1423,'Tabelas auxiliares'!$A$65:$C$102,2,FALSE),"")</f>
        <v/>
      </c>
      <c r="H1423" s="51" t="str">
        <f>IFERROR(VLOOKUP($B1423,'Tabelas auxiliares'!$A$65:$C$102,3,FALSE),"")</f>
        <v/>
      </c>
      <c r="X1423" s="51" t="str">
        <f t="shared" si="36"/>
        <v/>
      </c>
      <c r="Y1423" s="51" t="str">
        <f>IF(T1423="","",IF(AND(T1423&lt;&gt;'Tabelas auxiliares'!$B$236,T1423&lt;&gt;'Tabelas auxiliares'!$B$237,T1423&lt;&gt;'Tabelas auxiliares'!$C$236,T1423&lt;&gt;'Tabelas auxiliares'!$C$237,T1423&lt;&gt;'Tabelas auxiliares'!$D$236),"FOLHA DE PESSOAL",IF(X1423='Tabelas auxiliares'!$A$237,"CUSTEIO",IF(X1423='Tabelas auxiliares'!$A$236,"INVESTIMENTO","ERRO - VERIFICAR"))))</f>
        <v/>
      </c>
      <c r="Z1423" s="64" t="str">
        <f t="shared" si="37"/>
        <v/>
      </c>
      <c r="AC1423" s="44"/>
    </row>
    <row r="1424" spans="6:29" x14ac:dyDescent="0.25">
      <c r="F1424" s="51" t="str">
        <f>IFERROR(VLOOKUP(D1424,'Tabelas auxiliares'!$A$3:$B$61,2,FALSE),"")</f>
        <v/>
      </c>
      <c r="G1424" s="51" t="str">
        <f>IFERROR(VLOOKUP($B1424,'Tabelas auxiliares'!$A$65:$C$102,2,FALSE),"")</f>
        <v/>
      </c>
      <c r="H1424" s="51" t="str">
        <f>IFERROR(VLOOKUP($B1424,'Tabelas auxiliares'!$A$65:$C$102,3,FALSE),"")</f>
        <v/>
      </c>
      <c r="X1424" s="51" t="str">
        <f t="shared" si="36"/>
        <v/>
      </c>
      <c r="Y1424" s="51" t="str">
        <f>IF(T1424="","",IF(AND(T1424&lt;&gt;'Tabelas auxiliares'!$B$236,T1424&lt;&gt;'Tabelas auxiliares'!$B$237,T1424&lt;&gt;'Tabelas auxiliares'!$C$236,T1424&lt;&gt;'Tabelas auxiliares'!$C$237,T1424&lt;&gt;'Tabelas auxiliares'!$D$236),"FOLHA DE PESSOAL",IF(X1424='Tabelas auxiliares'!$A$237,"CUSTEIO",IF(X1424='Tabelas auxiliares'!$A$236,"INVESTIMENTO","ERRO - VERIFICAR"))))</f>
        <v/>
      </c>
      <c r="Z1424" s="64" t="str">
        <f t="shared" si="37"/>
        <v/>
      </c>
      <c r="AC1424" s="44"/>
    </row>
    <row r="1425" spans="6:29" x14ac:dyDescent="0.25">
      <c r="F1425" s="51" t="str">
        <f>IFERROR(VLOOKUP(D1425,'Tabelas auxiliares'!$A$3:$B$61,2,FALSE),"")</f>
        <v/>
      </c>
      <c r="G1425" s="51" t="str">
        <f>IFERROR(VLOOKUP($B1425,'Tabelas auxiliares'!$A$65:$C$102,2,FALSE),"")</f>
        <v/>
      </c>
      <c r="H1425" s="51" t="str">
        <f>IFERROR(VLOOKUP($B1425,'Tabelas auxiliares'!$A$65:$C$102,3,FALSE),"")</f>
        <v/>
      </c>
      <c r="X1425" s="51" t="str">
        <f t="shared" si="36"/>
        <v/>
      </c>
      <c r="Y1425" s="51" t="str">
        <f>IF(T1425="","",IF(AND(T1425&lt;&gt;'Tabelas auxiliares'!$B$236,T1425&lt;&gt;'Tabelas auxiliares'!$B$237,T1425&lt;&gt;'Tabelas auxiliares'!$C$236,T1425&lt;&gt;'Tabelas auxiliares'!$C$237,T1425&lt;&gt;'Tabelas auxiliares'!$D$236),"FOLHA DE PESSOAL",IF(X1425='Tabelas auxiliares'!$A$237,"CUSTEIO",IF(X1425='Tabelas auxiliares'!$A$236,"INVESTIMENTO","ERRO - VERIFICAR"))))</f>
        <v/>
      </c>
      <c r="Z1425" s="64" t="str">
        <f t="shared" si="37"/>
        <v/>
      </c>
      <c r="AA1425" s="44"/>
      <c r="AC1425" s="44"/>
    </row>
    <row r="1426" spans="6:29" x14ac:dyDescent="0.25">
      <c r="F1426" s="51" t="str">
        <f>IFERROR(VLOOKUP(D1426,'Tabelas auxiliares'!$A$3:$B$61,2,FALSE),"")</f>
        <v/>
      </c>
      <c r="G1426" s="51" t="str">
        <f>IFERROR(VLOOKUP($B1426,'Tabelas auxiliares'!$A$65:$C$102,2,FALSE),"")</f>
        <v/>
      </c>
      <c r="H1426" s="51" t="str">
        <f>IFERROR(VLOOKUP($B1426,'Tabelas auxiliares'!$A$65:$C$102,3,FALSE),"")</f>
        <v/>
      </c>
      <c r="X1426" s="51" t="str">
        <f t="shared" si="36"/>
        <v/>
      </c>
      <c r="Y1426" s="51" t="str">
        <f>IF(T1426="","",IF(AND(T1426&lt;&gt;'Tabelas auxiliares'!$B$236,T1426&lt;&gt;'Tabelas auxiliares'!$B$237,T1426&lt;&gt;'Tabelas auxiliares'!$C$236,T1426&lt;&gt;'Tabelas auxiliares'!$C$237,T1426&lt;&gt;'Tabelas auxiliares'!$D$236),"FOLHA DE PESSOAL",IF(X1426='Tabelas auxiliares'!$A$237,"CUSTEIO",IF(X1426='Tabelas auxiliares'!$A$236,"INVESTIMENTO","ERRO - VERIFICAR"))))</f>
        <v/>
      </c>
      <c r="Z1426" s="64" t="str">
        <f t="shared" si="37"/>
        <v/>
      </c>
      <c r="AA1426" s="44"/>
      <c r="AC1426" s="44"/>
    </row>
    <row r="1427" spans="6:29" x14ac:dyDescent="0.25">
      <c r="F1427" s="51" t="str">
        <f>IFERROR(VLOOKUP(D1427,'Tabelas auxiliares'!$A$3:$B$61,2,FALSE),"")</f>
        <v/>
      </c>
      <c r="G1427" s="51" t="str">
        <f>IFERROR(VLOOKUP($B1427,'Tabelas auxiliares'!$A$65:$C$102,2,FALSE),"")</f>
        <v/>
      </c>
      <c r="H1427" s="51" t="str">
        <f>IFERROR(VLOOKUP($B1427,'Tabelas auxiliares'!$A$65:$C$102,3,FALSE),"")</f>
        <v/>
      </c>
      <c r="X1427" s="51" t="str">
        <f t="shared" si="36"/>
        <v/>
      </c>
      <c r="Y1427" s="51" t="str">
        <f>IF(T1427="","",IF(AND(T1427&lt;&gt;'Tabelas auxiliares'!$B$236,T1427&lt;&gt;'Tabelas auxiliares'!$B$237,T1427&lt;&gt;'Tabelas auxiliares'!$C$236,T1427&lt;&gt;'Tabelas auxiliares'!$C$237,T1427&lt;&gt;'Tabelas auxiliares'!$D$236),"FOLHA DE PESSOAL",IF(X1427='Tabelas auxiliares'!$A$237,"CUSTEIO",IF(X1427='Tabelas auxiliares'!$A$236,"INVESTIMENTO","ERRO - VERIFICAR"))))</f>
        <v/>
      </c>
      <c r="Z1427" s="64" t="str">
        <f t="shared" si="37"/>
        <v/>
      </c>
      <c r="AA1427" s="44"/>
      <c r="AC1427" s="44"/>
    </row>
    <row r="1428" spans="6:29" x14ac:dyDescent="0.25">
      <c r="F1428" s="51" t="str">
        <f>IFERROR(VLOOKUP(D1428,'Tabelas auxiliares'!$A$3:$B$61,2,FALSE),"")</f>
        <v/>
      </c>
      <c r="G1428" s="51" t="str">
        <f>IFERROR(VLOOKUP($B1428,'Tabelas auxiliares'!$A$65:$C$102,2,FALSE),"")</f>
        <v/>
      </c>
      <c r="H1428" s="51" t="str">
        <f>IFERROR(VLOOKUP($B1428,'Tabelas auxiliares'!$A$65:$C$102,3,FALSE),"")</f>
        <v/>
      </c>
      <c r="X1428" s="51" t="str">
        <f t="shared" si="36"/>
        <v/>
      </c>
      <c r="Y1428" s="51" t="str">
        <f>IF(T1428="","",IF(AND(T1428&lt;&gt;'Tabelas auxiliares'!$B$236,T1428&lt;&gt;'Tabelas auxiliares'!$B$237,T1428&lt;&gt;'Tabelas auxiliares'!$C$236,T1428&lt;&gt;'Tabelas auxiliares'!$C$237,T1428&lt;&gt;'Tabelas auxiliares'!$D$236),"FOLHA DE PESSOAL",IF(X1428='Tabelas auxiliares'!$A$237,"CUSTEIO",IF(X1428='Tabelas auxiliares'!$A$236,"INVESTIMENTO","ERRO - VERIFICAR"))))</f>
        <v/>
      </c>
      <c r="Z1428" s="64" t="str">
        <f t="shared" si="37"/>
        <v/>
      </c>
      <c r="AC1428" s="44"/>
    </row>
    <row r="1429" spans="6:29" x14ac:dyDescent="0.25">
      <c r="F1429" s="51" t="str">
        <f>IFERROR(VLOOKUP(D1429,'Tabelas auxiliares'!$A$3:$B$61,2,FALSE),"")</f>
        <v/>
      </c>
      <c r="G1429" s="51" t="str">
        <f>IFERROR(VLOOKUP($B1429,'Tabelas auxiliares'!$A$65:$C$102,2,FALSE),"")</f>
        <v/>
      </c>
      <c r="H1429" s="51" t="str">
        <f>IFERROR(VLOOKUP($B1429,'Tabelas auxiliares'!$A$65:$C$102,3,FALSE),"")</f>
        <v/>
      </c>
      <c r="X1429" s="51" t="str">
        <f t="shared" si="36"/>
        <v/>
      </c>
      <c r="Y1429" s="51" t="str">
        <f>IF(T1429="","",IF(AND(T1429&lt;&gt;'Tabelas auxiliares'!$B$236,T1429&lt;&gt;'Tabelas auxiliares'!$B$237,T1429&lt;&gt;'Tabelas auxiliares'!$C$236,T1429&lt;&gt;'Tabelas auxiliares'!$C$237,T1429&lt;&gt;'Tabelas auxiliares'!$D$236),"FOLHA DE PESSOAL",IF(X1429='Tabelas auxiliares'!$A$237,"CUSTEIO",IF(X1429='Tabelas auxiliares'!$A$236,"INVESTIMENTO","ERRO - VERIFICAR"))))</f>
        <v/>
      </c>
      <c r="Z1429" s="64" t="str">
        <f t="shared" si="37"/>
        <v/>
      </c>
      <c r="AA1429" s="44"/>
      <c r="AC1429" s="44"/>
    </row>
    <row r="1430" spans="6:29" x14ac:dyDescent="0.25">
      <c r="F1430" s="51" t="str">
        <f>IFERROR(VLOOKUP(D1430,'Tabelas auxiliares'!$A$3:$B$61,2,FALSE),"")</f>
        <v/>
      </c>
      <c r="G1430" s="51" t="str">
        <f>IFERROR(VLOOKUP($B1430,'Tabelas auxiliares'!$A$65:$C$102,2,FALSE),"")</f>
        <v/>
      </c>
      <c r="H1430" s="51" t="str">
        <f>IFERROR(VLOOKUP($B1430,'Tabelas auxiliares'!$A$65:$C$102,3,FALSE),"")</f>
        <v/>
      </c>
      <c r="X1430" s="51" t="str">
        <f t="shared" si="36"/>
        <v/>
      </c>
      <c r="Y1430" s="51" t="str">
        <f>IF(T1430="","",IF(AND(T1430&lt;&gt;'Tabelas auxiliares'!$B$236,T1430&lt;&gt;'Tabelas auxiliares'!$B$237,T1430&lt;&gt;'Tabelas auxiliares'!$C$236,T1430&lt;&gt;'Tabelas auxiliares'!$C$237,T1430&lt;&gt;'Tabelas auxiliares'!$D$236),"FOLHA DE PESSOAL",IF(X1430='Tabelas auxiliares'!$A$237,"CUSTEIO",IF(X1430='Tabelas auxiliares'!$A$236,"INVESTIMENTO","ERRO - VERIFICAR"))))</f>
        <v/>
      </c>
      <c r="Z1430" s="64" t="str">
        <f t="shared" si="37"/>
        <v/>
      </c>
      <c r="AA1430" s="44"/>
      <c r="AC1430" s="44"/>
    </row>
    <row r="1431" spans="6:29" x14ac:dyDescent="0.25">
      <c r="F1431" s="51" t="str">
        <f>IFERROR(VLOOKUP(D1431,'Tabelas auxiliares'!$A$3:$B$61,2,FALSE),"")</f>
        <v/>
      </c>
      <c r="G1431" s="51" t="str">
        <f>IFERROR(VLOOKUP($B1431,'Tabelas auxiliares'!$A$65:$C$102,2,FALSE),"")</f>
        <v/>
      </c>
      <c r="H1431" s="51" t="str">
        <f>IFERROR(VLOOKUP($B1431,'Tabelas auxiliares'!$A$65:$C$102,3,FALSE),"")</f>
        <v/>
      </c>
      <c r="X1431" s="51" t="str">
        <f t="shared" si="36"/>
        <v/>
      </c>
      <c r="Y1431" s="51" t="str">
        <f>IF(T1431="","",IF(AND(T1431&lt;&gt;'Tabelas auxiliares'!$B$236,T1431&lt;&gt;'Tabelas auxiliares'!$B$237,T1431&lt;&gt;'Tabelas auxiliares'!$C$236,T1431&lt;&gt;'Tabelas auxiliares'!$C$237,T1431&lt;&gt;'Tabelas auxiliares'!$D$236),"FOLHA DE PESSOAL",IF(X1431='Tabelas auxiliares'!$A$237,"CUSTEIO",IF(X1431='Tabelas auxiliares'!$A$236,"INVESTIMENTO","ERRO - VERIFICAR"))))</f>
        <v/>
      </c>
      <c r="Z1431" s="64" t="str">
        <f t="shared" si="37"/>
        <v/>
      </c>
      <c r="AA1431" s="44"/>
      <c r="AC1431" s="44"/>
    </row>
    <row r="1432" spans="6:29" x14ac:dyDescent="0.25">
      <c r="F1432" s="51" t="str">
        <f>IFERROR(VLOOKUP(D1432,'Tabelas auxiliares'!$A$3:$B$61,2,FALSE),"")</f>
        <v/>
      </c>
      <c r="G1432" s="51" t="str">
        <f>IFERROR(VLOOKUP($B1432,'Tabelas auxiliares'!$A$65:$C$102,2,FALSE),"")</f>
        <v/>
      </c>
      <c r="H1432" s="51" t="str">
        <f>IFERROR(VLOOKUP($B1432,'Tabelas auxiliares'!$A$65:$C$102,3,FALSE),"")</f>
        <v/>
      </c>
      <c r="X1432" s="51" t="str">
        <f t="shared" si="36"/>
        <v/>
      </c>
      <c r="Y1432" s="51" t="str">
        <f>IF(T1432="","",IF(AND(T1432&lt;&gt;'Tabelas auxiliares'!$B$236,T1432&lt;&gt;'Tabelas auxiliares'!$B$237,T1432&lt;&gt;'Tabelas auxiliares'!$C$236,T1432&lt;&gt;'Tabelas auxiliares'!$C$237,T1432&lt;&gt;'Tabelas auxiliares'!$D$236),"FOLHA DE PESSOAL",IF(X1432='Tabelas auxiliares'!$A$237,"CUSTEIO",IF(X1432='Tabelas auxiliares'!$A$236,"INVESTIMENTO","ERRO - VERIFICAR"))))</f>
        <v/>
      </c>
      <c r="Z1432" s="64" t="str">
        <f t="shared" si="37"/>
        <v/>
      </c>
      <c r="AA1432" s="44"/>
      <c r="AC1432" s="44"/>
    </row>
    <row r="1433" spans="6:29" x14ac:dyDescent="0.25">
      <c r="F1433" s="51" t="str">
        <f>IFERROR(VLOOKUP(D1433,'Tabelas auxiliares'!$A$3:$B$61,2,FALSE),"")</f>
        <v/>
      </c>
      <c r="G1433" s="51" t="str">
        <f>IFERROR(VLOOKUP($B1433,'Tabelas auxiliares'!$A$65:$C$102,2,FALSE),"")</f>
        <v/>
      </c>
      <c r="H1433" s="51" t="str">
        <f>IFERROR(VLOOKUP($B1433,'Tabelas auxiliares'!$A$65:$C$102,3,FALSE),"")</f>
        <v/>
      </c>
      <c r="X1433" s="51" t="str">
        <f t="shared" si="36"/>
        <v/>
      </c>
      <c r="Y1433" s="51" t="str">
        <f>IF(T1433="","",IF(AND(T1433&lt;&gt;'Tabelas auxiliares'!$B$236,T1433&lt;&gt;'Tabelas auxiliares'!$B$237,T1433&lt;&gt;'Tabelas auxiliares'!$C$236,T1433&lt;&gt;'Tabelas auxiliares'!$C$237,T1433&lt;&gt;'Tabelas auxiliares'!$D$236),"FOLHA DE PESSOAL",IF(X1433='Tabelas auxiliares'!$A$237,"CUSTEIO",IF(X1433='Tabelas auxiliares'!$A$236,"INVESTIMENTO","ERRO - VERIFICAR"))))</f>
        <v/>
      </c>
      <c r="Z1433" s="64" t="str">
        <f t="shared" si="37"/>
        <v/>
      </c>
      <c r="AA1433" s="44"/>
      <c r="AC1433" s="44"/>
    </row>
    <row r="1434" spans="6:29" x14ac:dyDescent="0.25">
      <c r="F1434" s="51" t="str">
        <f>IFERROR(VLOOKUP(D1434,'Tabelas auxiliares'!$A$3:$B$61,2,FALSE),"")</f>
        <v/>
      </c>
      <c r="G1434" s="51" t="str">
        <f>IFERROR(VLOOKUP($B1434,'Tabelas auxiliares'!$A$65:$C$102,2,FALSE),"")</f>
        <v/>
      </c>
      <c r="H1434" s="51" t="str">
        <f>IFERROR(VLOOKUP($B1434,'Tabelas auxiliares'!$A$65:$C$102,3,FALSE),"")</f>
        <v/>
      </c>
      <c r="X1434" s="51" t="str">
        <f t="shared" si="36"/>
        <v/>
      </c>
      <c r="Y1434" s="51" t="str">
        <f>IF(T1434="","",IF(AND(T1434&lt;&gt;'Tabelas auxiliares'!$B$236,T1434&lt;&gt;'Tabelas auxiliares'!$B$237,T1434&lt;&gt;'Tabelas auxiliares'!$C$236,T1434&lt;&gt;'Tabelas auxiliares'!$C$237,T1434&lt;&gt;'Tabelas auxiliares'!$D$236),"FOLHA DE PESSOAL",IF(X1434='Tabelas auxiliares'!$A$237,"CUSTEIO",IF(X1434='Tabelas auxiliares'!$A$236,"INVESTIMENTO","ERRO - VERIFICAR"))))</f>
        <v/>
      </c>
      <c r="Z1434" s="64" t="str">
        <f t="shared" si="37"/>
        <v/>
      </c>
      <c r="AA1434" s="44"/>
      <c r="AC1434" s="44"/>
    </row>
    <row r="1435" spans="6:29" x14ac:dyDescent="0.25">
      <c r="F1435" s="51" t="str">
        <f>IFERROR(VLOOKUP(D1435,'Tabelas auxiliares'!$A$3:$B$61,2,FALSE),"")</f>
        <v/>
      </c>
      <c r="G1435" s="51" t="str">
        <f>IFERROR(VLOOKUP($B1435,'Tabelas auxiliares'!$A$65:$C$102,2,FALSE),"")</f>
        <v/>
      </c>
      <c r="H1435" s="51" t="str">
        <f>IFERROR(VLOOKUP($B1435,'Tabelas auxiliares'!$A$65:$C$102,3,FALSE),"")</f>
        <v/>
      </c>
      <c r="X1435" s="51" t="str">
        <f t="shared" si="36"/>
        <v/>
      </c>
      <c r="Y1435" s="51" t="str">
        <f>IF(T1435="","",IF(AND(T1435&lt;&gt;'Tabelas auxiliares'!$B$236,T1435&lt;&gt;'Tabelas auxiliares'!$B$237,T1435&lt;&gt;'Tabelas auxiliares'!$C$236,T1435&lt;&gt;'Tabelas auxiliares'!$C$237,T1435&lt;&gt;'Tabelas auxiliares'!$D$236),"FOLHA DE PESSOAL",IF(X1435='Tabelas auxiliares'!$A$237,"CUSTEIO",IF(X1435='Tabelas auxiliares'!$A$236,"INVESTIMENTO","ERRO - VERIFICAR"))))</f>
        <v/>
      </c>
      <c r="Z1435" s="64" t="str">
        <f t="shared" si="37"/>
        <v/>
      </c>
      <c r="AA1435" s="44"/>
      <c r="AC1435" s="44"/>
    </row>
    <row r="1436" spans="6:29" x14ac:dyDescent="0.25">
      <c r="F1436" s="51" t="str">
        <f>IFERROR(VLOOKUP(D1436,'Tabelas auxiliares'!$A$3:$B$61,2,FALSE),"")</f>
        <v/>
      </c>
      <c r="G1436" s="51" t="str">
        <f>IFERROR(VLOOKUP($B1436,'Tabelas auxiliares'!$A$65:$C$102,2,FALSE),"")</f>
        <v/>
      </c>
      <c r="H1436" s="51" t="str">
        <f>IFERROR(VLOOKUP($B1436,'Tabelas auxiliares'!$A$65:$C$102,3,FALSE),"")</f>
        <v/>
      </c>
      <c r="X1436" s="51" t="str">
        <f t="shared" si="36"/>
        <v/>
      </c>
      <c r="Y1436" s="51" t="str">
        <f>IF(T1436="","",IF(AND(T1436&lt;&gt;'Tabelas auxiliares'!$B$236,T1436&lt;&gt;'Tabelas auxiliares'!$B$237,T1436&lt;&gt;'Tabelas auxiliares'!$C$236,T1436&lt;&gt;'Tabelas auxiliares'!$C$237,T1436&lt;&gt;'Tabelas auxiliares'!$D$236),"FOLHA DE PESSOAL",IF(X1436='Tabelas auxiliares'!$A$237,"CUSTEIO",IF(X1436='Tabelas auxiliares'!$A$236,"INVESTIMENTO","ERRO - VERIFICAR"))))</f>
        <v/>
      </c>
      <c r="Z1436" s="64" t="str">
        <f t="shared" si="37"/>
        <v/>
      </c>
      <c r="AA1436" s="44"/>
      <c r="AC1436" s="44"/>
    </row>
    <row r="1437" spans="6:29" x14ac:dyDescent="0.25">
      <c r="F1437" s="51" t="str">
        <f>IFERROR(VLOOKUP(D1437,'Tabelas auxiliares'!$A$3:$B$61,2,FALSE),"")</f>
        <v/>
      </c>
      <c r="G1437" s="51" t="str">
        <f>IFERROR(VLOOKUP($B1437,'Tabelas auxiliares'!$A$65:$C$102,2,FALSE),"")</f>
        <v/>
      </c>
      <c r="H1437" s="51" t="str">
        <f>IFERROR(VLOOKUP($B1437,'Tabelas auxiliares'!$A$65:$C$102,3,FALSE),"")</f>
        <v/>
      </c>
      <c r="X1437" s="51" t="str">
        <f t="shared" si="36"/>
        <v/>
      </c>
      <c r="Y1437" s="51" t="str">
        <f>IF(T1437="","",IF(AND(T1437&lt;&gt;'Tabelas auxiliares'!$B$236,T1437&lt;&gt;'Tabelas auxiliares'!$B$237,T1437&lt;&gt;'Tabelas auxiliares'!$C$236,T1437&lt;&gt;'Tabelas auxiliares'!$C$237,T1437&lt;&gt;'Tabelas auxiliares'!$D$236),"FOLHA DE PESSOAL",IF(X1437='Tabelas auxiliares'!$A$237,"CUSTEIO",IF(X1437='Tabelas auxiliares'!$A$236,"INVESTIMENTO","ERRO - VERIFICAR"))))</f>
        <v/>
      </c>
      <c r="Z1437" s="64" t="str">
        <f t="shared" si="37"/>
        <v/>
      </c>
      <c r="AC1437" s="44"/>
    </row>
    <row r="1438" spans="6:29" x14ac:dyDescent="0.25">
      <c r="F1438" s="51" t="str">
        <f>IFERROR(VLOOKUP(D1438,'Tabelas auxiliares'!$A$3:$B$61,2,FALSE),"")</f>
        <v/>
      </c>
      <c r="G1438" s="51" t="str">
        <f>IFERROR(VLOOKUP($B1438,'Tabelas auxiliares'!$A$65:$C$102,2,FALSE),"")</f>
        <v/>
      </c>
      <c r="H1438" s="51" t="str">
        <f>IFERROR(VLOOKUP($B1438,'Tabelas auxiliares'!$A$65:$C$102,3,FALSE),"")</f>
        <v/>
      </c>
      <c r="X1438" s="51" t="str">
        <f t="shared" si="36"/>
        <v/>
      </c>
      <c r="Y1438" s="51" t="str">
        <f>IF(T1438="","",IF(AND(T1438&lt;&gt;'Tabelas auxiliares'!$B$236,T1438&lt;&gt;'Tabelas auxiliares'!$B$237,T1438&lt;&gt;'Tabelas auxiliares'!$C$236,T1438&lt;&gt;'Tabelas auxiliares'!$C$237,T1438&lt;&gt;'Tabelas auxiliares'!$D$236),"FOLHA DE PESSOAL",IF(X1438='Tabelas auxiliares'!$A$237,"CUSTEIO",IF(X1438='Tabelas auxiliares'!$A$236,"INVESTIMENTO","ERRO - VERIFICAR"))))</f>
        <v/>
      </c>
      <c r="Z1438" s="64" t="str">
        <f t="shared" si="37"/>
        <v/>
      </c>
      <c r="AA1438" s="44"/>
      <c r="AC1438" s="44"/>
    </row>
    <row r="1439" spans="6:29" x14ac:dyDescent="0.25">
      <c r="F1439" s="51" t="str">
        <f>IFERROR(VLOOKUP(D1439,'Tabelas auxiliares'!$A$3:$B$61,2,FALSE),"")</f>
        <v/>
      </c>
      <c r="G1439" s="51" t="str">
        <f>IFERROR(VLOOKUP($B1439,'Tabelas auxiliares'!$A$65:$C$102,2,FALSE),"")</f>
        <v/>
      </c>
      <c r="H1439" s="51" t="str">
        <f>IFERROR(VLOOKUP($B1439,'Tabelas auxiliares'!$A$65:$C$102,3,FALSE),"")</f>
        <v/>
      </c>
      <c r="X1439" s="51" t="str">
        <f t="shared" si="36"/>
        <v/>
      </c>
      <c r="Y1439" s="51" t="str">
        <f>IF(T1439="","",IF(AND(T1439&lt;&gt;'Tabelas auxiliares'!$B$236,T1439&lt;&gt;'Tabelas auxiliares'!$B$237,T1439&lt;&gt;'Tabelas auxiliares'!$C$236,T1439&lt;&gt;'Tabelas auxiliares'!$C$237,T1439&lt;&gt;'Tabelas auxiliares'!$D$236),"FOLHA DE PESSOAL",IF(X1439='Tabelas auxiliares'!$A$237,"CUSTEIO",IF(X1439='Tabelas auxiliares'!$A$236,"INVESTIMENTO","ERRO - VERIFICAR"))))</f>
        <v/>
      </c>
      <c r="Z1439" s="64" t="str">
        <f t="shared" si="37"/>
        <v/>
      </c>
      <c r="AA1439" s="44"/>
      <c r="AC1439" s="44"/>
    </row>
    <row r="1440" spans="6:29" x14ac:dyDescent="0.25">
      <c r="F1440" s="51" t="str">
        <f>IFERROR(VLOOKUP(D1440,'Tabelas auxiliares'!$A$3:$B$61,2,FALSE),"")</f>
        <v/>
      </c>
      <c r="G1440" s="51" t="str">
        <f>IFERROR(VLOOKUP($B1440,'Tabelas auxiliares'!$A$65:$C$102,2,FALSE),"")</f>
        <v/>
      </c>
      <c r="H1440" s="51" t="str">
        <f>IFERROR(VLOOKUP($B1440,'Tabelas auxiliares'!$A$65:$C$102,3,FALSE),"")</f>
        <v/>
      </c>
      <c r="X1440" s="51" t="str">
        <f t="shared" si="36"/>
        <v/>
      </c>
      <c r="Y1440" s="51" t="str">
        <f>IF(T1440="","",IF(AND(T1440&lt;&gt;'Tabelas auxiliares'!$B$236,T1440&lt;&gt;'Tabelas auxiliares'!$B$237,T1440&lt;&gt;'Tabelas auxiliares'!$C$236,T1440&lt;&gt;'Tabelas auxiliares'!$C$237,T1440&lt;&gt;'Tabelas auxiliares'!$D$236),"FOLHA DE PESSOAL",IF(X1440='Tabelas auxiliares'!$A$237,"CUSTEIO",IF(X1440='Tabelas auxiliares'!$A$236,"INVESTIMENTO","ERRO - VERIFICAR"))))</f>
        <v/>
      </c>
      <c r="Z1440" s="64" t="str">
        <f t="shared" si="37"/>
        <v/>
      </c>
      <c r="AA1440" s="44"/>
      <c r="AC1440" s="44"/>
    </row>
    <row r="1441" spans="6:29" x14ac:dyDescent="0.25">
      <c r="F1441" s="51" t="str">
        <f>IFERROR(VLOOKUP(D1441,'Tabelas auxiliares'!$A$3:$B$61,2,FALSE),"")</f>
        <v/>
      </c>
      <c r="G1441" s="51" t="str">
        <f>IFERROR(VLOOKUP($B1441,'Tabelas auxiliares'!$A$65:$C$102,2,FALSE),"")</f>
        <v/>
      </c>
      <c r="H1441" s="51" t="str">
        <f>IFERROR(VLOOKUP($B1441,'Tabelas auxiliares'!$A$65:$C$102,3,FALSE),"")</f>
        <v/>
      </c>
      <c r="X1441" s="51" t="str">
        <f t="shared" ref="X1441:X1470" si="38">LEFT(V1441,1)</f>
        <v/>
      </c>
      <c r="Y1441" s="51" t="str">
        <f>IF(T1441="","",IF(AND(T1441&lt;&gt;'Tabelas auxiliares'!$B$236,T1441&lt;&gt;'Tabelas auxiliares'!$B$237,T1441&lt;&gt;'Tabelas auxiliares'!$C$236,T1441&lt;&gt;'Tabelas auxiliares'!$C$237,T1441&lt;&gt;'Tabelas auxiliares'!$D$236),"FOLHA DE PESSOAL",IF(X1441='Tabelas auxiliares'!$A$237,"CUSTEIO",IF(X1441='Tabelas auxiliares'!$A$236,"INVESTIMENTO","ERRO - VERIFICAR"))))</f>
        <v/>
      </c>
      <c r="Z1441" s="64" t="str">
        <f t="shared" si="37"/>
        <v/>
      </c>
      <c r="AA1441" s="44"/>
      <c r="AC1441" s="44"/>
    </row>
    <row r="1442" spans="6:29" x14ac:dyDescent="0.25">
      <c r="F1442" s="51" t="str">
        <f>IFERROR(VLOOKUP(D1442,'Tabelas auxiliares'!$A$3:$B$61,2,FALSE),"")</f>
        <v/>
      </c>
      <c r="G1442" s="51" t="str">
        <f>IFERROR(VLOOKUP($B1442,'Tabelas auxiliares'!$A$65:$C$102,2,FALSE),"")</f>
        <v/>
      </c>
      <c r="H1442" s="51" t="str">
        <f>IFERROR(VLOOKUP($B1442,'Tabelas auxiliares'!$A$65:$C$102,3,FALSE),"")</f>
        <v/>
      </c>
      <c r="X1442" s="51" t="str">
        <f t="shared" si="38"/>
        <v/>
      </c>
      <c r="Y1442" s="51" t="str">
        <f>IF(T1442="","",IF(AND(T1442&lt;&gt;'Tabelas auxiliares'!$B$236,T1442&lt;&gt;'Tabelas auxiliares'!$B$237,T1442&lt;&gt;'Tabelas auxiliares'!$C$236,T1442&lt;&gt;'Tabelas auxiliares'!$C$237,T1442&lt;&gt;'Tabelas auxiliares'!$D$236),"FOLHA DE PESSOAL",IF(X1442='Tabelas auxiliares'!$A$237,"CUSTEIO",IF(X1442='Tabelas auxiliares'!$A$236,"INVESTIMENTO","ERRO - VERIFICAR"))))</f>
        <v/>
      </c>
      <c r="Z1442" s="64" t="str">
        <f t="shared" ref="Z1442:Z1470" si="39">IF(AA1442+AB1442+AC1442&lt;&gt;0,AA1442+AB1442+AC1442,"")</f>
        <v/>
      </c>
      <c r="AC1442" s="44"/>
    </row>
    <row r="1443" spans="6:29" x14ac:dyDescent="0.25">
      <c r="F1443" s="51" t="str">
        <f>IFERROR(VLOOKUP(D1443,'Tabelas auxiliares'!$A$3:$B$61,2,FALSE),"")</f>
        <v/>
      </c>
      <c r="G1443" s="51" t="str">
        <f>IFERROR(VLOOKUP($B1443,'Tabelas auxiliares'!$A$65:$C$102,2,FALSE),"")</f>
        <v/>
      </c>
      <c r="H1443" s="51" t="str">
        <f>IFERROR(VLOOKUP($B1443,'Tabelas auxiliares'!$A$65:$C$102,3,FALSE),"")</f>
        <v/>
      </c>
      <c r="X1443" s="51" t="str">
        <f t="shared" si="38"/>
        <v/>
      </c>
      <c r="Y1443" s="51" t="str">
        <f>IF(T1443="","",IF(AND(T1443&lt;&gt;'Tabelas auxiliares'!$B$236,T1443&lt;&gt;'Tabelas auxiliares'!$B$237,T1443&lt;&gt;'Tabelas auxiliares'!$C$236,T1443&lt;&gt;'Tabelas auxiliares'!$C$237,T1443&lt;&gt;'Tabelas auxiliares'!$D$236),"FOLHA DE PESSOAL",IF(X1443='Tabelas auxiliares'!$A$237,"CUSTEIO",IF(X1443='Tabelas auxiliares'!$A$236,"INVESTIMENTO","ERRO - VERIFICAR"))))</f>
        <v/>
      </c>
      <c r="Z1443" s="64" t="str">
        <f t="shared" si="39"/>
        <v/>
      </c>
      <c r="AA1443" s="44"/>
      <c r="AC1443" s="44"/>
    </row>
    <row r="1444" spans="6:29" x14ac:dyDescent="0.25">
      <c r="F1444" s="51" t="str">
        <f>IFERROR(VLOOKUP(D1444,'Tabelas auxiliares'!$A$3:$B$61,2,FALSE),"")</f>
        <v/>
      </c>
      <c r="G1444" s="51" t="str">
        <f>IFERROR(VLOOKUP($B1444,'Tabelas auxiliares'!$A$65:$C$102,2,FALSE),"")</f>
        <v/>
      </c>
      <c r="H1444" s="51" t="str">
        <f>IFERROR(VLOOKUP($B1444,'Tabelas auxiliares'!$A$65:$C$102,3,FALSE),"")</f>
        <v/>
      </c>
      <c r="X1444" s="51" t="str">
        <f t="shared" si="38"/>
        <v/>
      </c>
      <c r="Y1444" s="51" t="str">
        <f>IF(T1444="","",IF(AND(T1444&lt;&gt;'Tabelas auxiliares'!$B$236,T1444&lt;&gt;'Tabelas auxiliares'!$B$237,T1444&lt;&gt;'Tabelas auxiliares'!$C$236,T1444&lt;&gt;'Tabelas auxiliares'!$C$237,T1444&lt;&gt;'Tabelas auxiliares'!$D$236),"FOLHA DE PESSOAL",IF(X1444='Tabelas auxiliares'!$A$237,"CUSTEIO",IF(X1444='Tabelas auxiliares'!$A$236,"INVESTIMENTO","ERRO - VERIFICAR"))))</f>
        <v/>
      </c>
      <c r="Z1444" s="64" t="str">
        <f t="shared" si="39"/>
        <v/>
      </c>
      <c r="AA1444" s="44"/>
      <c r="AC1444" s="44"/>
    </row>
    <row r="1445" spans="6:29" x14ac:dyDescent="0.25">
      <c r="F1445" s="51" t="str">
        <f>IFERROR(VLOOKUP(D1445,'Tabelas auxiliares'!$A$3:$B$61,2,FALSE),"")</f>
        <v/>
      </c>
      <c r="G1445" s="51" t="str">
        <f>IFERROR(VLOOKUP($B1445,'Tabelas auxiliares'!$A$65:$C$102,2,FALSE),"")</f>
        <v/>
      </c>
      <c r="H1445" s="51" t="str">
        <f>IFERROR(VLOOKUP($B1445,'Tabelas auxiliares'!$A$65:$C$102,3,FALSE),"")</f>
        <v/>
      </c>
      <c r="X1445" s="51" t="str">
        <f t="shared" si="38"/>
        <v/>
      </c>
      <c r="Y1445" s="51" t="str">
        <f>IF(T1445="","",IF(AND(T1445&lt;&gt;'Tabelas auxiliares'!$B$236,T1445&lt;&gt;'Tabelas auxiliares'!$B$237,T1445&lt;&gt;'Tabelas auxiliares'!$C$236,T1445&lt;&gt;'Tabelas auxiliares'!$C$237,T1445&lt;&gt;'Tabelas auxiliares'!$D$236),"FOLHA DE PESSOAL",IF(X1445='Tabelas auxiliares'!$A$237,"CUSTEIO",IF(X1445='Tabelas auxiliares'!$A$236,"INVESTIMENTO","ERRO - VERIFICAR"))))</f>
        <v/>
      </c>
      <c r="Z1445" s="64" t="str">
        <f t="shared" si="39"/>
        <v/>
      </c>
      <c r="AA1445" s="44"/>
      <c r="AC1445" s="44"/>
    </row>
    <row r="1446" spans="6:29" x14ac:dyDescent="0.25">
      <c r="F1446" s="51" t="str">
        <f>IFERROR(VLOOKUP(D1446,'Tabelas auxiliares'!$A$3:$B$61,2,FALSE),"")</f>
        <v/>
      </c>
      <c r="G1446" s="51" t="str">
        <f>IFERROR(VLOOKUP($B1446,'Tabelas auxiliares'!$A$65:$C$102,2,FALSE),"")</f>
        <v/>
      </c>
      <c r="H1446" s="51" t="str">
        <f>IFERROR(VLOOKUP($B1446,'Tabelas auxiliares'!$A$65:$C$102,3,FALSE),"")</f>
        <v/>
      </c>
      <c r="X1446" s="51" t="str">
        <f t="shared" si="38"/>
        <v/>
      </c>
      <c r="Y1446" s="51" t="str">
        <f>IF(T1446="","",IF(AND(T1446&lt;&gt;'Tabelas auxiliares'!$B$236,T1446&lt;&gt;'Tabelas auxiliares'!$B$237,T1446&lt;&gt;'Tabelas auxiliares'!$C$236,T1446&lt;&gt;'Tabelas auxiliares'!$C$237,T1446&lt;&gt;'Tabelas auxiliares'!$D$236),"FOLHA DE PESSOAL",IF(X1446='Tabelas auxiliares'!$A$237,"CUSTEIO",IF(X1446='Tabelas auxiliares'!$A$236,"INVESTIMENTO","ERRO - VERIFICAR"))))</f>
        <v/>
      </c>
      <c r="Z1446" s="64" t="str">
        <f t="shared" si="39"/>
        <v/>
      </c>
      <c r="AC1446" s="44"/>
    </row>
    <row r="1447" spans="6:29" x14ac:dyDescent="0.25">
      <c r="F1447" s="51" t="str">
        <f>IFERROR(VLOOKUP(D1447,'Tabelas auxiliares'!$A$3:$B$61,2,FALSE),"")</f>
        <v/>
      </c>
      <c r="G1447" s="51" t="str">
        <f>IFERROR(VLOOKUP($B1447,'Tabelas auxiliares'!$A$65:$C$102,2,FALSE),"")</f>
        <v/>
      </c>
      <c r="H1447" s="51" t="str">
        <f>IFERROR(VLOOKUP($B1447,'Tabelas auxiliares'!$A$65:$C$102,3,FALSE),"")</f>
        <v/>
      </c>
      <c r="X1447" s="51" t="str">
        <f t="shared" si="38"/>
        <v/>
      </c>
      <c r="Y1447" s="51" t="str">
        <f>IF(T1447="","",IF(AND(T1447&lt;&gt;'Tabelas auxiliares'!$B$236,T1447&lt;&gt;'Tabelas auxiliares'!$B$237,T1447&lt;&gt;'Tabelas auxiliares'!$C$236,T1447&lt;&gt;'Tabelas auxiliares'!$C$237,T1447&lt;&gt;'Tabelas auxiliares'!$D$236),"FOLHA DE PESSOAL",IF(X1447='Tabelas auxiliares'!$A$237,"CUSTEIO",IF(X1447='Tabelas auxiliares'!$A$236,"INVESTIMENTO","ERRO - VERIFICAR"))))</f>
        <v/>
      </c>
      <c r="Z1447" s="64" t="str">
        <f t="shared" si="39"/>
        <v/>
      </c>
      <c r="AA1447" s="44"/>
      <c r="AC1447" s="44"/>
    </row>
    <row r="1448" spans="6:29" x14ac:dyDescent="0.25">
      <c r="F1448" s="51" t="str">
        <f>IFERROR(VLOOKUP(D1448,'Tabelas auxiliares'!$A$3:$B$61,2,FALSE),"")</f>
        <v/>
      </c>
      <c r="G1448" s="51" t="str">
        <f>IFERROR(VLOOKUP($B1448,'Tabelas auxiliares'!$A$65:$C$102,2,FALSE),"")</f>
        <v/>
      </c>
      <c r="H1448" s="51" t="str">
        <f>IFERROR(VLOOKUP($B1448,'Tabelas auxiliares'!$A$65:$C$102,3,FALSE),"")</f>
        <v/>
      </c>
      <c r="X1448" s="51" t="str">
        <f t="shared" si="38"/>
        <v/>
      </c>
      <c r="Y1448" s="51" t="str">
        <f>IF(T1448="","",IF(AND(T1448&lt;&gt;'Tabelas auxiliares'!$B$236,T1448&lt;&gt;'Tabelas auxiliares'!$B$237,T1448&lt;&gt;'Tabelas auxiliares'!$C$236,T1448&lt;&gt;'Tabelas auxiliares'!$C$237,T1448&lt;&gt;'Tabelas auxiliares'!$D$236),"FOLHA DE PESSOAL",IF(X1448='Tabelas auxiliares'!$A$237,"CUSTEIO",IF(X1448='Tabelas auxiliares'!$A$236,"INVESTIMENTO","ERRO - VERIFICAR"))))</f>
        <v/>
      </c>
      <c r="Z1448" s="64" t="str">
        <f t="shared" si="39"/>
        <v/>
      </c>
      <c r="AA1448" s="44"/>
      <c r="AC1448" s="44"/>
    </row>
    <row r="1449" spans="6:29" x14ac:dyDescent="0.25">
      <c r="F1449" s="51" t="str">
        <f>IFERROR(VLOOKUP(D1449,'Tabelas auxiliares'!$A$3:$B$61,2,FALSE),"")</f>
        <v/>
      </c>
      <c r="G1449" s="51" t="str">
        <f>IFERROR(VLOOKUP($B1449,'Tabelas auxiliares'!$A$65:$C$102,2,FALSE),"")</f>
        <v/>
      </c>
      <c r="H1449" s="51" t="str">
        <f>IFERROR(VLOOKUP($B1449,'Tabelas auxiliares'!$A$65:$C$102,3,FALSE),"")</f>
        <v/>
      </c>
      <c r="X1449" s="51" t="str">
        <f t="shared" si="38"/>
        <v/>
      </c>
      <c r="Y1449" s="51" t="str">
        <f>IF(T1449="","",IF(AND(T1449&lt;&gt;'Tabelas auxiliares'!$B$236,T1449&lt;&gt;'Tabelas auxiliares'!$B$237,T1449&lt;&gt;'Tabelas auxiliares'!$C$236,T1449&lt;&gt;'Tabelas auxiliares'!$C$237,T1449&lt;&gt;'Tabelas auxiliares'!$D$236),"FOLHA DE PESSOAL",IF(X1449='Tabelas auxiliares'!$A$237,"CUSTEIO",IF(X1449='Tabelas auxiliares'!$A$236,"INVESTIMENTO","ERRO - VERIFICAR"))))</f>
        <v/>
      </c>
      <c r="Z1449" s="64" t="str">
        <f t="shared" si="39"/>
        <v/>
      </c>
      <c r="AA1449" s="44"/>
      <c r="AC1449" s="44"/>
    </row>
    <row r="1450" spans="6:29" x14ac:dyDescent="0.25">
      <c r="F1450" s="51" t="str">
        <f>IFERROR(VLOOKUP(D1450,'Tabelas auxiliares'!$A$3:$B$61,2,FALSE),"")</f>
        <v/>
      </c>
      <c r="G1450" s="51" t="str">
        <f>IFERROR(VLOOKUP($B1450,'Tabelas auxiliares'!$A$65:$C$102,2,FALSE),"")</f>
        <v/>
      </c>
      <c r="H1450" s="51" t="str">
        <f>IFERROR(VLOOKUP($B1450,'Tabelas auxiliares'!$A$65:$C$102,3,FALSE),"")</f>
        <v/>
      </c>
      <c r="X1450" s="51" t="str">
        <f t="shared" si="38"/>
        <v/>
      </c>
      <c r="Y1450" s="51" t="str">
        <f>IF(T1450="","",IF(AND(T1450&lt;&gt;'Tabelas auxiliares'!$B$236,T1450&lt;&gt;'Tabelas auxiliares'!$B$237,T1450&lt;&gt;'Tabelas auxiliares'!$C$236,T1450&lt;&gt;'Tabelas auxiliares'!$C$237,T1450&lt;&gt;'Tabelas auxiliares'!$D$236),"FOLHA DE PESSOAL",IF(X1450='Tabelas auxiliares'!$A$237,"CUSTEIO",IF(X1450='Tabelas auxiliares'!$A$236,"INVESTIMENTO","ERRO - VERIFICAR"))))</f>
        <v/>
      </c>
      <c r="Z1450" s="64" t="str">
        <f t="shared" si="39"/>
        <v/>
      </c>
      <c r="AC1450" s="44"/>
    </row>
    <row r="1451" spans="6:29" x14ac:dyDescent="0.25">
      <c r="F1451" s="51" t="str">
        <f>IFERROR(VLOOKUP(D1451,'Tabelas auxiliares'!$A$3:$B$61,2,FALSE),"")</f>
        <v/>
      </c>
      <c r="G1451" s="51" t="str">
        <f>IFERROR(VLOOKUP($B1451,'Tabelas auxiliares'!$A$65:$C$102,2,FALSE),"")</f>
        <v/>
      </c>
      <c r="H1451" s="51" t="str">
        <f>IFERROR(VLOOKUP($B1451,'Tabelas auxiliares'!$A$65:$C$102,3,FALSE),"")</f>
        <v/>
      </c>
      <c r="X1451" s="51" t="str">
        <f t="shared" si="38"/>
        <v/>
      </c>
      <c r="Y1451" s="51" t="str">
        <f>IF(T1451="","",IF(AND(T1451&lt;&gt;'Tabelas auxiliares'!$B$236,T1451&lt;&gt;'Tabelas auxiliares'!$B$237,T1451&lt;&gt;'Tabelas auxiliares'!$C$236,T1451&lt;&gt;'Tabelas auxiliares'!$C$237,T1451&lt;&gt;'Tabelas auxiliares'!$D$236),"FOLHA DE PESSOAL",IF(X1451='Tabelas auxiliares'!$A$237,"CUSTEIO",IF(X1451='Tabelas auxiliares'!$A$236,"INVESTIMENTO","ERRO - VERIFICAR"))))</f>
        <v/>
      </c>
      <c r="Z1451" s="64" t="str">
        <f t="shared" si="39"/>
        <v/>
      </c>
      <c r="AC1451" s="44"/>
    </row>
    <row r="1452" spans="6:29" x14ac:dyDescent="0.25">
      <c r="F1452" s="51" t="str">
        <f>IFERROR(VLOOKUP(D1452,'Tabelas auxiliares'!$A$3:$B$61,2,FALSE),"")</f>
        <v/>
      </c>
      <c r="G1452" s="51" t="str">
        <f>IFERROR(VLOOKUP($B1452,'Tabelas auxiliares'!$A$65:$C$102,2,FALSE),"")</f>
        <v/>
      </c>
      <c r="H1452" s="51" t="str">
        <f>IFERROR(VLOOKUP($B1452,'Tabelas auxiliares'!$A$65:$C$102,3,FALSE),"")</f>
        <v/>
      </c>
      <c r="X1452" s="51" t="str">
        <f t="shared" si="38"/>
        <v/>
      </c>
      <c r="Y1452" s="51" t="str">
        <f>IF(T1452="","",IF(AND(T1452&lt;&gt;'Tabelas auxiliares'!$B$236,T1452&lt;&gt;'Tabelas auxiliares'!$B$237,T1452&lt;&gt;'Tabelas auxiliares'!$C$236,T1452&lt;&gt;'Tabelas auxiliares'!$C$237,T1452&lt;&gt;'Tabelas auxiliares'!$D$236),"FOLHA DE PESSOAL",IF(X1452='Tabelas auxiliares'!$A$237,"CUSTEIO",IF(X1452='Tabelas auxiliares'!$A$236,"INVESTIMENTO","ERRO - VERIFICAR"))))</f>
        <v/>
      </c>
      <c r="Z1452" s="64" t="str">
        <f t="shared" si="39"/>
        <v/>
      </c>
      <c r="AA1452" s="44"/>
      <c r="AC1452" s="44"/>
    </row>
    <row r="1453" spans="6:29" x14ac:dyDescent="0.25">
      <c r="F1453" s="51" t="str">
        <f>IFERROR(VLOOKUP(D1453,'Tabelas auxiliares'!$A$3:$B$61,2,FALSE),"")</f>
        <v/>
      </c>
      <c r="G1453" s="51" t="str">
        <f>IFERROR(VLOOKUP($B1453,'Tabelas auxiliares'!$A$65:$C$102,2,FALSE),"")</f>
        <v/>
      </c>
      <c r="H1453" s="51" t="str">
        <f>IFERROR(VLOOKUP($B1453,'Tabelas auxiliares'!$A$65:$C$102,3,FALSE),"")</f>
        <v/>
      </c>
      <c r="X1453" s="51" t="str">
        <f t="shared" si="38"/>
        <v/>
      </c>
      <c r="Y1453" s="51" t="str">
        <f>IF(T1453="","",IF(AND(T1453&lt;&gt;'Tabelas auxiliares'!$B$236,T1453&lt;&gt;'Tabelas auxiliares'!$B$237,T1453&lt;&gt;'Tabelas auxiliares'!$C$236,T1453&lt;&gt;'Tabelas auxiliares'!$C$237,T1453&lt;&gt;'Tabelas auxiliares'!$D$236),"FOLHA DE PESSOAL",IF(X1453='Tabelas auxiliares'!$A$237,"CUSTEIO",IF(X1453='Tabelas auxiliares'!$A$236,"INVESTIMENTO","ERRO - VERIFICAR"))))</f>
        <v/>
      </c>
      <c r="Z1453" s="64" t="str">
        <f t="shared" si="39"/>
        <v/>
      </c>
      <c r="AC1453" s="44"/>
    </row>
    <row r="1454" spans="6:29" x14ac:dyDescent="0.25">
      <c r="F1454" s="51" t="str">
        <f>IFERROR(VLOOKUP(D1454,'Tabelas auxiliares'!$A$3:$B$61,2,FALSE),"")</f>
        <v/>
      </c>
      <c r="G1454" s="51" t="str">
        <f>IFERROR(VLOOKUP($B1454,'Tabelas auxiliares'!$A$65:$C$102,2,FALSE),"")</f>
        <v/>
      </c>
      <c r="H1454" s="51" t="str">
        <f>IFERROR(VLOOKUP($B1454,'Tabelas auxiliares'!$A$65:$C$102,3,FALSE),"")</f>
        <v/>
      </c>
      <c r="X1454" s="51" t="str">
        <f t="shared" si="38"/>
        <v/>
      </c>
      <c r="Y1454" s="51" t="str">
        <f>IF(T1454="","",IF(AND(T1454&lt;&gt;'Tabelas auxiliares'!$B$236,T1454&lt;&gt;'Tabelas auxiliares'!$B$237,T1454&lt;&gt;'Tabelas auxiliares'!$C$236,T1454&lt;&gt;'Tabelas auxiliares'!$C$237,T1454&lt;&gt;'Tabelas auxiliares'!$D$236),"FOLHA DE PESSOAL",IF(X1454='Tabelas auxiliares'!$A$237,"CUSTEIO",IF(X1454='Tabelas auxiliares'!$A$236,"INVESTIMENTO","ERRO - VERIFICAR"))))</f>
        <v/>
      </c>
      <c r="Z1454" s="64" t="str">
        <f t="shared" si="39"/>
        <v/>
      </c>
      <c r="AC1454" s="44"/>
    </row>
    <row r="1455" spans="6:29" x14ac:dyDescent="0.25">
      <c r="F1455" s="51" t="str">
        <f>IFERROR(VLOOKUP(D1455,'Tabelas auxiliares'!$A$3:$B$61,2,FALSE),"")</f>
        <v/>
      </c>
      <c r="G1455" s="51" t="str">
        <f>IFERROR(VLOOKUP($B1455,'Tabelas auxiliares'!$A$65:$C$102,2,FALSE),"")</f>
        <v/>
      </c>
      <c r="H1455" s="51" t="str">
        <f>IFERROR(VLOOKUP($B1455,'Tabelas auxiliares'!$A$65:$C$102,3,FALSE),"")</f>
        <v/>
      </c>
      <c r="X1455" s="51" t="str">
        <f t="shared" si="38"/>
        <v/>
      </c>
      <c r="Y1455" s="51" t="str">
        <f>IF(T1455="","",IF(AND(T1455&lt;&gt;'Tabelas auxiliares'!$B$236,T1455&lt;&gt;'Tabelas auxiliares'!$B$237,T1455&lt;&gt;'Tabelas auxiliares'!$C$236,T1455&lt;&gt;'Tabelas auxiliares'!$C$237,T1455&lt;&gt;'Tabelas auxiliares'!$D$236),"FOLHA DE PESSOAL",IF(X1455='Tabelas auxiliares'!$A$237,"CUSTEIO",IF(X1455='Tabelas auxiliares'!$A$236,"INVESTIMENTO","ERRO - VERIFICAR"))))</f>
        <v/>
      </c>
      <c r="Z1455" s="64" t="str">
        <f t="shared" si="39"/>
        <v/>
      </c>
      <c r="AC1455" s="44"/>
    </row>
    <row r="1456" spans="6:29" x14ac:dyDescent="0.25">
      <c r="F1456" s="51" t="str">
        <f>IFERROR(VLOOKUP(D1456,'Tabelas auxiliares'!$A$3:$B$61,2,FALSE),"")</f>
        <v/>
      </c>
      <c r="G1456" s="51" t="str">
        <f>IFERROR(VLOOKUP($B1456,'Tabelas auxiliares'!$A$65:$C$102,2,FALSE),"")</f>
        <v/>
      </c>
      <c r="H1456" s="51" t="str">
        <f>IFERROR(VLOOKUP($B1456,'Tabelas auxiliares'!$A$65:$C$102,3,FALSE),"")</f>
        <v/>
      </c>
      <c r="X1456" s="51" t="str">
        <f t="shared" si="38"/>
        <v/>
      </c>
      <c r="Y1456" s="51" t="str">
        <f>IF(T1456="","",IF(AND(T1456&lt;&gt;'Tabelas auxiliares'!$B$236,T1456&lt;&gt;'Tabelas auxiliares'!$B$237,T1456&lt;&gt;'Tabelas auxiliares'!$C$236,T1456&lt;&gt;'Tabelas auxiliares'!$C$237,T1456&lt;&gt;'Tabelas auxiliares'!$D$236),"FOLHA DE PESSOAL",IF(X1456='Tabelas auxiliares'!$A$237,"CUSTEIO",IF(X1456='Tabelas auxiliares'!$A$236,"INVESTIMENTO","ERRO - VERIFICAR"))))</f>
        <v/>
      </c>
      <c r="Z1456" s="64" t="str">
        <f t="shared" si="39"/>
        <v/>
      </c>
      <c r="AC1456" s="44"/>
    </row>
    <row r="1457" spans="6:29" x14ac:dyDescent="0.25">
      <c r="F1457" s="51" t="str">
        <f>IFERROR(VLOOKUP(D1457,'Tabelas auxiliares'!$A$3:$B$61,2,FALSE),"")</f>
        <v/>
      </c>
      <c r="G1457" s="51" t="str">
        <f>IFERROR(VLOOKUP($B1457,'Tabelas auxiliares'!$A$65:$C$102,2,FALSE),"")</f>
        <v/>
      </c>
      <c r="H1457" s="51" t="str">
        <f>IFERROR(VLOOKUP($B1457,'Tabelas auxiliares'!$A$65:$C$102,3,FALSE),"")</f>
        <v/>
      </c>
      <c r="X1457" s="51" t="str">
        <f t="shared" si="38"/>
        <v/>
      </c>
      <c r="Y1457" s="51" t="str">
        <f>IF(T1457="","",IF(AND(T1457&lt;&gt;'Tabelas auxiliares'!$B$236,T1457&lt;&gt;'Tabelas auxiliares'!$B$237,T1457&lt;&gt;'Tabelas auxiliares'!$C$236,T1457&lt;&gt;'Tabelas auxiliares'!$C$237,T1457&lt;&gt;'Tabelas auxiliares'!$D$236),"FOLHA DE PESSOAL",IF(X1457='Tabelas auxiliares'!$A$237,"CUSTEIO",IF(X1457='Tabelas auxiliares'!$A$236,"INVESTIMENTO","ERRO - VERIFICAR"))))</f>
        <v/>
      </c>
      <c r="Z1457" s="64" t="str">
        <f t="shared" si="39"/>
        <v/>
      </c>
      <c r="AC1457" s="44"/>
    </row>
    <row r="1458" spans="6:29" x14ac:dyDescent="0.25">
      <c r="F1458" s="51" t="str">
        <f>IFERROR(VLOOKUP(D1458,'Tabelas auxiliares'!$A$3:$B$61,2,FALSE),"")</f>
        <v/>
      </c>
      <c r="G1458" s="51" t="str">
        <f>IFERROR(VLOOKUP($B1458,'Tabelas auxiliares'!$A$65:$C$102,2,FALSE),"")</f>
        <v/>
      </c>
      <c r="H1458" s="51" t="str">
        <f>IFERROR(VLOOKUP($B1458,'Tabelas auxiliares'!$A$65:$C$102,3,FALSE),"")</f>
        <v/>
      </c>
      <c r="X1458" s="51" t="str">
        <f t="shared" si="38"/>
        <v/>
      </c>
      <c r="Y1458" s="51" t="str">
        <f>IF(T1458="","",IF(AND(T1458&lt;&gt;'Tabelas auxiliares'!$B$236,T1458&lt;&gt;'Tabelas auxiliares'!$B$237,T1458&lt;&gt;'Tabelas auxiliares'!$C$236,T1458&lt;&gt;'Tabelas auxiliares'!$C$237,T1458&lt;&gt;'Tabelas auxiliares'!$D$236),"FOLHA DE PESSOAL",IF(X1458='Tabelas auxiliares'!$A$237,"CUSTEIO",IF(X1458='Tabelas auxiliares'!$A$236,"INVESTIMENTO","ERRO - VERIFICAR"))))</f>
        <v/>
      </c>
      <c r="Z1458" s="64" t="str">
        <f t="shared" si="39"/>
        <v/>
      </c>
      <c r="AC1458" s="44"/>
    </row>
    <row r="1459" spans="6:29" x14ac:dyDescent="0.25">
      <c r="F1459" s="51" t="str">
        <f>IFERROR(VLOOKUP(D1459,'Tabelas auxiliares'!$A$3:$B$61,2,FALSE),"")</f>
        <v/>
      </c>
      <c r="G1459" s="51" t="str">
        <f>IFERROR(VLOOKUP($B1459,'Tabelas auxiliares'!$A$65:$C$102,2,FALSE),"")</f>
        <v/>
      </c>
      <c r="H1459" s="51" t="str">
        <f>IFERROR(VLOOKUP($B1459,'Tabelas auxiliares'!$A$65:$C$102,3,FALSE),"")</f>
        <v/>
      </c>
      <c r="X1459" s="51" t="str">
        <f t="shared" si="38"/>
        <v/>
      </c>
      <c r="Y1459" s="51" t="str">
        <f>IF(T1459="","",IF(AND(T1459&lt;&gt;'Tabelas auxiliares'!$B$236,T1459&lt;&gt;'Tabelas auxiliares'!$B$237,T1459&lt;&gt;'Tabelas auxiliares'!$C$236,T1459&lt;&gt;'Tabelas auxiliares'!$C$237,T1459&lt;&gt;'Tabelas auxiliares'!$D$236),"FOLHA DE PESSOAL",IF(X1459='Tabelas auxiliares'!$A$237,"CUSTEIO",IF(X1459='Tabelas auxiliares'!$A$236,"INVESTIMENTO","ERRO - VERIFICAR"))))</f>
        <v/>
      </c>
      <c r="Z1459" s="64" t="str">
        <f t="shared" si="39"/>
        <v/>
      </c>
      <c r="AC1459" s="44"/>
    </row>
    <row r="1460" spans="6:29" x14ac:dyDescent="0.25">
      <c r="F1460" s="51" t="str">
        <f>IFERROR(VLOOKUP(D1460,'Tabelas auxiliares'!$A$3:$B$61,2,FALSE),"")</f>
        <v/>
      </c>
      <c r="G1460" s="51" t="str">
        <f>IFERROR(VLOOKUP($B1460,'Tabelas auxiliares'!$A$65:$C$102,2,FALSE),"")</f>
        <v/>
      </c>
      <c r="H1460" s="51" t="str">
        <f>IFERROR(VLOOKUP($B1460,'Tabelas auxiliares'!$A$65:$C$102,3,FALSE),"")</f>
        <v/>
      </c>
      <c r="X1460" s="51" t="str">
        <f t="shared" si="38"/>
        <v/>
      </c>
      <c r="Y1460" s="51" t="str">
        <f>IF(T1460="","",IF(AND(T1460&lt;&gt;'Tabelas auxiliares'!$B$236,T1460&lt;&gt;'Tabelas auxiliares'!$B$237,T1460&lt;&gt;'Tabelas auxiliares'!$C$236,T1460&lt;&gt;'Tabelas auxiliares'!$C$237,T1460&lt;&gt;'Tabelas auxiliares'!$D$236),"FOLHA DE PESSOAL",IF(X1460='Tabelas auxiliares'!$A$237,"CUSTEIO",IF(X1460='Tabelas auxiliares'!$A$236,"INVESTIMENTO","ERRO - VERIFICAR"))))</f>
        <v/>
      </c>
      <c r="Z1460" s="64" t="str">
        <f t="shared" si="39"/>
        <v/>
      </c>
      <c r="AC1460" s="44"/>
    </row>
    <row r="1461" spans="6:29" x14ac:dyDescent="0.25">
      <c r="F1461" s="51" t="str">
        <f>IFERROR(VLOOKUP(D1461,'Tabelas auxiliares'!$A$3:$B$61,2,FALSE),"")</f>
        <v/>
      </c>
      <c r="G1461" s="51" t="str">
        <f>IFERROR(VLOOKUP($B1461,'Tabelas auxiliares'!$A$65:$C$102,2,FALSE),"")</f>
        <v/>
      </c>
      <c r="H1461" s="51" t="str">
        <f>IFERROR(VLOOKUP($B1461,'Tabelas auxiliares'!$A$65:$C$102,3,FALSE),"")</f>
        <v/>
      </c>
      <c r="X1461" s="51" t="str">
        <f t="shared" si="38"/>
        <v/>
      </c>
      <c r="Y1461" s="51" t="str">
        <f>IF(T1461="","",IF(AND(T1461&lt;&gt;'Tabelas auxiliares'!$B$236,T1461&lt;&gt;'Tabelas auxiliares'!$B$237,T1461&lt;&gt;'Tabelas auxiliares'!$C$236,T1461&lt;&gt;'Tabelas auxiliares'!$C$237,T1461&lt;&gt;'Tabelas auxiliares'!$D$236),"FOLHA DE PESSOAL",IF(X1461='Tabelas auxiliares'!$A$237,"CUSTEIO",IF(X1461='Tabelas auxiliares'!$A$236,"INVESTIMENTO","ERRO - VERIFICAR"))))</f>
        <v/>
      </c>
      <c r="Z1461" s="64" t="str">
        <f t="shared" si="39"/>
        <v/>
      </c>
      <c r="AC1461" s="44"/>
    </row>
    <row r="1462" spans="6:29" x14ac:dyDescent="0.25">
      <c r="F1462" s="51" t="str">
        <f>IFERROR(VLOOKUP(D1462,'Tabelas auxiliares'!$A$3:$B$61,2,FALSE),"")</f>
        <v/>
      </c>
      <c r="G1462" s="51" t="str">
        <f>IFERROR(VLOOKUP($B1462,'Tabelas auxiliares'!$A$65:$C$102,2,FALSE),"")</f>
        <v/>
      </c>
      <c r="H1462" s="51" t="str">
        <f>IFERROR(VLOOKUP($B1462,'Tabelas auxiliares'!$A$65:$C$102,3,FALSE),"")</f>
        <v/>
      </c>
      <c r="X1462" s="51" t="str">
        <f t="shared" si="38"/>
        <v/>
      </c>
      <c r="Y1462" s="51" t="str">
        <f>IF(T1462="","",IF(AND(T1462&lt;&gt;'Tabelas auxiliares'!$B$236,T1462&lt;&gt;'Tabelas auxiliares'!$B$237,T1462&lt;&gt;'Tabelas auxiliares'!$C$236,T1462&lt;&gt;'Tabelas auxiliares'!$C$237,T1462&lt;&gt;'Tabelas auxiliares'!$D$236),"FOLHA DE PESSOAL",IF(X1462='Tabelas auxiliares'!$A$237,"CUSTEIO",IF(X1462='Tabelas auxiliares'!$A$236,"INVESTIMENTO","ERRO - VERIFICAR"))))</f>
        <v/>
      </c>
      <c r="Z1462" s="64" t="str">
        <f t="shared" si="39"/>
        <v/>
      </c>
      <c r="AC1462" s="44"/>
    </row>
    <row r="1463" spans="6:29" x14ac:dyDescent="0.25">
      <c r="F1463" s="51" t="str">
        <f>IFERROR(VLOOKUP(D1463,'Tabelas auxiliares'!$A$3:$B$61,2,FALSE),"")</f>
        <v/>
      </c>
      <c r="G1463" s="51" t="str">
        <f>IFERROR(VLOOKUP($B1463,'Tabelas auxiliares'!$A$65:$C$102,2,FALSE),"")</f>
        <v/>
      </c>
      <c r="H1463" s="51" t="str">
        <f>IFERROR(VLOOKUP($B1463,'Tabelas auxiliares'!$A$65:$C$102,3,FALSE),"")</f>
        <v/>
      </c>
      <c r="X1463" s="51" t="str">
        <f t="shared" si="38"/>
        <v/>
      </c>
      <c r="Y1463" s="51" t="str">
        <f>IF(T1463="","",IF(AND(T1463&lt;&gt;'Tabelas auxiliares'!$B$236,T1463&lt;&gt;'Tabelas auxiliares'!$B$237,T1463&lt;&gt;'Tabelas auxiliares'!$C$236,T1463&lt;&gt;'Tabelas auxiliares'!$C$237,T1463&lt;&gt;'Tabelas auxiliares'!$D$236),"FOLHA DE PESSOAL",IF(X1463='Tabelas auxiliares'!$A$237,"CUSTEIO",IF(X1463='Tabelas auxiliares'!$A$236,"INVESTIMENTO","ERRO - VERIFICAR"))))</f>
        <v/>
      </c>
      <c r="Z1463" s="64" t="str">
        <f t="shared" si="39"/>
        <v/>
      </c>
      <c r="AC1463" s="44"/>
    </row>
    <row r="1464" spans="6:29" x14ac:dyDescent="0.25">
      <c r="F1464" s="51" t="str">
        <f>IFERROR(VLOOKUP(D1464,'Tabelas auxiliares'!$A$3:$B$61,2,FALSE),"")</f>
        <v/>
      </c>
      <c r="G1464" s="51" t="str">
        <f>IFERROR(VLOOKUP($B1464,'Tabelas auxiliares'!$A$65:$C$102,2,FALSE),"")</f>
        <v/>
      </c>
      <c r="H1464" s="51" t="str">
        <f>IFERROR(VLOOKUP($B1464,'Tabelas auxiliares'!$A$65:$C$102,3,FALSE),"")</f>
        <v/>
      </c>
      <c r="X1464" s="51" t="str">
        <f t="shared" si="38"/>
        <v/>
      </c>
      <c r="Y1464" s="51" t="str">
        <f>IF(T1464="","",IF(AND(T1464&lt;&gt;'Tabelas auxiliares'!$B$236,T1464&lt;&gt;'Tabelas auxiliares'!$B$237,T1464&lt;&gt;'Tabelas auxiliares'!$C$236,T1464&lt;&gt;'Tabelas auxiliares'!$C$237,T1464&lt;&gt;'Tabelas auxiliares'!$D$236),"FOLHA DE PESSOAL",IF(X1464='Tabelas auxiliares'!$A$237,"CUSTEIO",IF(X1464='Tabelas auxiliares'!$A$236,"INVESTIMENTO","ERRO - VERIFICAR"))))</f>
        <v/>
      </c>
      <c r="Z1464" s="64" t="str">
        <f t="shared" si="39"/>
        <v/>
      </c>
      <c r="AC1464" s="44"/>
    </row>
    <row r="1465" spans="6:29" x14ac:dyDescent="0.25">
      <c r="F1465" s="51" t="str">
        <f>IFERROR(VLOOKUP(D1465,'Tabelas auxiliares'!$A$3:$B$61,2,FALSE),"")</f>
        <v/>
      </c>
      <c r="G1465" s="51" t="str">
        <f>IFERROR(VLOOKUP($B1465,'Tabelas auxiliares'!$A$65:$C$102,2,FALSE),"")</f>
        <v/>
      </c>
      <c r="H1465" s="51" t="str">
        <f>IFERROR(VLOOKUP($B1465,'Tabelas auxiliares'!$A$65:$C$102,3,FALSE),"")</f>
        <v/>
      </c>
      <c r="X1465" s="51" t="str">
        <f t="shared" si="38"/>
        <v/>
      </c>
      <c r="Y1465" s="51" t="str">
        <f>IF(T1465="","",IF(AND(T1465&lt;&gt;'Tabelas auxiliares'!$B$236,T1465&lt;&gt;'Tabelas auxiliares'!$B$237,T1465&lt;&gt;'Tabelas auxiliares'!$C$236,T1465&lt;&gt;'Tabelas auxiliares'!$C$237,T1465&lt;&gt;'Tabelas auxiliares'!$D$236),"FOLHA DE PESSOAL",IF(X1465='Tabelas auxiliares'!$A$237,"CUSTEIO",IF(X1465='Tabelas auxiliares'!$A$236,"INVESTIMENTO","ERRO - VERIFICAR"))))</f>
        <v/>
      </c>
      <c r="Z1465" s="64" t="str">
        <f t="shared" si="39"/>
        <v/>
      </c>
      <c r="AC1465" s="44"/>
    </row>
    <row r="1466" spans="6:29" x14ac:dyDescent="0.25">
      <c r="F1466" s="51" t="str">
        <f>IFERROR(VLOOKUP(D1466,'Tabelas auxiliares'!$A$3:$B$61,2,FALSE),"")</f>
        <v/>
      </c>
      <c r="G1466" s="51" t="str">
        <f>IFERROR(VLOOKUP($B1466,'Tabelas auxiliares'!$A$65:$C$102,2,FALSE),"")</f>
        <v/>
      </c>
      <c r="H1466" s="51" t="str">
        <f>IFERROR(VLOOKUP($B1466,'Tabelas auxiliares'!$A$65:$C$102,3,FALSE),"")</f>
        <v/>
      </c>
      <c r="X1466" s="51" t="str">
        <f t="shared" si="38"/>
        <v/>
      </c>
      <c r="Y1466" s="51" t="str">
        <f>IF(T1466="","",IF(AND(T1466&lt;&gt;'Tabelas auxiliares'!$B$236,T1466&lt;&gt;'Tabelas auxiliares'!$B$237,T1466&lt;&gt;'Tabelas auxiliares'!$C$236,T1466&lt;&gt;'Tabelas auxiliares'!$C$237,T1466&lt;&gt;'Tabelas auxiliares'!$D$236),"FOLHA DE PESSOAL",IF(X1466='Tabelas auxiliares'!$A$237,"CUSTEIO",IF(X1466='Tabelas auxiliares'!$A$236,"INVESTIMENTO","ERRO - VERIFICAR"))))</f>
        <v/>
      </c>
      <c r="Z1466" s="64" t="str">
        <f t="shared" si="39"/>
        <v/>
      </c>
      <c r="AC1466" s="44"/>
    </row>
    <row r="1467" spans="6:29" x14ac:dyDescent="0.25">
      <c r="F1467" s="51" t="str">
        <f>IFERROR(VLOOKUP(D1467,'Tabelas auxiliares'!$A$3:$B$61,2,FALSE),"")</f>
        <v/>
      </c>
      <c r="G1467" s="51" t="str">
        <f>IFERROR(VLOOKUP($B1467,'Tabelas auxiliares'!$A$65:$C$102,2,FALSE),"")</f>
        <v/>
      </c>
      <c r="H1467" s="51" t="str">
        <f>IFERROR(VLOOKUP($B1467,'Tabelas auxiliares'!$A$65:$C$102,3,FALSE),"")</f>
        <v/>
      </c>
      <c r="X1467" s="51" t="str">
        <f t="shared" si="38"/>
        <v/>
      </c>
      <c r="Y1467" s="51" t="str">
        <f>IF(T1467="","",IF(AND(T1467&lt;&gt;'Tabelas auxiliares'!$B$236,T1467&lt;&gt;'Tabelas auxiliares'!$B$237,T1467&lt;&gt;'Tabelas auxiliares'!$C$236,T1467&lt;&gt;'Tabelas auxiliares'!$C$237,T1467&lt;&gt;'Tabelas auxiliares'!$D$236),"FOLHA DE PESSOAL",IF(X1467='Tabelas auxiliares'!$A$237,"CUSTEIO",IF(X1467='Tabelas auxiliares'!$A$236,"INVESTIMENTO","ERRO - VERIFICAR"))))</f>
        <v/>
      </c>
      <c r="Z1467" s="64" t="str">
        <f t="shared" si="39"/>
        <v/>
      </c>
      <c r="AC1467" s="44"/>
    </row>
    <row r="1468" spans="6:29" x14ac:dyDescent="0.25">
      <c r="F1468" s="51" t="str">
        <f>IFERROR(VLOOKUP(D1468,'Tabelas auxiliares'!$A$3:$B$61,2,FALSE),"")</f>
        <v/>
      </c>
      <c r="G1468" s="51" t="str">
        <f>IFERROR(VLOOKUP($B1468,'Tabelas auxiliares'!$A$65:$C$102,2,FALSE),"")</f>
        <v/>
      </c>
      <c r="H1468" s="51" t="str">
        <f>IFERROR(VLOOKUP($B1468,'Tabelas auxiliares'!$A$65:$C$102,3,FALSE),"")</f>
        <v/>
      </c>
      <c r="X1468" s="51" t="str">
        <f t="shared" si="38"/>
        <v/>
      </c>
      <c r="Y1468" s="51" t="str">
        <f>IF(T1468="","",IF(AND(T1468&lt;&gt;'Tabelas auxiliares'!$B$236,T1468&lt;&gt;'Tabelas auxiliares'!$B$237,T1468&lt;&gt;'Tabelas auxiliares'!$C$236,T1468&lt;&gt;'Tabelas auxiliares'!$C$237,T1468&lt;&gt;'Tabelas auxiliares'!$D$236),"FOLHA DE PESSOAL",IF(X1468='Tabelas auxiliares'!$A$237,"CUSTEIO",IF(X1468='Tabelas auxiliares'!$A$236,"INVESTIMENTO","ERRO - VERIFICAR"))))</f>
        <v/>
      </c>
      <c r="Z1468" s="64" t="str">
        <f t="shared" si="39"/>
        <v/>
      </c>
      <c r="AC1468" s="44"/>
    </row>
    <row r="1469" spans="6:29" x14ac:dyDescent="0.25">
      <c r="F1469" s="51" t="str">
        <f>IFERROR(VLOOKUP(D1469,'Tabelas auxiliares'!$A$3:$B$61,2,FALSE),"")</f>
        <v/>
      </c>
      <c r="G1469" s="51" t="str">
        <f>IFERROR(VLOOKUP($B1469,'Tabelas auxiliares'!$A$65:$C$102,2,FALSE),"")</f>
        <v/>
      </c>
      <c r="H1469" s="51" t="str">
        <f>IFERROR(VLOOKUP($B1469,'Tabelas auxiliares'!$A$65:$C$102,3,FALSE),"")</f>
        <v/>
      </c>
      <c r="X1469" s="51" t="str">
        <f t="shared" si="38"/>
        <v/>
      </c>
      <c r="Y1469" s="51" t="str">
        <f>IF(T1469="","",IF(AND(T1469&lt;&gt;'Tabelas auxiliares'!$B$236,T1469&lt;&gt;'Tabelas auxiliares'!$B$237,T1469&lt;&gt;'Tabelas auxiliares'!$C$236,T1469&lt;&gt;'Tabelas auxiliares'!$C$237,T1469&lt;&gt;'Tabelas auxiliares'!$D$236),"FOLHA DE PESSOAL",IF(X1469='Tabelas auxiliares'!$A$237,"CUSTEIO",IF(X1469='Tabelas auxiliares'!$A$236,"INVESTIMENTO","ERRO - VERIFICAR"))))</f>
        <v/>
      </c>
      <c r="Z1469" s="64" t="str">
        <f t="shared" si="39"/>
        <v/>
      </c>
      <c r="AC1469" s="44"/>
    </row>
    <row r="1470" spans="6:29" x14ac:dyDescent="0.25">
      <c r="F1470" s="51" t="str">
        <f>IFERROR(VLOOKUP(D1470,'Tabelas auxiliares'!$A$3:$B$61,2,FALSE),"")</f>
        <v/>
      </c>
      <c r="G1470" s="51" t="str">
        <f>IFERROR(VLOOKUP($B1470,'Tabelas auxiliares'!$A$65:$C$102,2,FALSE),"")</f>
        <v/>
      </c>
      <c r="H1470" s="51" t="str">
        <f>IFERROR(VLOOKUP($B1470,'Tabelas auxiliares'!$A$65:$C$102,3,FALSE),"")</f>
        <v/>
      </c>
      <c r="X1470" s="51" t="str">
        <f t="shared" si="38"/>
        <v/>
      </c>
      <c r="Y1470" s="51" t="str">
        <f>IF(T1470="","",IF(AND(T1470&lt;&gt;'Tabelas auxiliares'!$B$236,T1470&lt;&gt;'Tabelas auxiliares'!$B$237,T1470&lt;&gt;'Tabelas auxiliares'!$C$236,T1470&lt;&gt;'Tabelas auxiliares'!$C$237,T1470&lt;&gt;'Tabelas auxiliares'!$D$236),"FOLHA DE PESSOAL",IF(X1470='Tabelas auxiliares'!$A$237,"CUSTEIO",IF(X1470='Tabelas auxiliares'!$A$236,"INVESTIMENTO","ERRO - VERIFICAR"))))</f>
        <v/>
      </c>
      <c r="Z1470" s="64" t="str">
        <f t="shared" si="39"/>
        <v/>
      </c>
      <c r="AC1470" s="44"/>
    </row>
    <row r="1471" spans="6:29" x14ac:dyDescent="0.25">
      <c r="F1471" s="51" t="str">
        <f>IFERROR(VLOOKUP(D1471,'Tabelas auxiliares'!$A$3:$B$61,2,FALSE),"")</f>
        <v/>
      </c>
      <c r="G1471" s="51" t="str">
        <f>IFERROR(VLOOKUP($B1471,'Tabelas auxiliares'!$A$65:$C$102,2,FALSE),"")</f>
        <v/>
      </c>
      <c r="H1471" s="51" t="str">
        <f>IFERROR(VLOOKUP($B1471,'Tabelas auxiliares'!$A$65:$C$102,3,FALSE),"")</f>
        <v/>
      </c>
      <c r="X1471" s="51" t="str">
        <f t="shared" si="32"/>
        <v/>
      </c>
      <c r="Y1471" s="51" t="str">
        <f>IF(T1471="","",IF(AND(T1471&lt;&gt;'Tabelas auxiliares'!$B$236,T1471&lt;&gt;'Tabelas auxiliares'!$B$237,T1471&lt;&gt;'Tabelas auxiliares'!$C$236,T1471&lt;&gt;'Tabelas auxiliares'!$C$237,T1471&lt;&gt;'Tabelas auxiliares'!$D$236),"FOLHA DE PESSOAL",IF(X1471='Tabelas auxiliares'!$A$237,"CUSTEIO",IF(X1471='Tabelas auxiliares'!$A$236,"INVESTIMENTO","ERRO - VERIFICAR"))))</f>
        <v/>
      </c>
      <c r="Z1471" s="64" t="str">
        <f t="shared" si="33"/>
        <v/>
      </c>
      <c r="AC1471" s="44"/>
    </row>
    <row r="1472" spans="6:29" x14ac:dyDescent="0.25">
      <c r="F1472" s="51" t="str">
        <f>IFERROR(VLOOKUP(D1472,'Tabelas auxiliares'!$A$3:$B$61,2,FALSE),"")</f>
        <v/>
      </c>
      <c r="G1472" s="51" t="str">
        <f>IFERROR(VLOOKUP($B1472,'Tabelas auxiliares'!$A$65:$C$102,2,FALSE),"")</f>
        <v/>
      </c>
      <c r="H1472" s="51" t="str">
        <f>IFERROR(VLOOKUP($B1472,'Tabelas auxiliares'!$A$65:$C$102,3,FALSE),"")</f>
        <v/>
      </c>
      <c r="X1472" s="51" t="str">
        <f t="shared" si="32"/>
        <v/>
      </c>
      <c r="Y1472" s="51" t="str">
        <f>IF(T1472="","",IF(AND(T1472&lt;&gt;'Tabelas auxiliares'!$B$236,T1472&lt;&gt;'Tabelas auxiliares'!$B$237,T1472&lt;&gt;'Tabelas auxiliares'!$C$236,T1472&lt;&gt;'Tabelas auxiliares'!$C$237,T1472&lt;&gt;'Tabelas auxiliares'!$D$236),"FOLHA DE PESSOAL",IF(X1472='Tabelas auxiliares'!$A$237,"CUSTEIO",IF(X1472='Tabelas auxiliares'!$A$236,"INVESTIMENTO","ERRO - VERIFICAR"))))</f>
        <v/>
      </c>
      <c r="Z1472" s="64" t="str">
        <f t="shared" si="33"/>
        <v/>
      </c>
      <c r="AC1472" s="44"/>
    </row>
    <row r="1473" spans="1:29" x14ac:dyDescent="0.25">
      <c r="F1473" s="51" t="str">
        <f>IFERROR(VLOOKUP(D1473,'Tabelas auxiliares'!$A$3:$B$61,2,FALSE),"")</f>
        <v/>
      </c>
      <c r="G1473" s="51" t="str">
        <f>IFERROR(VLOOKUP($B1473,'Tabelas auxiliares'!$A$65:$C$102,2,FALSE),"")</f>
        <v/>
      </c>
      <c r="H1473" s="51" t="str">
        <f>IFERROR(VLOOKUP($B1473,'Tabelas auxiliares'!$A$65:$C$102,3,FALSE),"")</f>
        <v/>
      </c>
      <c r="X1473" s="51" t="str">
        <f t="shared" si="32"/>
        <v/>
      </c>
      <c r="Y1473" s="51" t="str">
        <f>IF(T1473="","",IF(AND(T1473&lt;&gt;'Tabelas auxiliares'!$B$236,T1473&lt;&gt;'Tabelas auxiliares'!$B$237,T1473&lt;&gt;'Tabelas auxiliares'!$C$236,T1473&lt;&gt;'Tabelas auxiliares'!$C$237,T1473&lt;&gt;'Tabelas auxiliares'!$D$236),"FOLHA DE PESSOAL",IF(X1473='Tabelas auxiliares'!$A$237,"CUSTEIO",IF(X1473='Tabelas auxiliares'!$A$236,"INVESTIMENTO","ERRO - VERIFICAR"))))</f>
        <v/>
      </c>
      <c r="Z1473" s="64" t="str">
        <f t="shared" si="33"/>
        <v/>
      </c>
      <c r="AC1473" s="44"/>
    </row>
    <row r="1474" spans="1:29" x14ac:dyDescent="0.25">
      <c r="F1474" s="51" t="str">
        <f>IFERROR(VLOOKUP(D1474,'Tabelas auxiliares'!$A$3:$B$61,2,FALSE),"")</f>
        <v/>
      </c>
      <c r="G1474" s="51" t="str">
        <f>IFERROR(VLOOKUP($B1474,'Tabelas auxiliares'!$A$65:$C$102,2,FALSE),"")</f>
        <v/>
      </c>
      <c r="H1474" s="51" t="str">
        <f>IFERROR(VLOOKUP($B1474,'Tabelas auxiliares'!$A$65:$C$102,3,FALSE),"")</f>
        <v/>
      </c>
      <c r="X1474" s="51" t="str">
        <f t="shared" si="32"/>
        <v/>
      </c>
      <c r="Y1474" s="51" t="str">
        <f>IF(T1474="","",IF(AND(T1474&lt;&gt;'Tabelas auxiliares'!$B$236,T1474&lt;&gt;'Tabelas auxiliares'!$B$237,T1474&lt;&gt;'Tabelas auxiliares'!$C$236,T1474&lt;&gt;'Tabelas auxiliares'!$C$237,T1474&lt;&gt;'Tabelas auxiliares'!$D$236),"FOLHA DE PESSOAL",IF(X1474='Tabelas auxiliares'!$A$237,"CUSTEIO",IF(X1474='Tabelas auxiliares'!$A$236,"INVESTIMENTO","ERRO - VERIFICAR"))))</f>
        <v/>
      </c>
      <c r="Z1474" s="64" t="str">
        <f t="shared" si="33"/>
        <v/>
      </c>
      <c r="AC1474" s="44"/>
    </row>
    <row r="1475" spans="1:29" x14ac:dyDescent="0.25">
      <c r="F1475" s="51" t="str">
        <f>IFERROR(VLOOKUP(D1475,'Tabelas auxiliares'!$A$3:$B$61,2,FALSE),"")</f>
        <v/>
      </c>
      <c r="G1475" s="51" t="str">
        <f>IFERROR(VLOOKUP($B1475,'Tabelas auxiliares'!$A$65:$C$102,2,FALSE),"")</f>
        <v/>
      </c>
      <c r="H1475" s="51" t="str">
        <f>IFERROR(VLOOKUP($B1475,'Tabelas auxiliares'!$A$65:$C$102,3,FALSE),"")</f>
        <v/>
      </c>
      <c r="X1475" s="51" t="str">
        <f t="shared" si="32"/>
        <v/>
      </c>
      <c r="Y1475" s="51" t="str">
        <f>IF(T1475="","",IF(AND(T1475&lt;&gt;'Tabelas auxiliares'!$B$236,T1475&lt;&gt;'Tabelas auxiliares'!$B$237,T1475&lt;&gt;'Tabelas auxiliares'!$C$236,T1475&lt;&gt;'Tabelas auxiliares'!$C$237,T1475&lt;&gt;'Tabelas auxiliares'!$D$236),"FOLHA DE PESSOAL",IF(X1475='Tabelas auxiliares'!$A$237,"CUSTEIO",IF(X1475='Tabelas auxiliares'!$A$236,"INVESTIMENTO","ERRO - VERIFICAR"))))</f>
        <v/>
      </c>
      <c r="Z1475" s="64" t="str">
        <f t="shared" si="33"/>
        <v/>
      </c>
      <c r="AC1475" s="44"/>
    </row>
    <row r="1476" spans="1:29" x14ac:dyDescent="0.25">
      <c r="F1476" s="51" t="str">
        <f>IFERROR(VLOOKUP(D1476,'Tabelas auxiliares'!$A$3:$B$61,2,FALSE),"")</f>
        <v/>
      </c>
      <c r="G1476" s="51" t="str">
        <f>IFERROR(VLOOKUP($B1476,'Tabelas auxiliares'!$A$65:$C$102,2,FALSE),"")</f>
        <v/>
      </c>
      <c r="H1476" s="51" t="str">
        <f>IFERROR(VLOOKUP($B1476,'Tabelas auxiliares'!$A$65:$C$102,3,FALSE),"")</f>
        <v/>
      </c>
      <c r="X1476" s="51" t="str">
        <f t="shared" si="32"/>
        <v/>
      </c>
      <c r="Y1476" s="51" t="str">
        <f>IF(T1476="","",IF(AND(T1476&lt;&gt;'Tabelas auxiliares'!$B$236,T1476&lt;&gt;'Tabelas auxiliares'!$B$237,T1476&lt;&gt;'Tabelas auxiliares'!$C$236,T1476&lt;&gt;'Tabelas auxiliares'!$C$237,T1476&lt;&gt;'Tabelas auxiliares'!$D$236),"FOLHA DE PESSOAL",IF(X1476='Tabelas auxiliares'!$A$237,"CUSTEIO",IF(X1476='Tabelas auxiliares'!$A$236,"INVESTIMENTO","ERRO - VERIFICAR"))))</f>
        <v/>
      </c>
      <c r="Z1476" s="64" t="str">
        <f t="shared" si="33"/>
        <v/>
      </c>
      <c r="AC1476" s="44"/>
    </row>
    <row r="1477" spans="1:29" x14ac:dyDescent="0.25">
      <c r="F1477" s="51" t="str">
        <f>IFERROR(VLOOKUP(D1477,'Tabelas auxiliares'!$A$3:$B$61,2,FALSE),"")</f>
        <v/>
      </c>
      <c r="G1477" s="51" t="str">
        <f>IFERROR(VLOOKUP($B1477,'Tabelas auxiliares'!$A$65:$C$102,2,FALSE),"")</f>
        <v/>
      </c>
      <c r="H1477" s="51" t="str">
        <f>IFERROR(VLOOKUP($B1477,'Tabelas auxiliares'!$A$65:$C$102,3,FALSE),"")</f>
        <v/>
      </c>
      <c r="X1477" s="51" t="str">
        <f t="shared" si="32"/>
        <v/>
      </c>
      <c r="Y1477" s="51" t="str">
        <f>IF(T1477="","",IF(AND(T1477&lt;&gt;'Tabelas auxiliares'!$B$236,T1477&lt;&gt;'Tabelas auxiliares'!$B$237,T1477&lt;&gt;'Tabelas auxiliares'!$C$236,T1477&lt;&gt;'Tabelas auxiliares'!$C$237,T1477&lt;&gt;'Tabelas auxiliares'!$D$236),"FOLHA DE PESSOAL",IF(X1477='Tabelas auxiliares'!$A$237,"CUSTEIO",IF(X1477='Tabelas auxiliares'!$A$236,"INVESTIMENTO","ERRO - VERIFICAR"))))</f>
        <v/>
      </c>
      <c r="Z1477" s="64" t="str">
        <f t="shared" si="33"/>
        <v/>
      </c>
      <c r="AC1477" s="44"/>
    </row>
    <row r="1478" spans="1:29" x14ac:dyDescent="0.25">
      <c r="F1478" s="51" t="str">
        <f>IFERROR(VLOOKUP(D1478,'Tabelas auxiliares'!$A$3:$B$61,2,FALSE),"")</f>
        <v/>
      </c>
      <c r="G1478" s="51" t="str">
        <f>IFERROR(VLOOKUP($B1478,'Tabelas auxiliares'!$A$65:$C$102,2,FALSE),"")</f>
        <v/>
      </c>
      <c r="H1478" s="51" t="str">
        <f>IFERROR(VLOOKUP($B1478,'Tabelas auxiliares'!$A$65:$C$102,3,FALSE),"")</f>
        <v/>
      </c>
      <c r="X1478" s="51" t="str">
        <f t="shared" si="32"/>
        <v/>
      </c>
      <c r="Y1478" s="51" t="str">
        <f>IF(T1478="","",IF(AND(T1478&lt;&gt;'Tabelas auxiliares'!$B$236,T1478&lt;&gt;'Tabelas auxiliares'!$B$237,T1478&lt;&gt;'Tabelas auxiliares'!$C$236,T1478&lt;&gt;'Tabelas auxiliares'!$C$237,T1478&lt;&gt;'Tabelas auxiliares'!$D$236),"FOLHA DE PESSOAL",IF(X1478='Tabelas auxiliares'!$A$237,"CUSTEIO",IF(X1478='Tabelas auxiliares'!$A$236,"INVESTIMENTO","ERRO - VERIFICAR"))))</f>
        <v/>
      </c>
      <c r="Z1478" s="64" t="str">
        <f t="shared" si="33"/>
        <v/>
      </c>
      <c r="AC1478" s="44"/>
    </row>
    <row r="1479" spans="1:29" x14ac:dyDescent="0.25">
      <c r="F1479" s="51" t="str">
        <f>IFERROR(VLOOKUP(D1479,'Tabelas auxiliares'!$A$3:$B$61,2,FALSE),"")</f>
        <v/>
      </c>
      <c r="G1479" s="51" t="str">
        <f>IFERROR(VLOOKUP($B1479,'Tabelas auxiliares'!$A$65:$C$102,2,FALSE),"")</f>
        <v/>
      </c>
      <c r="H1479" s="51" t="str">
        <f>IFERROR(VLOOKUP($B1479,'Tabelas auxiliares'!$A$65:$C$102,3,FALSE),"")</f>
        <v/>
      </c>
      <c r="X1479" s="51" t="str">
        <f t="shared" si="32"/>
        <v/>
      </c>
      <c r="Y1479" s="51" t="str">
        <f>IF(T1479="","",IF(AND(T1479&lt;&gt;'Tabelas auxiliares'!$B$236,T1479&lt;&gt;'Tabelas auxiliares'!$B$237,T1479&lt;&gt;'Tabelas auxiliares'!$C$236,T1479&lt;&gt;'Tabelas auxiliares'!$C$237,T1479&lt;&gt;'Tabelas auxiliares'!$D$236),"FOLHA DE PESSOAL",IF(X1479='Tabelas auxiliares'!$A$237,"CUSTEIO",IF(X1479='Tabelas auxiliares'!$A$236,"INVESTIMENTO","ERRO - VERIFICAR"))))</f>
        <v/>
      </c>
      <c r="Z1479" s="64" t="str">
        <f t="shared" si="33"/>
        <v/>
      </c>
      <c r="AC1479" s="44"/>
    </row>
    <row r="1480" spans="1:29" x14ac:dyDescent="0.25">
      <c r="F1480" s="51" t="str">
        <f>IFERROR(VLOOKUP(D1480,'Tabelas auxiliares'!$A$3:$B$61,2,FALSE),"")</f>
        <v/>
      </c>
      <c r="G1480" s="51" t="str">
        <f>IFERROR(VLOOKUP($B1480,'Tabelas auxiliares'!$A$65:$C$102,2,FALSE),"")</f>
        <v/>
      </c>
      <c r="H1480" s="51" t="str">
        <f>IFERROR(VLOOKUP($B1480,'Tabelas auxiliares'!$A$65:$C$102,3,FALSE),"")</f>
        <v/>
      </c>
      <c r="X1480" s="51" t="str">
        <f t="shared" si="32"/>
        <v/>
      </c>
      <c r="Y1480" s="51" t="str">
        <f>IF(T1480="","",IF(AND(T1480&lt;&gt;'Tabelas auxiliares'!$B$236,T1480&lt;&gt;'Tabelas auxiliares'!$B$237,T1480&lt;&gt;'Tabelas auxiliares'!$C$236,T1480&lt;&gt;'Tabelas auxiliares'!$C$237,T1480&lt;&gt;'Tabelas auxiliares'!$D$236),"FOLHA DE PESSOAL",IF(X1480='Tabelas auxiliares'!$A$237,"CUSTEIO",IF(X1480='Tabelas auxiliares'!$A$236,"INVESTIMENTO","ERRO - VERIFICAR"))))</f>
        <v/>
      </c>
      <c r="Z1480" s="64" t="str">
        <f t="shared" si="33"/>
        <v/>
      </c>
      <c r="AC1480" s="44"/>
    </row>
    <row r="1481" spans="1:29" x14ac:dyDescent="0.25">
      <c r="B1481" s="57"/>
      <c r="C1481" s="57"/>
      <c r="D1481" s="57"/>
      <c r="E1481" s="57"/>
      <c r="F1481" s="57"/>
      <c r="G1481" s="57"/>
      <c r="H1481" s="57"/>
      <c r="X1481" s="57"/>
      <c r="Y1481" s="57"/>
      <c r="Z1481" s="56">
        <f>SUBTOTAL(9,Z4:Z1480)</f>
        <v>26564373.580000009</v>
      </c>
      <c r="AA1481" s="56">
        <f t="shared" ref="AA1481:AC1481" si="40">SUBTOTAL(9,AA4:AA1480)</f>
        <v>1453591.3499999999</v>
      </c>
      <c r="AB1481" s="56">
        <f t="shared" si="40"/>
        <v>19120771.890000004</v>
      </c>
      <c r="AC1481" s="56">
        <f t="shared" si="40"/>
        <v>5990010.3399999999</v>
      </c>
    </row>
    <row r="1482" spans="1:29" hidden="1" x14ac:dyDescent="0.25">
      <c r="A1482" t="s">
        <v>540</v>
      </c>
      <c r="B1482" t="s">
        <v>346</v>
      </c>
      <c r="C1482" t="s">
        <v>541</v>
      </c>
      <c r="D1482" t="s">
        <v>88</v>
      </c>
      <c r="E1482" t="s">
        <v>117</v>
      </c>
      <c r="I1482" t="s">
        <v>588</v>
      </c>
      <c r="J1482" t="s">
        <v>578</v>
      </c>
      <c r="K1482" t="s">
        <v>591</v>
      </c>
      <c r="L1482" t="s">
        <v>510</v>
      </c>
      <c r="M1482" t="s">
        <v>170</v>
      </c>
      <c r="N1482" t="s">
        <v>166</v>
      </c>
      <c r="O1482" t="s">
        <v>167</v>
      </c>
      <c r="P1482" t="s">
        <v>200</v>
      </c>
      <c r="Q1482" t="s">
        <v>168</v>
      </c>
      <c r="R1482" t="s">
        <v>165</v>
      </c>
      <c r="S1482" t="s">
        <v>119</v>
      </c>
      <c r="T1482" t="s">
        <v>164</v>
      </c>
      <c r="U1482" t="s">
        <v>118</v>
      </c>
      <c r="V1482" t="s">
        <v>464</v>
      </c>
      <c r="W1482" t="s">
        <v>508</v>
      </c>
      <c r="AC1482" s="44"/>
    </row>
    <row r="1483" spans="1:29" hidden="1" x14ac:dyDescent="0.25">
      <c r="A1483" t="s">
        <v>540</v>
      </c>
      <c r="B1483" t="s">
        <v>346</v>
      </c>
      <c r="C1483" t="s">
        <v>541</v>
      </c>
      <c r="D1483" t="s">
        <v>88</v>
      </c>
      <c r="E1483" t="s">
        <v>117</v>
      </c>
      <c r="I1483" t="s">
        <v>561</v>
      </c>
      <c r="J1483" t="s">
        <v>592</v>
      </c>
      <c r="K1483" t="s">
        <v>593</v>
      </c>
      <c r="L1483" t="s">
        <v>230</v>
      </c>
      <c r="M1483" t="s">
        <v>229</v>
      </c>
      <c r="N1483" t="s">
        <v>166</v>
      </c>
      <c r="O1483" t="s">
        <v>167</v>
      </c>
      <c r="P1483" t="s">
        <v>200</v>
      </c>
      <c r="Q1483" t="s">
        <v>168</v>
      </c>
      <c r="R1483" t="s">
        <v>165</v>
      </c>
      <c r="S1483" t="s">
        <v>119</v>
      </c>
      <c r="T1483" t="s">
        <v>164</v>
      </c>
      <c r="U1483" t="s">
        <v>118</v>
      </c>
      <c r="V1483" t="s">
        <v>467</v>
      </c>
      <c r="W1483" t="s">
        <v>448</v>
      </c>
      <c r="AA1483" s="44"/>
      <c r="AC1483" s="44"/>
    </row>
    <row r="1484" spans="1:29" hidden="1" x14ac:dyDescent="0.25">
      <c r="A1484" t="s">
        <v>540</v>
      </c>
      <c r="B1484" t="s">
        <v>349</v>
      </c>
      <c r="C1484" t="s">
        <v>541</v>
      </c>
      <c r="D1484" t="s">
        <v>35</v>
      </c>
      <c r="E1484" t="s">
        <v>117</v>
      </c>
      <c r="I1484" t="s">
        <v>594</v>
      </c>
      <c r="J1484" t="s">
        <v>595</v>
      </c>
      <c r="K1484" t="s">
        <v>596</v>
      </c>
      <c r="L1484" t="s">
        <v>171</v>
      </c>
      <c r="M1484" t="s">
        <v>172</v>
      </c>
      <c r="N1484" t="s">
        <v>166</v>
      </c>
      <c r="O1484" t="s">
        <v>167</v>
      </c>
      <c r="P1484" t="s">
        <v>200</v>
      </c>
      <c r="Q1484" t="s">
        <v>168</v>
      </c>
      <c r="R1484" t="s">
        <v>165</v>
      </c>
      <c r="S1484" t="s">
        <v>119</v>
      </c>
      <c r="T1484" t="s">
        <v>164</v>
      </c>
      <c r="U1484" t="s">
        <v>118</v>
      </c>
      <c r="V1484" t="s">
        <v>468</v>
      </c>
      <c r="W1484" t="s">
        <v>449</v>
      </c>
      <c r="AA1484" s="44"/>
    </row>
    <row r="1485" spans="1:29" hidden="1" x14ac:dyDescent="0.25">
      <c r="A1485" t="s">
        <v>540</v>
      </c>
      <c r="B1485" t="s">
        <v>349</v>
      </c>
      <c r="C1485" t="s">
        <v>541</v>
      </c>
      <c r="D1485" t="s">
        <v>35</v>
      </c>
      <c r="E1485" t="s">
        <v>117</v>
      </c>
      <c r="I1485" t="s">
        <v>551</v>
      </c>
      <c r="J1485" t="s">
        <v>597</v>
      </c>
      <c r="K1485" t="s">
        <v>598</v>
      </c>
      <c r="L1485" t="s">
        <v>173</v>
      </c>
      <c r="M1485" t="s">
        <v>174</v>
      </c>
      <c r="N1485" t="s">
        <v>166</v>
      </c>
      <c r="O1485" t="s">
        <v>167</v>
      </c>
      <c r="P1485" t="s">
        <v>200</v>
      </c>
      <c r="Q1485" t="s">
        <v>168</v>
      </c>
      <c r="R1485" t="s">
        <v>165</v>
      </c>
      <c r="S1485" t="s">
        <v>119</v>
      </c>
      <c r="T1485" t="s">
        <v>164</v>
      </c>
      <c r="U1485" t="s">
        <v>118</v>
      </c>
      <c r="V1485" t="s">
        <v>469</v>
      </c>
      <c r="W1485" t="s">
        <v>450</v>
      </c>
      <c r="AA1485" s="44"/>
      <c r="AB1485" s="44"/>
      <c r="AC1485" s="44"/>
    </row>
    <row r="1486" spans="1:29" hidden="1" x14ac:dyDescent="0.25">
      <c r="A1486" t="s">
        <v>540</v>
      </c>
      <c r="B1486" t="s">
        <v>349</v>
      </c>
      <c r="C1486" t="s">
        <v>541</v>
      </c>
      <c r="D1486" t="s">
        <v>35</v>
      </c>
      <c r="E1486" t="s">
        <v>117</v>
      </c>
      <c r="I1486" t="s">
        <v>547</v>
      </c>
      <c r="J1486" t="s">
        <v>589</v>
      </c>
      <c r="K1486" t="s">
        <v>599</v>
      </c>
      <c r="L1486" t="s">
        <v>232</v>
      </c>
      <c r="M1486" t="s">
        <v>233</v>
      </c>
      <c r="N1486" t="s">
        <v>166</v>
      </c>
      <c r="O1486" t="s">
        <v>167</v>
      </c>
      <c r="P1486" t="s">
        <v>200</v>
      </c>
      <c r="Q1486" t="s">
        <v>168</v>
      </c>
      <c r="R1486" t="s">
        <v>165</v>
      </c>
      <c r="S1486" t="s">
        <v>119</v>
      </c>
      <c r="T1486" t="s">
        <v>164</v>
      </c>
      <c r="U1486" t="s">
        <v>118</v>
      </c>
      <c r="V1486" t="s">
        <v>470</v>
      </c>
      <c r="W1486" t="s">
        <v>451</v>
      </c>
      <c r="AC1486" s="44"/>
    </row>
    <row r="1487" spans="1:29" hidden="1" x14ac:dyDescent="0.25">
      <c r="A1487" t="s">
        <v>540</v>
      </c>
      <c r="B1487" t="s">
        <v>349</v>
      </c>
      <c r="C1487" t="s">
        <v>541</v>
      </c>
      <c r="D1487" t="s">
        <v>35</v>
      </c>
      <c r="E1487" t="s">
        <v>117</v>
      </c>
      <c r="I1487" t="s">
        <v>547</v>
      </c>
      <c r="J1487" t="s">
        <v>589</v>
      </c>
      <c r="K1487" t="s">
        <v>599</v>
      </c>
      <c r="L1487" t="s">
        <v>232</v>
      </c>
      <c r="M1487" t="s">
        <v>233</v>
      </c>
      <c r="N1487" t="s">
        <v>166</v>
      </c>
      <c r="O1487" t="s">
        <v>167</v>
      </c>
      <c r="P1487" t="s">
        <v>200</v>
      </c>
      <c r="Q1487" t="s">
        <v>168</v>
      </c>
      <c r="R1487" t="s">
        <v>165</v>
      </c>
      <c r="S1487" t="s">
        <v>119</v>
      </c>
      <c r="T1487" t="s">
        <v>164</v>
      </c>
      <c r="U1487" t="s">
        <v>118</v>
      </c>
      <c r="V1487" t="s">
        <v>471</v>
      </c>
      <c r="W1487" t="s">
        <v>452</v>
      </c>
      <c r="AC1487" s="44"/>
    </row>
    <row r="1488" spans="1:29" hidden="1" x14ac:dyDescent="0.25">
      <c r="A1488" t="s">
        <v>540</v>
      </c>
      <c r="B1488" t="s">
        <v>349</v>
      </c>
      <c r="C1488" t="s">
        <v>541</v>
      </c>
      <c r="D1488" t="s">
        <v>35</v>
      </c>
      <c r="E1488" t="s">
        <v>117</v>
      </c>
      <c r="I1488" t="s">
        <v>562</v>
      </c>
      <c r="J1488" t="s">
        <v>600</v>
      </c>
      <c r="K1488" t="s">
        <v>601</v>
      </c>
      <c r="L1488" t="s">
        <v>453</v>
      </c>
      <c r="M1488" t="s">
        <v>231</v>
      </c>
      <c r="N1488" t="s">
        <v>166</v>
      </c>
      <c r="O1488" t="s">
        <v>167</v>
      </c>
      <c r="P1488" t="s">
        <v>200</v>
      </c>
      <c r="Q1488" t="s">
        <v>168</v>
      </c>
      <c r="R1488" t="s">
        <v>165</v>
      </c>
      <c r="S1488" t="s">
        <v>119</v>
      </c>
      <c r="T1488" t="s">
        <v>164</v>
      </c>
      <c r="U1488" t="s">
        <v>118</v>
      </c>
      <c r="V1488" t="s">
        <v>466</v>
      </c>
      <c r="W1488" t="s">
        <v>447</v>
      </c>
      <c r="AA1488" s="44"/>
      <c r="AB1488" s="44"/>
      <c r="AC1488" s="44"/>
    </row>
    <row r="1489" spans="1:29" hidden="1" x14ac:dyDescent="0.25">
      <c r="A1489" t="s">
        <v>540</v>
      </c>
      <c r="B1489" t="s">
        <v>349</v>
      </c>
      <c r="C1489" t="s">
        <v>541</v>
      </c>
      <c r="D1489" t="s">
        <v>35</v>
      </c>
      <c r="E1489" t="s">
        <v>117</v>
      </c>
      <c r="I1489" t="s">
        <v>602</v>
      </c>
      <c r="J1489" t="s">
        <v>589</v>
      </c>
      <c r="K1489" t="s">
        <v>603</v>
      </c>
      <c r="L1489" t="s">
        <v>232</v>
      </c>
      <c r="M1489" t="s">
        <v>233</v>
      </c>
      <c r="N1489" t="s">
        <v>166</v>
      </c>
      <c r="O1489" t="s">
        <v>167</v>
      </c>
      <c r="P1489" t="s">
        <v>200</v>
      </c>
      <c r="Q1489" t="s">
        <v>168</v>
      </c>
      <c r="R1489" t="s">
        <v>165</v>
      </c>
      <c r="S1489" t="s">
        <v>119</v>
      </c>
      <c r="T1489" t="s">
        <v>164</v>
      </c>
      <c r="U1489" t="s">
        <v>118</v>
      </c>
      <c r="V1489" t="s">
        <v>470</v>
      </c>
      <c r="W1489" t="s">
        <v>451</v>
      </c>
      <c r="AC1489" s="44"/>
    </row>
    <row r="1490" spans="1:29" hidden="1" x14ac:dyDescent="0.25">
      <c r="A1490" t="s">
        <v>540</v>
      </c>
      <c r="B1490" t="s">
        <v>349</v>
      </c>
      <c r="C1490" t="s">
        <v>541</v>
      </c>
      <c r="D1490" t="s">
        <v>35</v>
      </c>
      <c r="E1490" t="s">
        <v>117</v>
      </c>
      <c r="I1490" t="s">
        <v>602</v>
      </c>
      <c r="J1490" t="s">
        <v>589</v>
      </c>
      <c r="K1490" t="s">
        <v>603</v>
      </c>
      <c r="L1490" t="s">
        <v>232</v>
      </c>
      <c r="M1490" t="s">
        <v>233</v>
      </c>
      <c r="N1490" t="s">
        <v>166</v>
      </c>
      <c r="O1490" t="s">
        <v>167</v>
      </c>
      <c r="P1490" t="s">
        <v>200</v>
      </c>
      <c r="Q1490" t="s">
        <v>168</v>
      </c>
      <c r="R1490" t="s">
        <v>165</v>
      </c>
      <c r="S1490" t="s">
        <v>119</v>
      </c>
      <c r="T1490" t="s">
        <v>164</v>
      </c>
      <c r="U1490" t="s">
        <v>118</v>
      </c>
      <c r="V1490" t="s">
        <v>471</v>
      </c>
      <c r="W1490" t="s">
        <v>452</v>
      </c>
      <c r="AC1490" s="44"/>
    </row>
    <row r="1491" spans="1:29" hidden="1" x14ac:dyDescent="0.25">
      <c r="A1491" t="s">
        <v>540</v>
      </c>
      <c r="B1491" t="s">
        <v>349</v>
      </c>
      <c r="C1491" t="s">
        <v>541</v>
      </c>
      <c r="D1491" t="s">
        <v>35</v>
      </c>
      <c r="E1491" t="s">
        <v>117</v>
      </c>
      <c r="I1491" t="s">
        <v>602</v>
      </c>
      <c r="J1491" t="s">
        <v>589</v>
      </c>
      <c r="K1491" t="s">
        <v>603</v>
      </c>
      <c r="L1491" t="s">
        <v>232</v>
      </c>
      <c r="M1491" t="s">
        <v>233</v>
      </c>
      <c r="N1491" t="s">
        <v>166</v>
      </c>
      <c r="O1491" t="s">
        <v>167</v>
      </c>
      <c r="P1491" t="s">
        <v>200</v>
      </c>
      <c r="Q1491" t="s">
        <v>168</v>
      </c>
      <c r="R1491" t="s">
        <v>165</v>
      </c>
      <c r="S1491" t="s">
        <v>119</v>
      </c>
      <c r="T1491" t="s">
        <v>164</v>
      </c>
      <c r="U1491" t="s">
        <v>118</v>
      </c>
      <c r="V1491" t="s">
        <v>475</v>
      </c>
      <c r="W1491" t="s">
        <v>459</v>
      </c>
      <c r="AC1491" s="44"/>
    </row>
    <row r="1492" spans="1:29" hidden="1" x14ac:dyDescent="0.25">
      <c r="A1492" t="s">
        <v>540</v>
      </c>
      <c r="B1492" t="s">
        <v>349</v>
      </c>
      <c r="C1492" t="s">
        <v>541</v>
      </c>
      <c r="D1492" t="s">
        <v>35</v>
      </c>
      <c r="E1492" t="s">
        <v>117</v>
      </c>
      <c r="I1492" t="s">
        <v>558</v>
      </c>
      <c r="J1492" t="s">
        <v>589</v>
      </c>
      <c r="K1492" t="s">
        <v>604</v>
      </c>
      <c r="L1492" t="s">
        <v>232</v>
      </c>
      <c r="M1492" t="s">
        <v>233</v>
      </c>
      <c r="N1492" t="s">
        <v>166</v>
      </c>
      <c r="O1492" t="s">
        <v>167</v>
      </c>
      <c r="P1492" t="s">
        <v>200</v>
      </c>
      <c r="Q1492" t="s">
        <v>168</v>
      </c>
      <c r="R1492" t="s">
        <v>165</v>
      </c>
      <c r="S1492" t="s">
        <v>543</v>
      </c>
      <c r="T1492" t="s">
        <v>164</v>
      </c>
      <c r="U1492" t="s">
        <v>118</v>
      </c>
      <c r="V1492" t="s">
        <v>470</v>
      </c>
      <c r="W1492" t="s">
        <v>451</v>
      </c>
      <c r="AA1492" s="44"/>
      <c r="AC1492" s="44"/>
    </row>
    <row r="1493" spans="1:29" hidden="1" x14ac:dyDescent="0.25">
      <c r="A1493" t="s">
        <v>540</v>
      </c>
      <c r="B1493" t="s">
        <v>349</v>
      </c>
      <c r="C1493" t="s">
        <v>541</v>
      </c>
      <c r="D1493" t="s">
        <v>35</v>
      </c>
      <c r="E1493" t="s">
        <v>117</v>
      </c>
      <c r="I1493" t="s">
        <v>558</v>
      </c>
      <c r="J1493" t="s">
        <v>589</v>
      </c>
      <c r="K1493" t="s">
        <v>604</v>
      </c>
      <c r="L1493" t="s">
        <v>232</v>
      </c>
      <c r="M1493" t="s">
        <v>233</v>
      </c>
      <c r="N1493" t="s">
        <v>166</v>
      </c>
      <c r="O1493" t="s">
        <v>167</v>
      </c>
      <c r="P1493" t="s">
        <v>200</v>
      </c>
      <c r="Q1493" t="s">
        <v>168</v>
      </c>
      <c r="R1493" t="s">
        <v>165</v>
      </c>
      <c r="S1493" t="s">
        <v>543</v>
      </c>
      <c r="T1493" t="s">
        <v>164</v>
      </c>
      <c r="U1493" t="s">
        <v>118</v>
      </c>
      <c r="V1493" t="s">
        <v>471</v>
      </c>
      <c r="W1493" t="s">
        <v>452</v>
      </c>
      <c r="AA1493" s="44"/>
      <c r="AC1493" s="44"/>
    </row>
    <row r="1494" spans="1:29" hidden="1" x14ac:dyDescent="0.25">
      <c r="A1494" t="s">
        <v>540</v>
      </c>
      <c r="B1494" t="s">
        <v>349</v>
      </c>
      <c r="C1494" t="s">
        <v>541</v>
      </c>
      <c r="D1494" t="s">
        <v>35</v>
      </c>
      <c r="E1494" t="s">
        <v>117</v>
      </c>
      <c r="I1494" t="s">
        <v>558</v>
      </c>
      <c r="J1494" t="s">
        <v>589</v>
      </c>
      <c r="K1494" t="s">
        <v>604</v>
      </c>
      <c r="L1494" t="s">
        <v>232</v>
      </c>
      <c r="M1494" t="s">
        <v>233</v>
      </c>
      <c r="N1494" t="s">
        <v>166</v>
      </c>
      <c r="O1494" t="s">
        <v>167</v>
      </c>
      <c r="P1494" t="s">
        <v>200</v>
      </c>
      <c r="Q1494" t="s">
        <v>168</v>
      </c>
      <c r="R1494" t="s">
        <v>165</v>
      </c>
      <c r="S1494" t="s">
        <v>543</v>
      </c>
      <c r="T1494" t="s">
        <v>164</v>
      </c>
      <c r="U1494" t="s">
        <v>118</v>
      </c>
      <c r="V1494" t="s">
        <v>475</v>
      </c>
      <c r="W1494" t="s">
        <v>459</v>
      </c>
      <c r="AA1494" s="44"/>
      <c r="AC1494" s="44"/>
    </row>
    <row r="1495" spans="1:29" hidden="1" x14ac:dyDescent="0.25">
      <c r="A1495" t="s">
        <v>540</v>
      </c>
      <c r="B1495" t="s">
        <v>349</v>
      </c>
      <c r="C1495" t="s">
        <v>541</v>
      </c>
      <c r="D1495" t="s">
        <v>35</v>
      </c>
      <c r="E1495" t="s">
        <v>117</v>
      </c>
      <c r="I1495" t="s">
        <v>542</v>
      </c>
      <c r="J1495" t="s">
        <v>600</v>
      </c>
      <c r="K1495" t="s">
        <v>605</v>
      </c>
      <c r="L1495" t="s">
        <v>606</v>
      </c>
      <c r="M1495" t="s">
        <v>231</v>
      </c>
      <c r="N1495" t="s">
        <v>166</v>
      </c>
      <c r="O1495" t="s">
        <v>167</v>
      </c>
      <c r="P1495" t="s">
        <v>200</v>
      </c>
      <c r="Q1495" t="s">
        <v>168</v>
      </c>
      <c r="R1495" t="s">
        <v>165</v>
      </c>
      <c r="S1495" t="s">
        <v>119</v>
      </c>
      <c r="T1495" t="s">
        <v>228</v>
      </c>
      <c r="U1495" t="s">
        <v>548</v>
      </c>
      <c r="V1495" t="s">
        <v>466</v>
      </c>
      <c r="W1495" t="s">
        <v>447</v>
      </c>
      <c r="AA1495" s="44"/>
    </row>
    <row r="1496" spans="1:29" hidden="1" x14ac:dyDescent="0.25">
      <c r="A1496" t="s">
        <v>540</v>
      </c>
      <c r="B1496" t="s">
        <v>349</v>
      </c>
      <c r="C1496" t="s">
        <v>541</v>
      </c>
      <c r="D1496" t="s">
        <v>39</v>
      </c>
      <c r="E1496" t="s">
        <v>117</v>
      </c>
      <c r="I1496" t="s">
        <v>575</v>
      </c>
      <c r="J1496" t="s">
        <v>607</v>
      </c>
      <c r="K1496" t="s">
        <v>608</v>
      </c>
      <c r="L1496" t="s">
        <v>175</v>
      </c>
      <c r="M1496" t="s">
        <v>176</v>
      </c>
      <c r="N1496" t="s">
        <v>166</v>
      </c>
      <c r="O1496" t="s">
        <v>167</v>
      </c>
      <c r="P1496" t="s">
        <v>200</v>
      </c>
      <c r="Q1496" t="s">
        <v>168</v>
      </c>
      <c r="R1496" t="s">
        <v>165</v>
      </c>
      <c r="S1496" t="s">
        <v>119</v>
      </c>
      <c r="T1496" t="s">
        <v>164</v>
      </c>
      <c r="U1496" t="s">
        <v>118</v>
      </c>
      <c r="V1496" t="s">
        <v>472</v>
      </c>
      <c r="W1496" t="s">
        <v>454</v>
      </c>
      <c r="AA1496" s="44"/>
      <c r="AC1496" s="44"/>
    </row>
    <row r="1497" spans="1:29" hidden="1" x14ac:dyDescent="0.25">
      <c r="A1497" t="s">
        <v>540</v>
      </c>
      <c r="B1497" t="s">
        <v>349</v>
      </c>
      <c r="C1497" t="s">
        <v>541</v>
      </c>
      <c r="D1497" t="s">
        <v>39</v>
      </c>
      <c r="E1497" t="s">
        <v>117</v>
      </c>
      <c r="I1497" t="s">
        <v>579</v>
      </c>
      <c r="J1497" t="s">
        <v>607</v>
      </c>
      <c r="K1497" t="s">
        <v>609</v>
      </c>
      <c r="L1497" t="s">
        <v>511</v>
      </c>
      <c r="M1497" t="s">
        <v>176</v>
      </c>
      <c r="N1497" t="s">
        <v>166</v>
      </c>
      <c r="O1497" t="s">
        <v>167</v>
      </c>
      <c r="P1497" t="s">
        <v>200</v>
      </c>
      <c r="Q1497" t="s">
        <v>168</v>
      </c>
      <c r="R1497" t="s">
        <v>165</v>
      </c>
      <c r="S1497" t="s">
        <v>119</v>
      </c>
      <c r="T1497" t="s">
        <v>164</v>
      </c>
      <c r="U1497" t="s">
        <v>118</v>
      </c>
      <c r="V1497" t="s">
        <v>472</v>
      </c>
      <c r="W1497" t="s">
        <v>454</v>
      </c>
      <c r="AA1497" s="44"/>
      <c r="AC1497" s="44"/>
    </row>
    <row r="1498" spans="1:29" hidden="1" x14ac:dyDescent="0.25">
      <c r="A1498" t="s">
        <v>540</v>
      </c>
      <c r="B1498" t="s">
        <v>349</v>
      </c>
      <c r="C1498" t="s">
        <v>541</v>
      </c>
      <c r="D1498" t="s">
        <v>39</v>
      </c>
      <c r="E1498" t="s">
        <v>117</v>
      </c>
      <c r="I1498" t="s">
        <v>579</v>
      </c>
      <c r="J1498" t="s">
        <v>607</v>
      </c>
      <c r="K1498" t="s">
        <v>610</v>
      </c>
      <c r="L1498" t="s">
        <v>511</v>
      </c>
      <c r="M1498" t="s">
        <v>234</v>
      </c>
      <c r="N1498" t="s">
        <v>166</v>
      </c>
      <c r="O1498" t="s">
        <v>167</v>
      </c>
      <c r="P1498" t="s">
        <v>200</v>
      </c>
      <c r="Q1498" t="s">
        <v>168</v>
      </c>
      <c r="R1498" t="s">
        <v>165</v>
      </c>
      <c r="S1498" t="s">
        <v>119</v>
      </c>
      <c r="T1498" t="s">
        <v>164</v>
      </c>
      <c r="U1498" t="s">
        <v>118</v>
      </c>
      <c r="V1498" t="s">
        <v>472</v>
      </c>
      <c r="W1498" t="s">
        <v>454</v>
      </c>
      <c r="AA1498" s="44"/>
      <c r="AC1498" s="44"/>
    </row>
    <row r="1499" spans="1:29" hidden="1" x14ac:dyDescent="0.25">
      <c r="A1499" t="s">
        <v>540</v>
      </c>
      <c r="B1499" t="s">
        <v>349</v>
      </c>
      <c r="C1499" t="s">
        <v>541</v>
      </c>
      <c r="D1499" t="s">
        <v>39</v>
      </c>
      <c r="E1499" t="s">
        <v>117</v>
      </c>
      <c r="I1499" t="s">
        <v>554</v>
      </c>
      <c r="J1499" t="s">
        <v>607</v>
      </c>
      <c r="K1499" t="s">
        <v>611</v>
      </c>
      <c r="L1499" t="s">
        <v>511</v>
      </c>
      <c r="M1499" t="s">
        <v>234</v>
      </c>
      <c r="N1499" t="s">
        <v>166</v>
      </c>
      <c r="O1499" t="s">
        <v>167</v>
      </c>
      <c r="P1499" t="s">
        <v>200</v>
      </c>
      <c r="Q1499" t="s">
        <v>168</v>
      </c>
      <c r="R1499" t="s">
        <v>165</v>
      </c>
      <c r="S1499" t="s">
        <v>119</v>
      </c>
      <c r="T1499" t="s">
        <v>164</v>
      </c>
      <c r="U1499" t="s">
        <v>118</v>
      </c>
      <c r="V1499" t="s">
        <v>472</v>
      </c>
      <c r="W1499" t="s">
        <v>454</v>
      </c>
      <c r="AA1499" s="44"/>
      <c r="AB1499" s="44"/>
      <c r="AC1499" s="44"/>
    </row>
    <row r="1500" spans="1:29" hidden="1" x14ac:dyDescent="0.25">
      <c r="A1500" t="s">
        <v>540</v>
      </c>
      <c r="B1500" t="s">
        <v>349</v>
      </c>
      <c r="C1500" t="s">
        <v>541</v>
      </c>
      <c r="D1500" t="s">
        <v>39</v>
      </c>
      <c r="E1500" t="s">
        <v>117</v>
      </c>
      <c r="I1500" t="s">
        <v>566</v>
      </c>
      <c r="J1500" t="s">
        <v>607</v>
      </c>
      <c r="K1500" t="s">
        <v>612</v>
      </c>
      <c r="L1500" t="s">
        <v>175</v>
      </c>
      <c r="M1500" t="s">
        <v>234</v>
      </c>
      <c r="N1500" t="s">
        <v>166</v>
      </c>
      <c r="O1500" t="s">
        <v>167</v>
      </c>
      <c r="P1500" t="s">
        <v>200</v>
      </c>
      <c r="Q1500" t="s">
        <v>168</v>
      </c>
      <c r="R1500" t="s">
        <v>165</v>
      </c>
      <c r="S1500" t="s">
        <v>119</v>
      </c>
      <c r="T1500" t="s">
        <v>164</v>
      </c>
      <c r="U1500" t="s">
        <v>118</v>
      </c>
      <c r="V1500" t="s">
        <v>472</v>
      </c>
      <c r="W1500" t="s">
        <v>454</v>
      </c>
      <c r="AA1500" s="44"/>
      <c r="AC1500" s="44"/>
    </row>
    <row r="1501" spans="1:29" hidden="1" x14ac:dyDescent="0.25">
      <c r="A1501" t="s">
        <v>540</v>
      </c>
      <c r="B1501" t="s">
        <v>349</v>
      </c>
      <c r="C1501" t="s">
        <v>541</v>
      </c>
      <c r="D1501" t="s">
        <v>39</v>
      </c>
      <c r="E1501" t="s">
        <v>117</v>
      </c>
      <c r="I1501" t="s">
        <v>566</v>
      </c>
      <c r="J1501" t="s">
        <v>607</v>
      </c>
      <c r="K1501" t="s">
        <v>613</v>
      </c>
      <c r="L1501" t="s">
        <v>175</v>
      </c>
      <c r="M1501" t="s">
        <v>176</v>
      </c>
      <c r="N1501" t="s">
        <v>166</v>
      </c>
      <c r="O1501" t="s">
        <v>167</v>
      </c>
      <c r="P1501" t="s">
        <v>200</v>
      </c>
      <c r="Q1501" t="s">
        <v>168</v>
      </c>
      <c r="R1501" t="s">
        <v>165</v>
      </c>
      <c r="S1501" t="s">
        <v>119</v>
      </c>
      <c r="T1501" t="s">
        <v>164</v>
      </c>
      <c r="U1501" t="s">
        <v>118</v>
      </c>
      <c r="V1501" t="s">
        <v>472</v>
      </c>
      <c r="W1501" t="s">
        <v>454</v>
      </c>
      <c r="AA1501" s="44"/>
      <c r="AC1501" s="44"/>
    </row>
    <row r="1502" spans="1:29" hidden="1" x14ac:dyDescent="0.25">
      <c r="A1502" t="s">
        <v>540</v>
      </c>
      <c r="B1502" t="s">
        <v>349</v>
      </c>
      <c r="C1502" t="s">
        <v>541</v>
      </c>
      <c r="D1502" t="s">
        <v>39</v>
      </c>
      <c r="E1502" t="s">
        <v>117</v>
      </c>
      <c r="I1502" t="s">
        <v>563</v>
      </c>
      <c r="J1502" t="s">
        <v>590</v>
      </c>
      <c r="K1502" t="s">
        <v>614</v>
      </c>
      <c r="L1502" t="s">
        <v>615</v>
      </c>
      <c r="M1502" t="s">
        <v>174</v>
      </c>
      <c r="N1502" t="s">
        <v>169</v>
      </c>
      <c r="O1502" t="s">
        <v>167</v>
      </c>
      <c r="P1502" t="s">
        <v>586</v>
      </c>
      <c r="Q1502" t="s">
        <v>168</v>
      </c>
      <c r="R1502" t="s">
        <v>165</v>
      </c>
      <c r="S1502" t="s">
        <v>119</v>
      </c>
      <c r="T1502" t="s">
        <v>228</v>
      </c>
      <c r="U1502" t="s">
        <v>587</v>
      </c>
      <c r="V1502" t="s">
        <v>472</v>
      </c>
      <c r="W1502" t="s">
        <v>454</v>
      </c>
      <c r="AB1502" s="44"/>
    </row>
    <row r="1503" spans="1:29" hidden="1" x14ac:dyDescent="0.25">
      <c r="A1503" t="s">
        <v>540</v>
      </c>
      <c r="B1503" t="s">
        <v>349</v>
      </c>
      <c r="C1503" t="s">
        <v>541</v>
      </c>
      <c r="D1503" t="s">
        <v>39</v>
      </c>
      <c r="E1503" t="s">
        <v>117</v>
      </c>
      <c r="I1503" t="s">
        <v>563</v>
      </c>
      <c r="J1503" t="s">
        <v>590</v>
      </c>
      <c r="K1503" t="s">
        <v>616</v>
      </c>
      <c r="L1503" t="s">
        <v>615</v>
      </c>
      <c r="M1503" t="s">
        <v>617</v>
      </c>
      <c r="N1503" t="s">
        <v>169</v>
      </c>
      <c r="O1503" t="s">
        <v>167</v>
      </c>
      <c r="P1503" t="s">
        <v>586</v>
      </c>
      <c r="Q1503" t="s">
        <v>168</v>
      </c>
      <c r="R1503" t="s">
        <v>165</v>
      </c>
      <c r="S1503" t="s">
        <v>119</v>
      </c>
      <c r="T1503" t="s">
        <v>228</v>
      </c>
      <c r="U1503" t="s">
        <v>587</v>
      </c>
      <c r="V1503" t="s">
        <v>472</v>
      </c>
      <c r="W1503" t="s">
        <v>454</v>
      </c>
      <c r="AA1503" s="44"/>
      <c r="AC1503" s="44"/>
    </row>
    <row r="1504" spans="1:29" hidden="1" x14ac:dyDescent="0.25">
      <c r="A1504" t="s">
        <v>540</v>
      </c>
      <c r="B1504" t="s">
        <v>349</v>
      </c>
      <c r="C1504" t="s">
        <v>541</v>
      </c>
      <c r="D1504" t="s">
        <v>39</v>
      </c>
      <c r="E1504" t="s">
        <v>117</v>
      </c>
      <c r="I1504" t="s">
        <v>549</v>
      </c>
      <c r="J1504" t="s">
        <v>590</v>
      </c>
      <c r="K1504" t="s">
        <v>618</v>
      </c>
      <c r="L1504" t="s">
        <v>619</v>
      </c>
      <c r="M1504" t="s">
        <v>617</v>
      </c>
      <c r="N1504" t="s">
        <v>169</v>
      </c>
      <c r="O1504" t="s">
        <v>167</v>
      </c>
      <c r="P1504" t="s">
        <v>586</v>
      </c>
      <c r="Q1504" t="s">
        <v>168</v>
      </c>
      <c r="R1504" t="s">
        <v>165</v>
      </c>
      <c r="S1504" t="s">
        <v>119</v>
      </c>
      <c r="T1504" t="s">
        <v>228</v>
      </c>
      <c r="U1504" t="s">
        <v>587</v>
      </c>
      <c r="V1504" t="s">
        <v>472</v>
      </c>
      <c r="W1504" t="s">
        <v>454</v>
      </c>
      <c r="AA1504" s="44"/>
      <c r="AC1504" s="44"/>
    </row>
    <row r="1505" spans="1:29" hidden="1" x14ac:dyDescent="0.25">
      <c r="A1505" t="s">
        <v>540</v>
      </c>
      <c r="B1505" t="s">
        <v>349</v>
      </c>
      <c r="C1505" t="s">
        <v>541</v>
      </c>
      <c r="D1505" t="s">
        <v>39</v>
      </c>
      <c r="E1505" t="s">
        <v>117</v>
      </c>
      <c r="I1505" t="s">
        <v>549</v>
      </c>
      <c r="J1505" t="s">
        <v>590</v>
      </c>
      <c r="K1505" t="s">
        <v>620</v>
      </c>
      <c r="L1505" t="s">
        <v>619</v>
      </c>
      <c r="M1505" t="s">
        <v>174</v>
      </c>
      <c r="N1505" t="s">
        <v>166</v>
      </c>
      <c r="O1505" t="s">
        <v>167</v>
      </c>
      <c r="P1505" t="s">
        <v>200</v>
      </c>
      <c r="Q1505" t="s">
        <v>168</v>
      </c>
      <c r="R1505" t="s">
        <v>165</v>
      </c>
      <c r="S1505" t="s">
        <v>119</v>
      </c>
      <c r="T1505" t="s">
        <v>228</v>
      </c>
      <c r="U1505" t="s">
        <v>548</v>
      </c>
      <c r="V1505" t="s">
        <v>472</v>
      </c>
      <c r="W1505" t="s">
        <v>454</v>
      </c>
      <c r="AA1505" s="44"/>
      <c r="AB1505" s="44"/>
    </row>
    <row r="1506" spans="1:29" hidden="1" x14ac:dyDescent="0.25">
      <c r="A1506" t="s">
        <v>540</v>
      </c>
      <c r="B1506" t="s">
        <v>349</v>
      </c>
      <c r="C1506" t="s">
        <v>541</v>
      </c>
      <c r="D1506" t="s">
        <v>39</v>
      </c>
      <c r="E1506" t="s">
        <v>117</v>
      </c>
      <c r="I1506" t="s">
        <v>549</v>
      </c>
      <c r="J1506" t="s">
        <v>590</v>
      </c>
      <c r="K1506" t="s">
        <v>621</v>
      </c>
      <c r="L1506" t="s">
        <v>619</v>
      </c>
      <c r="M1506" t="s">
        <v>174</v>
      </c>
      <c r="N1506" t="s">
        <v>169</v>
      </c>
      <c r="O1506" t="s">
        <v>167</v>
      </c>
      <c r="P1506" t="s">
        <v>586</v>
      </c>
      <c r="Q1506" t="s">
        <v>168</v>
      </c>
      <c r="R1506" t="s">
        <v>165</v>
      </c>
      <c r="S1506" t="s">
        <v>119</v>
      </c>
      <c r="T1506" t="s">
        <v>228</v>
      </c>
      <c r="U1506" t="s">
        <v>587</v>
      </c>
      <c r="V1506" t="s">
        <v>472</v>
      </c>
      <c r="W1506" t="s">
        <v>454</v>
      </c>
      <c r="AA1506" s="44"/>
      <c r="AB1506" s="44"/>
    </row>
    <row r="1507" spans="1:29" hidden="1" x14ac:dyDescent="0.25">
      <c r="A1507" t="s">
        <v>540</v>
      </c>
      <c r="B1507" t="s">
        <v>349</v>
      </c>
      <c r="C1507" t="s">
        <v>541</v>
      </c>
      <c r="D1507" t="s">
        <v>39</v>
      </c>
      <c r="E1507" t="s">
        <v>117</v>
      </c>
      <c r="I1507" t="s">
        <v>576</v>
      </c>
      <c r="J1507" t="s">
        <v>622</v>
      </c>
      <c r="K1507" t="s">
        <v>623</v>
      </c>
      <c r="L1507" t="s">
        <v>624</v>
      </c>
      <c r="M1507" t="s">
        <v>174</v>
      </c>
      <c r="N1507" t="s">
        <v>166</v>
      </c>
      <c r="O1507" t="s">
        <v>167</v>
      </c>
      <c r="P1507" t="s">
        <v>200</v>
      </c>
      <c r="Q1507" t="s">
        <v>168</v>
      </c>
      <c r="R1507" t="s">
        <v>165</v>
      </c>
      <c r="S1507" t="s">
        <v>119</v>
      </c>
      <c r="T1507" t="s">
        <v>228</v>
      </c>
      <c r="U1507" t="s">
        <v>548</v>
      </c>
      <c r="V1507" t="s">
        <v>472</v>
      </c>
      <c r="W1507" t="s">
        <v>454</v>
      </c>
      <c r="AA1507" s="44"/>
    </row>
    <row r="1508" spans="1:29" hidden="1" x14ac:dyDescent="0.25">
      <c r="A1508" t="s">
        <v>540</v>
      </c>
      <c r="B1508" t="s">
        <v>349</v>
      </c>
      <c r="C1508" t="s">
        <v>541</v>
      </c>
      <c r="D1508" t="s">
        <v>39</v>
      </c>
      <c r="E1508" t="s">
        <v>117</v>
      </c>
      <c r="I1508" t="s">
        <v>546</v>
      </c>
      <c r="J1508" t="s">
        <v>590</v>
      </c>
      <c r="K1508" t="s">
        <v>625</v>
      </c>
      <c r="L1508" t="s">
        <v>624</v>
      </c>
      <c r="M1508" t="s">
        <v>617</v>
      </c>
      <c r="N1508" t="s">
        <v>166</v>
      </c>
      <c r="O1508" t="s">
        <v>167</v>
      </c>
      <c r="P1508" t="s">
        <v>200</v>
      </c>
      <c r="Q1508" t="s">
        <v>168</v>
      </c>
      <c r="R1508" t="s">
        <v>165</v>
      </c>
      <c r="S1508" t="s">
        <v>543</v>
      </c>
      <c r="T1508" t="s">
        <v>164</v>
      </c>
      <c r="U1508" t="s">
        <v>118</v>
      </c>
      <c r="V1508" t="s">
        <v>472</v>
      </c>
      <c r="W1508" t="s">
        <v>454</v>
      </c>
      <c r="AA1508" s="44"/>
    </row>
    <row r="1509" spans="1:29" hidden="1" x14ac:dyDescent="0.25">
      <c r="A1509" t="s">
        <v>540</v>
      </c>
      <c r="B1509" t="s">
        <v>352</v>
      </c>
      <c r="C1509" t="s">
        <v>541</v>
      </c>
      <c r="D1509" t="s">
        <v>15</v>
      </c>
      <c r="E1509" t="s">
        <v>117</v>
      </c>
      <c r="I1509" t="s">
        <v>626</v>
      </c>
      <c r="J1509" t="s">
        <v>627</v>
      </c>
      <c r="K1509" t="s">
        <v>628</v>
      </c>
      <c r="L1509" t="s">
        <v>177</v>
      </c>
      <c r="M1509" t="s">
        <v>165</v>
      </c>
      <c r="N1509" t="s">
        <v>166</v>
      </c>
      <c r="O1509" t="s">
        <v>167</v>
      </c>
      <c r="P1509" t="s">
        <v>200</v>
      </c>
      <c r="Q1509" t="s">
        <v>168</v>
      </c>
      <c r="R1509" t="s">
        <v>165</v>
      </c>
      <c r="S1509" t="s">
        <v>119</v>
      </c>
      <c r="T1509" t="s">
        <v>164</v>
      </c>
      <c r="U1509" t="s">
        <v>118</v>
      </c>
      <c r="V1509" t="s">
        <v>473</v>
      </c>
      <c r="W1509" t="s">
        <v>455</v>
      </c>
      <c r="AA1509" s="44"/>
      <c r="AC1509" s="44"/>
    </row>
    <row r="1510" spans="1:29" hidden="1" x14ac:dyDescent="0.25">
      <c r="A1510" t="s">
        <v>540</v>
      </c>
      <c r="B1510" t="s">
        <v>352</v>
      </c>
      <c r="C1510" t="s">
        <v>541</v>
      </c>
      <c r="D1510" t="s">
        <v>15</v>
      </c>
      <c r="E1510" t="s">
        <v>117</v>
      </c>
      <c r="I1510" t="s">
        <v>626</v>
      </c>
      <c r="J1510" t="s">
        <v>627</v>
      </c>
      <c r="K1510" t="s">
        <v>629</v>
      </c>
      <c r="L1510" t="s">
        <v>178</v>
      </c>
      <c r="M1510" t="s">
        <v>165</v>
      </c>
      <c r="N1510" t="s">
        <v>166</v>
      </c>
      <c r="O1510" t="s">
        <v>167</v>
      </c>
      <c r="P1510" t="s">
        <v>200</v>
      </c>
      <c r="Q1510" t="s">
        <v>168</v>
      </c>
      <c r="R1510" t="s">
        <v>165</v>
      </c>
      <c r="S1510" t="s">
        <v>119</v>
      </c>
      <c r="T1510" t="s">
        <v>164</v>
      </c>
      <c r="U1510" t="s">
        <v>118</v>
      </c>
      <c r="V1510" t="s">
        <v>465</v>
      </c>
      <c r="W1510" t="s">
        <v>509</v>
      </c>
      <c r="AA1510" s="44"/>
    </row>
    <row r="1511" spans="1:29" hidden="1" x14ac:dyDescent="0.25">
      <c r="A1511" t="s">
        <v>540</v>
      </c>
      <c r="B1511" t="s">
        <v>352</v>
      </c>
      <c r="C1511" t="s">
        <v>541</v>
      </c>
      <c r="D1511" t="s">
        <v>15</v>
      </c>
      <c r="E1511" t="s">
        <v>117</v>
      </c>
      <c r="I1511" t="s">
        <v>626</v>
      </c>
      <c r="J1511" t="s">
        <v>627</v>
      </c>
      <c r="K1511" t="s">
        <v>630</v>
      </c>
      <c r="L1511" t="s">
        <v>179</v>
      </c>
      <c r="M1511" t="s">
        <v>165</v>
      </c>
      <c r="N1511" t="s">
        <v>166</v>
      </c>
      <c r="O1511" t="s">
        <v>167</v>
      </c>
      <c r="P1511" t="s">
        <v>200</v>
      </c>
      <c r="Q1511" t="s">
        <v>168</v>
      </c>
      <c r="R1511" t="s">
        <v>165</v>
      </c>
      <c r="S1511" t="s">
        <v>119</v>
      </c>
      <c r="T1511" t="s">
        <v>164</v>
      </c>
      <c r="U1511" t="s">
        <v>118</v>
      </c>
      <c r="V1511" t="s">
        <v>474</v>
      </c>
      <c r="W1511" t="s">
        <v>512</v>
      </c>
      <c r="AA1511" s="44"/>
      <c r="AC1511" s="44"/>
    </row>
    <row r="1512" spans="1:29" hidden="1" x14ac:dyDescent="0.25">
      <c r="A1512" t="s">
        <v>540</v>
      </c>
      <c r="B1512" t="s">
        <v>352</v>
      </c>
      <c r="C1512" t="s">
        <v>541</v>
      </c>
      <c r="D1512" t="s">
        <v>17</v>
      </c>
      <c r="E1512" t="s">
        <v>117</v>
      </c>
      <c r="I1512" t="s">
        <v>631</v>
      </c>
      <c r="J1512" t="s">
        <v>632</v>
      </c>
      <c r="K1512" t="s">
        <v>633</v>
      </c>
      <c r="L1512" t="s">
        <v>180</v>
      </c>
      <c r="M1512" t="s">
        <v>165</v>
      </c>
      <c r="N1512" t="s">
        <v>166</v>
      </c>
      <c r="O1512" t="s">
        <v>167</v>
      </c>
      <c r="P1512" t="s">
        <v>200</v>
      </c>
      <c r="Q1512" t="s">
        <v>168</v>
      </c>
      <c r="R1512" t="s">
        <v>165</v>
      </c>
      <c r="S1512" t="s">
        <v>119</v>
      </c>
      <c r="T1512" t="s">
        <v>164</v>
      </c>
      <c r="U1512" t="s">
        <v>118</v>
      </c>
      <c r="V1512" t="s">
        <v>473</v>
      </c>
      <c r="W1512" t="s">
        <v>455</v>
      </c>
      <c r="AA1512" s="44"/>
      <c r="AC1512" s="44"/>
    </row>
    <row r="1513" spans="1:29" hidden="1" x14ac:dyDescent="0.25">
      <c r="A1513" t="s">
        <v>540</v>
      </c>
      <c r="B1513" t="s">
        <v>352</v>
      </c>
      <c r="C1513" t="s">
        <v>541</v>
      </c>
      <c r="D1513" t="s">
        <v>17</v>
      </c>
      <c r="E1513" t="s">
        <v>117</v>
      </c>
      <c r="I1513" t="s">
        <v>634</v>
      </c>
      <c r="J1513" t="s">
        <v>632</v>
      </c>
      <c r="K1513" t="s">
        <v>635</v>
      </c>
      <c r="L1513" t="s">
        <v>198</v>
      </c>
      <c r="M1513" t="s">
        <v>165</v>
      </c>
      <c r="N1513" t="s">
        <v>166</v>
      </c>
      <c r="O1513" t="s">
        <v>167</v>
      </c>
      <c r="P1513" t="s">
        <v>200</v>
      </c>
      <c r="Q1513" t="s">
        <v>168</v>
      </c>
      <c r="R1513" t="s">
        <v>165</v>
      </c>
      <c r="S1513" t="s">
        <v>119</v>
      </c>
      <c r="T1513" t="s">
        <v>164</v>
      </c>
      <c r="U1513" t="s">
        <v>118</v>
      </c>
      <c r="V1513" t="s">
        <v>465</v>
      </c>
      <c r="W1513" t="s">
        <v>509</v>
      </c>
      <c r="AA1513" s="44"/>
      <c r="AC1513" s="44"/>
    </row>
    <row r="1514" spans="1:29" hidden="1" x14ac:dyDescent="0.25">
      <c r="A1514" t="s">
        <v>540</v>
      </c>
      <c r="B1514" t="s">
        <v>352</v>
      </c>
      <c r="C1514" t="s">
        <v>541</v>
      </c>
      <c r="D1514" t="s">
        <v>17</v>
      </c>
      <c r="E1514" t="s">
        <v>117</v>
      </c>
      <c r="I1514" t="s">
        <v>636</v>
      </c>
      <c r="J1514" t="s">
        <v>632</v>
      </c>
      <c r="K1514" t="s">
        <v>637</v>
      </c>
      <c r="L1514" t="s">
        <v>638</v>
      </c>
      <c r="M1514" t="s">
        <v>165</v>
      </c>
      <c r="N1514" t="s">
        <v>166</v>
      </c>
      <c r="O1514" t="s">
        <v>167</v>
      </c>
      <c r="P1514" t="s">
        <v>200</v>
      </c>
      <c r="Q1514" t="s">
        <v>168</v>
      </c>
      <c r="R1514" t="s">
        <v>165</v>
      </c>
      <c r="S1514" t="s">
        <v>119</v>
      </c>
      <c r="T1514" t="s">
        <v>164</v>
      </c>
      <c r="U1514" t="s">
        <v>118</v>
      </c>
      <c r="V1514" t="s">
        <v>474</v>
      </c>
      <c r="W1514" t="s">
        <v>512</v>
      </c>
      <c r="AA1514" s="44"/>
      <c r="AC1514" s="44"/>
    </row>
    <row r="1515" spans="1:29" hidden="1" x14ac:dyDescent="0.25">
      <c r="A1515" t="s">
        <v>540</v>
      </c>
      <c r="B1515" t="s">
        <v>352</v>
      </c>
      <c r="C1515" t="s">
        <v>541</v>
      </c>
      <c r="D1515" t="s">
        <v>19</v>
      </c>
      <c r="E1515" t="s">
        <v>117</v>
      </c>
      <c r="I1515" t="s">
        <v>639</v>
      </c>
      <c r="J1515" t="s">
        <v>640</v>
      </c>
      <c r="K1515" t="s">
        <v>641</v>
      </c>
      <c r="L1515" t="s">
        <v>255</v>
      </c>
      <c r="M1515" t="s">
        <v>165</v>
      </c>
      <c r="N1515" t="s">
        <v>166</v>
      </c>
      <c r="O1515" t="s">
        <v>167</v>
      </c>
      <c r="P1515" t="s">
        <v>200</v>
      </c>
      <c r="Q1515" t="s">
        <v>168</v>
      </c>
      <c r="R1515" t="s">
        <v>165</v>
      </c>
      <c r="S1515" t="s">
        <v>119</v>
      </c>
      <c r="T1515" t="s">
        <v>164</v>
      </c>
      <c r="U1515" t="s">
        <v>118</v>
      </c>
      <c r="V1515" t="s">
        <v>473</v>
      </c>
      <c r="W1515" t="s">
        <v>455</v>
      </c>
      <c r="AA1515" s="44"/>
      <c r="AC1515" s="44"/>
    </row>
    <row r="1516" spans="1:29" hidden="1" x14ac:dyDescent="0.25">
      <c r="A1516" t="s">
        <v>540</v>
      </c>
      <c r="B1516" t="s">
        <v>352</v>
      </c>
      <c r="C1516" t="s">
        <v>541</v>
      </c>
      <c r="D1516" t="s">
        <v>23</v>
      </c>
      <c r="E1516" t="s">
        <v>117</v>
      </c>
      <c r="I1516" t="s">
        <v>568</v>
      </c>
      <c r="J1516" t="s">
        <v>642</v>
      </c>
      <c r="K1516" t="s">
        <v>643</v>
      </c>
      <c r="L1516" t="s">
        <v>644</v>
      </c>
      <c r="M1516" t="s">
        <v>165</v>
      </c>
      <c r="N1516" t="s">
        <v>166</v>
      </c>
      <c r="O1516" t="s">
        <v>167</v>
      </c>
      <c r="P1516" t="s">
        <v>200</v>
      </c>
      <c r="Q1516" t="s">
        <v>168</v>
      </c>
      <c r="R1516" t="s">
        <v>165</v>
      </c>
      <c r="S1516" t="s">
        <v>119</v>
      </c>
      <c r="T1516" t="s">
        <v>164</v>
      </c>
      <c r="U1516" t="s">
        <v>118</v>
      </c>
      <c r="V1516" t="s">
        <v>473</v>
      </c>
      <c r="W1516" t="s">
        <v>455</v>
      </c>
      <c r="AA1516" s="44"/>
    </row>
    <row r="1517" spans="1:29" hidden="1" x14ac:dyDescent="0.25">
      <c r="A1517" t="s">
        <v>540</v>
      </c>
      <c r="B1517" t="s">
        <v>352</v>
      </c>
      <c r="C1517" t="s">
        <v>541</v>
      </c>
      <c r="D1517" t="s">
        <v>27</v>
      </c>
      <c r="E1517" t="s">
        <v>117</v>
      </c>
      <c r="I1517" t="s">
        <v>565</v>
      </c>
      <c r="J1517" t="s">
        <v>645</v>
      </c>
      <c r="K1517" t="s">
        <v>646</v>
      </c>
      <c r="L1517" t="s">
        <v>513</v>
      </c>
      <c r="M1517" t="s">
        <v>165</v>
      </c>
      <c r="N1517" t="s">
        <v>166</v>
      </c>
      <c r="O1517" t="s">
        <v>167</v>
      </c>
      <c r="P1517" t="s">
        <v>200</v>
      </c>
      <c r="Q1517" t="s">
        <v>168</v>
      </c>
      <c r="R1517" t="s">
        <v>165</v>
      </c>
      <c r="S1517" t="s">
        <v>119</v>
      </c>
      <c r="T1517" t="s">
        <v>164</v>
      </c>
      <c r="U1517" t="s">
        <v>118</v>
      </c>
      <c r="V1517" t="s">
        <v>473</v>
      </c>
      <c r="W1517" t="s">
        <v>455</v>
      </c>
      <c r="AA1517" s="44"/>
      <c r="AC1517" s="44"/>
    </row>
    <row r="1518" spans="1:29" hidden="1" x14ac:dyDescent="0.25">
      <c r="A1518" t="s">
        <v>540</v>
      </c>
      <c r="B1518" t="s">
        <v>352</v>
      </c>
      <c r="C1518" t="s">
        <v>541</v>
      </c>
      <c r="D1518" t="s">
        <v>41</v>
      </c>
      <c r="E1518" t="s">
        <v>117</v>
      </c>
      <c r="I1518" t="s">
        <v>582</v>
      </c>
      <c r="J1518" t="s">
        <v>647</v>
      </c>
      <c r="K1518" t="s">
        <v>648</v>
      </c>
      <c r="L1518" t="s">
        <v>181</v>
      </c>
      <c r="M1518" t="s">
        <v>165</v>
      </c>
      <c r="N1518" t="s">
        <v>166</v>
      </c>
      <c r="O1518" t="s">
        <v>167</v>
      </c>
      <c r="P1518" t="s">
        <v>200</v>
      </c>
      <c r="Q1518" t="s">
        <v>168</v>
      </c>
      <c r="R1518" t="s">
        <v>165</v>
      </c>
      <c r="S1518" t="s">
        <v>119</v>
      </c>
      <c r="T1518" t="s">
        <v>164</v>
      </c>
      <c r="U1518" t="s">
        <v>118</v>
      </c>
      <c r="V1518" t="s">
        <v>473</v>
      </c>
      <c r="W1518" t="s">
        <v>455</v>
      </c>
      <c r="AA1518" s="44"/>
      <c r="AB1518" s="44"/>
      <c r="AC1518" s="44"/>
    </row>
    <row r="1519" spans="1:29" hidden="1" x14ac:dyDescent="0.25">
      <c r="A1519" t="s">
        <v>540</v>
      </c>
      <c r="B1519" t="s">
        <v>352</v>
      </c>
      <c r="C1519" t="s">
        <v>541</v>
      </c>
      <c r="D1519" t="s">
        <v>41</v>
      </c>
      <c r="E1519" t="s">
        <v>117</v>
      </c>
      <c r="I1519" t="s">
        <v>639</v>
      </c>
      <c r="J1519" t="s">
        <v>647</v>
      </c>
      <c r="K1519" t="s">
        <v>649</v>
      </c>
      <c r="L1519" t="s">
        <v>256</v>
      </c>
      <c r="M1519" t="s">
        <v>165</v>
      </c>
      <c r="N1519" t="s">
        <v>166</v>
      </c>
      <c r="O1519" t="s">
        <v>167</v>
      </c>
      <c r="P1519" t="s">
        <v>200</v>
      </c>
      <c r="Q1519" t="s">
        <v>168</v>
      </c>
      <c r="R1519" t="s">
        <v>165</v>
      </c>
      <c r="S1519" t="s">
        <v>119</v>
      </c>
      <c r="T1519" t="s">
        <v>164</v>
      </c>
      <c r="U1519" t="s">
        <v>118</v>
      </c>
      <c r="V1519" t="s">
        <v>465</v>
      </c>
      <c r="W1519" t="s">
        <v>509</v>
      </c>
      <c r="AA1519" s="44"/>
      <c r="AC1519" s="44"/>
    </row>
    <row r="1520" spans="1:29" hidden="1" x14ac:dyDescent="0.25">
      <c r="A1520" t="s">
        <v>540</v>
      </c>
      <c r="B1520" t="s">
        <v>352</v>
      </c>
      <c r="C1520" t="s">
        <v>541</v>
      </c>
      <c r="D1520" t="s">
        <v>41</v>
      </c>
      <c r="E1520" t="s">
        <v>117</v>
      </c>
      <c r="I1520" t="s">
        <v>639</v>
      </c>
      <c r="J1520" t="s">
        <v>647</v>
      </c>
      <c r="K1520" t="s">
        <v>650</v>
      </c>
      <c r="L1520" t="s">
        <v>257</v>
      </c>
      <c r="M1520" t="s">
        <v>165</v>
      </c>
      <c r="N1520" t="s">
        <v>166</v>
      </c>
      <c r="O1520" t="s">
        <v>167</v>
      </c>
      <c r="P1520" t="s">
        <v>200</v>
      </c>
      <c r="Q1520" t="s">
        <v>168</v>
      </c>
      <c r="R1520" t="s">
        <v>165</v>
      </c>
      <c r="S1520" t="s">
        <v>119</v>
      </c>
      <c r="T1520" t="s">
        <v>164</v>
      </c>
      <c r="U1520" t="s">
        <v>118</v>
      </c>
      <c r="V1520" t="s">
        <v>474</v>
      </c>
      <c r="W1520" t="s">
        <v>512</v>
      </c>
      <c r="AA1520" s="44"/>
      <c r="AC1520" s="44"/>
    </row>
    <row r="1521" spans="1:29" hidden="1" x14ac:dyDescent="0.25">
      <c r="A1521" t="s">
        <v>540</v>
      </c>
      <c r="B1521" t="s">
        <v>352</v>
      </c>
      <c r="C1521" t="s">
        <v>541</v>
      </c>
      <c r="D1521" t="s">
        <v>45</v>
      </c>
      <c r="E1521" t="s">
        <v>117</v>
      </c>
      <c r="I1521" t="s">
        <v>552</v>
      </c>
      <c r="J1521" t="s">
        <v>580</v>
      </c>
      <c r="K1521" t="s">
        <v>651</v>
      </c>
      <c r="L1521" t="s">
        <v>182</v>
      </c>
      <c r="M1521" t="s">
        <v>165</v>
      </c>
      <c r="N1521" t="s">
        <v>166</v>
      </c>
      <c r="O1521" t="s">
        <v>167</v>
      </c>
      <c r="P1521" t="s">
        <v>200</v>
      </c>
      <c r="Q1521" t="s">
        <v>168</v>
      </c>
      <c r="R1521" t="s">
        <v>165</v>
      </c>
      <c r="S1521" t="s">
        <v>119</v>
      </c>
      <c r="T1521" t="s">
        <v>164</v>
      </c>
      <c r="U1521" t="s">
        <v>118</v>
      </c>
      <c r="V1521" t="s">
        <v>473</v>
      </c>
      <c r="W1521" t="s">
        <v>455</v>
      </c>
      <c r="AA1521" s="44"/>
      <c r="AC1521" s="44"/>
    </row>
    <row r="1522" spans="1:29" hidden="1" x14ac:dyDescent="0.25">
      <c r="A1522" t="s">
        <v>540</v>
      </c>
      <c r="B1522" t="s">
        <v>352</v>
      </c>
      <c r="C1522" t="s">
        <v>541</v>
      </c>
      <c r="D1522" t="s">
        <v>45</v>
      </c>
      <c r="E1522" t="s">
        <v>117</v>
      </c>
      <c r="I1522" t="s">
        <v>552</v>
      </c>
      <c r="J1522" t="s">
        <v>580</v>
      </c>
      <c r="K1522" t="s">
        <v>652</v>
      </c>
      <c r="L1522" t="s">
        <v>183</v>
      </c>
      <c r="M1522" t="s">
        <v>165</v>
      </c>
      <c r="N1522" t="s">
        <v>166</v>
      </c>
      <c r="O1522" t="s">
        <v>167</v>
      </c>
      <c r="P1522" t="s">
        <v>200</v>
      </c>
      <c r="Q1522" t="s">
        <v>168</v>
      </c>
      <c r="R1522" t="s">
        <v>165</v>
      </c>
      <c r="S1522" t="s">
        <v>119</v>
      </c>
      <c r="T1522" t="s">
        <v>164</v>
      </c>
      <c r="U1522" t="s">
        <v>118</v>
      </c>
      <c r="V1522" t="s">
        <v>474</v>
      </c>
      <c r="W1522" t="s">
        <v>512</v>
      </c>
      <c r="AA1522" s="44"/>
      <c r="AC1522" s="44"/>
    </row>
    <row r="1523" spans="1:29" hidden="1" x14ac:dyDescent="0.25">
      <c r="A1523" t="s">
        <v>540</v>
      </c>
      <c r="B1523" t="s">
        <v>352</v>
      </c>
      <c r="C1523" t="s">
        <v>541</v>
      </c>
      <c r="D1523" t="s">
        <v>49</v>
      </c>
      <c r="E1523" t="s">
        <v>117</v>
      </c>
      <c r="I1523" t="s">
        <v>572</v>
      </c>
      <c r="J1523" t="s">
        <v>581</v>
      </c>
      <c r="K1523" t="s">
        <v>653</v>
      </c>
      <c r="L1523" t="s">
        <v>184</v>
      </c>
      <c r="M1523" t="s">
        <v>165</v>
      </c>
      <c r="N1523" t="s">
        <v>166</v>
      </c>
      <c r="O1523" t="s">
        <v>167</v>
      </c>
      <c r="P1523" t="s">
        <v>200</v>
      </c>
      <c r="Q1523" t="s">
        <v>168</v>
      </c>
      <c r="R1523" t="s">
        <v>165</v>
      </c>
      <c r="S1523" t="s">
        <v>119</v>
      </c>
      <c r="T1523" t="s">
        <v>164</v>
      </c>
      <c r="U1523" t="s">
        <v>118</v>
      </c>
      <c r="V1523" t="s">
        <v>473</v>
      </c>
      <c r="W1523" t="s">
        <v>455</v>
      </c>
      <c r="AA1523" s="44"/>
      <c r="AC1523" s="44"/>
    </row>
    <row r="1524" spans="1:29" hidden="1" x14ac:dyDescent="0.25">
      <c r="A1524" t="s">
        <v>540</v>
      </c>
      <c r="B1524" t="s">
        <v>352</v>
      </c>
      <c r="C1524" t="s">
        <v>541</v>
      </c>
      <c r="D1524" t="s">
        <v>49</v>
      </c>
      <c r="E1524" t="s">
        <v>117</v>
      </c>
      <c r="I1524" t="s">
        <v>556</v>
      </c>
      <c r="J1524" t="s">
        <v>581</v>
      </c>
      <c r="K1524" t="s">
        <v>654</v>
      </c>
      <c r="L1524" t="s">
        <v>533</v>
      </c>
      <c r="M1524" t="s">
        <v>165</v>
      </c>
      <c r="N1524" t="s">
        <v>166</v>
      </c>
      <c r="O1524" t="s">
        <v>167</v>
      </c>
      <c r="P1524" t="s">
        <v>200</v>
      </c>
      <c r="Q1524" t="s">
        <v>168</v>
      </c>
      <c r="R1524" t="s">
        <v>165</v>
      </c>
      <c r="S1524" t="s">
        <v>119</v>
      </c>
      <c r="T1524" t="s">
        <v>164</v>
      </c>
      <c r="U1524" t="s">
        <v>118</v>
      </c>
      <c r="V1524" t="s">
        <v>474</v>
      </c>
      <c r="W1524" t="s">
        <v>512</v>
      </c>
      <c r="AC1524" s="44"/>
    </row>
    <row r="1525" spans="1:29" hidden="1" x14ac:dyDescent="0.25">
      <c r="A1525" t="s">
        <v>540</v>
      </c>
      <c r="B1525" t="s">
        <v>352</v>
      </c>
      <c r="C1525" t="s">
        <v>541</v>
      </c>
      <c r="D1525" t="s">
        <v>53</v>
      </c>
      <c r="E1525" t="s">
        <v>117</v>
      </c>
      <c r="I1525" t="s">
        <v>582</v>
      </c>
      <c r="J1525" t="s">
        <v>655</v>
      </c>
      <c r="K1525" t="s">
        <v>656</v>
      </c>
      <c r="L1525" t="s">
        <v>185</v>
      </c>
      <c r="M1525" t="s">
        <v>165</v>
      </c>
      <c r="N1525" t="s">
        <v>166</v>
      </c>
      <c r="O1525" t="s">
        <v>167</v>
      </c>
      <c r="P1525" t="s">
        <v>200</v>
      </c>
      <c r="Q1525" t="s">
        <v>168</v>
      </c>
      <c r="R1525" t="s">
        <v>165</v>
      </c>
      <c r="S1525" t="s">
        <v>119</v>
      </c>
      <c r="T1525" t="s">
        <v>164</v>
      </c>
      <c r="U1525" t="s">
        <v>118</v>
      </c>
      <c r="V1525" t="s">
        <v>473</v>
      </c>
      <c r="W1525" t="s">
        <v>455</v>
      </c>
      <c r="AA1525" s="44"/>
      <c r="AC1525" s="44"/>
    </row>
    <row r="1526" spans="1:29" hidden="1" x14ac:dyDescent="0.25">
      <c r="A1526" t="s">
        <v>540</v>
      </c>
      <c r="B1526" t="s">
        <v>352</v>
      </c>
      <c r="C1526" t="s">
        <v>541</v>
      </c>
      <c r="D1526" t="s">
        <v>55</v>
      </c>
      <c r="E1526" t="s">
        <v>117</v>
      </c>
      <c r="I1526" t="s">
        <v>570</v>
      </c>
      <c r="J1526" t="s">
        <v>657</v>
      </c>
      <c r="K1526" t="s">
        <v>658</v>
      </c>
      <c r="L1526" t="s">
        <v>252</v>
      </c>
      <c r="M1526" t="s">
        <v>165</v>
      </c>
      <c r="N1526" t="s">
        <v>166</v>
      </c>
      <c r="O1526" t="s">
        <v>167</v>
      </c>
      <c r="P1526" t="s">
        <v>200</v>
      </c>
      <c r="Q1526" t="s">
        <v>168</v>
      </c>
      <c r="R1526" t="s">
        <v>165</v>
      </c>
      <c r="S1526" t="s">
        <v>119</v>
      </c>
      <c r="T1526" t="s">
        <v>164</v>
      </c>
      <c r="U1526" t="s">
        <v>118</v>
      </c>
      <c r="V1526" t="s">
        <v>473</v>
      </c>
      <c r="W1526" t="s">
        <v>455</v>
      </c>
      <c r="AA1526" s="44"/>
      <c r="AC1526" s="44"/>
    </row>
    <row r="1527" spans="1:29" hidden="1" x14ac:dyDescent="0.25">
      <c r="A1527" t="s">
        <v>540</v>
      </c>
      <c r="B1527" t="s">
        <v>352</v>
      </c>
      <c r="C1527" t="s">
        <v>541</v>
      </c>
      <c r="D1527" t="s">
        <v>55</v>
      </c>
      <c r="E1527" t="s">
        <v>117</v>
      </c>
      <c r="I1527" t="s">
        <v>570</v>
      </c>
      <c r="J1527" t="s">
        <v>657</v>
      </c>
      <c r="K1527" t="s">
        <v>659</v>
      </c>
      <c r="L1527" t="s">
        <v>253</v>
      </c>
      <c r="M1527" t="s">
        <v>165</v>
      </c>
      <c r="N1527" t="s">
        <v>166</v>
      </c>
      <c r="O1527" t="s">
        <v>167</v>
      </c>
      <c r="P1527" t="s">
        <v>200</v>
      </c>
      <c r="Q1527" t="s">
        <v>168</v>
      </c>
      <c r="R1527" t="s">
        <v>165</v>
      </c>
      <c r="S1527" t="s">
        <v>119</v>
      </c>
      <c r="T1527" t="s">
        <v>164</v>
      </c>
      <c r="U1527" t="s">
        <v>118</v>
      </c>
      <c r="V1527" t="s">
        <v>474</v>
      </c>
      <c r="W1527" t="s">
        <v>512</v>
      </c>
      <c r="AA1527" s="44"/>
      <c r="AC1527" s="44"/>
    </row>
    <row r="1528" spans="1:29" hidden="1" x14ac:dyDescent="0.25">
      <c r="A1528" t="s">
        <v>540</v>
      </c>
      <c r="B1528" t="s">
        <v>352</v>
      </c>
      <c r="C1528" t="s">
        <v>541</v>
      </c>
      <c r="D1528" t="s">
        <v>57</v>
      </c>
      <c r="E1528" t="s">
        <v>117</v>
      </c>
      <c r="I1528" t="s">
        <v>564</v>
      </c>
      <c r="J1528" t="s">
        <v>660</v>
      </c>
      <c r="K1528" t="s">
        <v>661</v>
      </c>
      <c r="L1528" t="s">
        <v>514</v>
      </c>
      <c r="M1528" t="s">
        <v>165</v>
      </c>
      <c r="N1528" t="s">
        <v>166</v>
      </c>
      <c r="O1528" t="s">
        <v>167</v>
      </c>
      <c r="P1528" t="s">
        <v>200</v>
      </c>
      <c r="Q1528" t="s">
        <v>168</v>
      </c>
      <c r="R1528" t="s">
        <v>165</v>
      </c>
      <c r="S1528" t="s">
        <v>119</v>
      </c>
      <c r="T1528" t="s">
        <v>164</v>
      </c>
      <c r="U1528" t="s">
        <v>118</v>
      </c>
      <c r="V1528" t="s">
        <v>473</v>
      </c>
      <c r="W1528" t="s">
        <v>455</v>
      </c>
      <c r="AA1528" s="44"/>
      <c r="AC1528" s="44"/>
    </row>
    <row r="1529" spans="1:29" hidden="1" x14ac:dyDescent="0.25">
      <c r="A1529" t="s">
        <v>540</v>
      </c>
      <c r="B1529" t="s">
        <v>352</v>
      </c>
      <c r="C1529" t="s">
        <v>541</v>
      </c>
      <c r="D1529" t="s">
        <v>61</v>
      </c>
      <c r="E1529" t="s">
        <v>117</v>
      </c>
      <c r="I1529" t="s">
        <v>559</v>
      </c>
      <c r="J1529" t="s">
        <v>662</v>
      </c>
      <c r="K1529" t="s">
        <v>663</v>
      </c>
      <c r="L1529" t="s">
        <v>515</v>
      </c>
      <c r="M1529" t="s">
        <v>165</v>
      </c>
      <c r="N1529" t="s">
        <v>166</v>
      </c>
      <c r="O1529" t="s">
        <v>167</v>
      </c>
      <c r="P1529" t="s">
        <v>200</v>
      </c>
      <c r="Q1529" t="s">
        <v>168</v>
      </c>
      <c r="R1529" t="s">
        <v>165</v>
      </c>
      <c r="S1529" t="s">
        <v>119</v>
      </c>
      <c r="T1529" t="s">
        <v>164</v>
      </c>
      <c r="U1529" t="s">
        <v>118</v>
      </c>
      <c r="V1529" t="s">
        <v>473</v>
      </c>
      <c r="W1529" t="s">
        <v>455</v>
      </c>
      <c r="AA1529" s="44"/>
      <c r="AC1529" s="44"/>
    </row>
    <row r="1530" spans="1:29" hidden="1" x14ac:dyDescent="0.25">
      <c r="A1530" t="s">
        <v>540</v>
      </c>
      <c r="B1530" t="s">
        <v>352</v>
      </c>
      <c r="C1530" t="s">
        <v>541</v>
      </c>
      <c r="D1530" t="s">
        <v>63</v>
      </c>
      <c r="E1530" t="s">
        <v>117</v>
      </c>
      <c r="I1530" t="s">
        <v>569</v>
      </c>
      <c r="J1530" t="s">
        <v>664</v>
      </c>
      <c r="K1530" t="s">
        <v>665</v>
      </c>
      <c r="L1530" t="s">
        <v>236</v>
      </c>
      <c r="M1530" t="s">
        <v>235</v>
      </c>
      <c r="N1530" t="s">
        <v>166</v>
      </c>
      <c r="O1530" t="s">
        <v>167</v>
      </c>
      <c r="P1530" t="s">
        <v>200</v>
      </c>
      <c r="Q1530" t="s">
        <v>168</v>
      </c>
      <c r="R1530" t="s">
        <v>165</v>
      </c>
      <c r="S1530" t="s">
        <v>119</v>
      </c>
      <c r="T1530" t="s">
        <v>164</v>
      </c>
      <c r="U1530" t="s">
        <v>118</v>
      </c>
      <c r="V1530" t="s">
        <v>476</v>
      </c>
      <c r="W1530" t="s">
        <v>460</v>
      </c>
      <c r="AA1530" s="44"/>
      <c r="AC1530" s="44"/>
    </row>
    <row r="1531" spans="1:29" hidden="1" x14ac:dyDescent="0.25">
      <c r="A1531" t="s">
        <v>540</v>
      </c>
      <c r="B1531" t="s">
        <v>352</v>
      </c>
      <c r="C1531" t="s">
        <v>541</v>
      </c>
      <c r="D1531" t="s">
        <v>63</v>
      </c>
      <c r="E1531" t="s">
        <v>117</v>
      </c>
      <c r="I1531" t="s">
        <v>569</v>
      </c>
      <c r="J1531" t="s">
        <v>664</v>
      </c>
      <c r="K1531" t="s">
        <v>666</v>
      </c>
      <c r="L1531" t="s">
        <v>236</v>
      </c>
      <c r="M1531" t="s">
        <v>235</v>
      </c>
      <c r="N1531" t="s">
        <v>166</v>
      </c>
      <c r="O1531" t="s">
        <v>167</v>
      </c>
      <c r="P1531" t="s">
        <v>200</v>
      </c>
      <c r="Q1531" t="s">
        <v>168</v>
      </c>
      <c r="R1531" t="s">
        <v>165</v>
      </c>
      <c r="S1531" t="s">
        <v>119</v>
      </c>
      <c r="T1531" t="s">
        <v>164</v>
      </c>
      <c r="U1531" t="s">
        <v>118</v>
      </c>
      <c r="V1531" t="s">
        <v>477</v>
      </c>
      <c r="W1531" t="s">
        <v>461</v>
      </c>
      <c r="AA1531" s="44"/>
      <c r="AC1531" s="44"/>
    </row>
    <row r="1532" spans="1:29" hidden="1" x14ac:dyDescent="0.25">
      <c r="A1532" t="s">
        <v>540</v>
      </c>
      <c r="B1532" t="s">
        <v>352</v>
      </c>
      <c r="C1532" t="s">
        <v>541</v>
      </c>
      <c r="D1532" t="s">
        <v>63</v>
      </c>
      <c r="E1532" t="s">
        <v>117</v>
      </c>
      <c r="I1532" t="s">
        <v>569</v>
      </c>
      <c r="J1532" t="s">
        <v>664</v>
      </c>
      <c r="K1532" t="s">
        <v>667</v>
      </c>
      <c r="L1532" t="s">
        <v>236</v>
      </c>
      <c r="M1532" t="s">
        <v>235</v>
      </c>
      <c r="N1532" t="s">
        <v>166</v>
      </c>
      <c r="O1532" t="s">
        <v>167</v>
      </c>
      <c r="P1532" t="s">
        <v>200</v>
      </c>
      <c r="Q1532" t="s">
        <v>168</v>
      </c>
      <c r="R1532" t="s">
        <v>165</v>
      </c>
      <c r="S1532" t="s">
        <v>119</v>
      </c>
      <c r="T1532" t="s">
        <v>164</v>
      </c>
      <c r="U1532" t="s">
        <v>118</v>
      </c>
      <c r="V1532" t="s">
        <v>467</v>
      </c>
      <c r="W1532" t="s">
        <v>448</v>
      </c>
      <c r="AA1532" s="44"/>
      <c r="AC1532" s="44"/>
    </row>
    <row r="1533" spans="1:29" hidden="1" x14ac:dyDescent="0.25">
      <c r="A1533" t="s">
        <v>540</v>
      </c>
      <c r="B1533" t="s">
        <v>352</v>
      </c>
      <c r="C1533" t="s">
        <v>541</v>
      </c>
      <c r="D1533" t="s">
        <v>63</v>
      </c>
      <c r="E1533" t="s">
        <v>117</v>
      </c>
      <c r="I1533" t="s">
        <v>545</v>
      </c>
      <c r="J1533" t="s">
        <v>668</v>
      </c>
      <c r="K1533" t="s">
        <v>669</v>
      </c>
      <c r="L1533" t="s">
        <v>516</v>
      </c>
      <c r="M1533" t="s">
        <v>165</v>
      </c>
      <c r="N1533" t="s">
        <v>166</v>
      </c>
      <c r="O1533" t="s">
        <v>167</v>
      </c>
      <c r="P1533" t="s">
        <v>200</v>
      </c>
      <c r="Q1533" t="s">
        <v>168</v>
      </c>
      <c r="R1533" t="s">
        <v>165</v>
      </c>
      <c r="S1533" t="s">
        <v>119</v>
      </c>
      <c r="T1533" t="s">
        <v>164</v>
      </c>
      <c r="U1533" t="s">
        <v>118</v>
      </c>
      <c r="V1533" t="s">
        <v>478</v>
      </c>
      <c r="W1533" t="s">
        <v>462</v>
      </c>
      <c r="AA1533" s="44"/>
      <c r="AC1533" s="44"/>
    </row>
    <row r="1534" spans="1:29" hidden="1" x14ac:dyDescent="0.25">
      <c r="A1534" t="s">
        <v>540</v>
      </c>
      <c r="B1534" t="s">
        <v>352</v>
      </c>
      <c r="C1534" t="s">
        <v>541</v>
      </c>
      <c r="D1534" t="s">
        <v>63</v>
      </c>
      <c r="E1534" t="s">
        <v>117</v>
      </c>
      <c r="I1534" t="s">
        <v>545</v>
      </c>
      <c r="J1534" t="s">
        <v>670</v>
      </c>
      <c r="K1534" t="s">
        <v>671</v>
      </c>
      <c r="L1534" t="s">
        <v>517</v>
      </c>
      <c r="M1534" t="s">
        <v>165</v>
      </c>
      <c r="N1534" t="s">
        <v>166</v>
      </c>
      <c r="O1534" t="s">
        <v>167</v>
      </c>
      <c r="P1534" t="s">
        <v>200</v>
      </c>
      <c r="Q1534" t="s">
        <v>168</v>
      </c>
      <c r="R1534" t="s">
        <v>165</v>
      </c>
      <c r="S1534" t="s">
        <v>119</v>
      </c>
      <c r="T1534" t="s">
        <v>164</v>
      </c>
      <c r="U1534" t="s">
        <v>118</v>
      </c>
      <c r="V1534" t="s">
        <v>478</v>
      </c>
      <c r="W1534" t="s">
        <v>462</v>
      </c>
      <c r="AA1534" s="44"/>
      <c r="AC1534" s="44"/>
    </row>
    <row r="1535" spans="1:29" hidden="1" x14ac:dyDescent="0.25">
      <c r="A1535" t="s">
        <v>540</v>
      </c>
      <c r="B1535" t="s">
        <v>352</v>
      </c>
      <c r="C1535" t="s">
        <v>541</v>
      </c>
      <c r="D1535" t="s">
        <v>63</v>
      </c>
      <c r="E1535" t="s">
        <v>117</v>
      </c>
      <c r="I1535" t="s">
        <v>557</v>
      </c>
      <c r="J1535" t="s">
        <v>664</v>
      </c>
      <c r="K1535" t="s">
        <v>672</v>
      </c>
      <c r="L1535" t="s">
        <v>236</v>
      </c>
      <c r="M1535" t="s">
        <v>235</v>
      </c>
      <c r="N1535" t="s">
        <v>166</v>
      </c>
      <c r="O1535" t="s">
        <v>167</v>
      </c>
      <c r="P1535" t="s">
        <v>200</v>
      </c>
      <c r="Q1535" t="s">
        <v>168</v>
      </c>
      <c r="R1535" t="s">
        <v>165</v>
      </c>
      <c r="S1535" t="s">
        <v>543</v>
      </c>
      <c r="T1535" t="s">
        <v>164</v>
      </c>
      <c r="U1535" t="s">
        <v>118</v>
      </c>
      <c r="V1535" t="s">
        <v>476</v>
      </c>
      <c r="W1535" t="s">
        <v>460</v>
      </c>
      <c r="AA1535" s="44"/>
      <c r="AC1535" s="44"/>
    </row>
    <row r="1536" spans="1:29" hidden="1" x14ac:dyDescent="0.25">
      <c r="A1536" t="s">
        <v>540</v>
      </c>
      <c r="B1536" t="s">
        <v>352</v>
      </c>
      <c r="C1536" t="s">
        <v>541</v>
      </c>
      <c r="D1536" t="s">
        <v>63</v>
      </c>
      <c r="E1536" t="s">
        <v>117</v>
      </c>
      <c r="I1536" t="s">
        <v>573</v>
      </c>
      <c r="J1536" t="s">
        <v>673</v>
      </c>
      <c r="K1536" t="s">
        <v>674</v>
      </c>
      <c r="L1536" t="s">
        <v>236</v>
      </c>
      <c r="M1536" t="s">
        <v>235</v>
      </c>
      <c r="N1536" t="s">
        <v>166</v>
      </c>
      <c r="O1536" t="s">
        <v>167</v>
      </c>
      <c r="P1536" t="s">
        <v>200</v>
      </c>
      <c r="Q1536" t="s">
        <v>168</v>
      </c>
      <c r="R1536" t="s">
        <v>165</v>
      </c>
      <c r="S1536" t="s">
        <v>543</v>
      </c>
      <c r="T1536" t="s">
        <v>164</v>
      </c>
      <c r="U1536" t="s">
        <v>118</v>
      </c>
      <c r="V1536" t="s">
        <v>477</v>
      </c>
      <c r="W1536" t="s">
        <v>461</v>
      </c>
      <c r="AA1536" s="44"/>
    </row>
    <row r="1537" spans="1:29" hidden="1" x14ac:dyDescent="0.25">
      <c r="A1537" t="s">
        <v>540</v>
      </c>
      <c r="B1537" t="s">
        <v>352</v>
      </c>
      <c r="C1537" t="s">
        <v>541</v>
      </c>
      <c r="D1537" t="s">
        <v>63</v>
      </c>
      <c r="E1537" t="s">
        <v>117</v>
      </c>
      <c r="I1537" t="s">
        <v>544</v>
      </c>
      <c r="J1537" t="s">
        <v>668</v>
      </c>
      <c r="K1537" t="s">
        <v>675</v>
      </c>
      <c r="L1537" t="s">
        <v>516</v>
      </c>
      <c r="M1537" t="s">
        <v>165</v>
      </c>
      <c r="N1537" t="s">
        <v>166</v>
      </c>
      <c r="O1537" t="s">
        <v>167</v>
      </c>
      <c r="P1537" t="s">
        <v>200</v>
      </c>
      <c r="Q1537" t="s">
        <v>168</v>
      </c>
      <c r="R1537" t="s">
        <v>165</v>
      </c>
      <c r="S1537" t="s">
        <v>543</v>
      </c>
      <c r="T1537" t="s">
        <v>164</v>
      </c>
      <c r="U1537" t="s">
        <v>118</v>
      </c>
      <c r="V1537" t="s">
        <v>478</v>
      </c>
      <c r="W1537" t="s">
        <v>462</v>
      </c>
      <c r="AA1537" s="44"/>
    </row>
    <row r="1538" spans="1:29" hidden="1" x14ac:dyDescent="0.25">
      <c r="A1538" t="s">
        <v>540</v>
      </c>
      <c r="B1538" t="s">
        <v>352</v>
      </c>
      <c r="C1538" t="s">
        <v>541</v>
      </c>
      <c r="D1538" t="s">
        <v>65</v>
      </c>
      <c r="E1538" t="s">
        <v>117</v>
      </c>
      <c r="I1538" t="s">
        <v>585</v>
      </c>
      <c r="J1538" t="s">
        <v>676</v>
      </c>
      <c r="K1538" t="s">
        <v>677</v>
      </c>
      <c r="L1538" t="s">
        <v>186</v>
      </c>
      <c r="M1538" t="s">
        <v>165</v>
      </c>
      <c r="N1538" t="s">
        <v>166</v>
      </c>
      <c r="O1538" t="s">
        <v>167</v>
      </c>
      <c r="P1538" t="s">
        <v>200</v>
      </c>
      <c r="Q1538" t="s">
        <v>168</v>
      </c>
      <c r="R1538" t="s">
        <v>165</v>
      </c>
      <c r="S1538" t="s">
        <v>119</v>
      </c>
      <c r="T1538" t="s">
        <v>164</v>
      </c>
      <c r="U1538" t="s">
        <v>118</v>
      </c>
      <c r="V1538" t="s">
        <v>473</v>
      </c>
      <c r="W1538" t="s">
        <v>455</v>
      </c>
      <c r="AA1538" s="44"/>
      <c r="AC1538" s="44"/>
    </row>
    <row r="1539" spans="1:29" hidden="1" x14ac:dyDescent="0.25">
      <c r="A1539" t="s">
        <v>540</v>
      </c>
      <c r="B1539" t="s">
        <v>352</v>
      </c>
      <c r="C1539" t="s">
        <v>541</v>
      </c>
      <c r="D1539" t="s">
        <v>67</v>
      </c>
      <c r="E1539" t="s">
        <v>117</v>
      </c>
      <c r="I1539" t="s">
        <v>639</v>
      </c>
      <c r="J1539" t="s">
        <v>678</v>
      </c>
      <c r="K1539" t="s">
        <v>679</v>
      </c>
      <c r="L1539" t="s">
        <v>258</v>
      </c>
      <c r="M1539" t="s">
        <v>165</v>
      </c>
      <c r="N1539" t="s">
        <v>166</v>
      </c>
      <c r="O1539" t="s">
        <v>167</v>
      </c>
      <c r="P1539" t="s">
        <v>200</v>
      </c>
      <c r="Q1539" t="s">
        <v>168</v>
      </c>
      <c r="R1539" t="s">
        <v>165</v>
      </c>
      <c r="S1539" t="s">
        <v>119</v>
      </c>
      <c r="T1539" t="s">
        <v>164</v>
      </c>
      <c r="U1539" t="s">
        <v>118</v>
      </c>
      <c r="V1539" t="s">
        <v>474</v>
      </c>
      <c r="W1539" t="s">
        <v>512</v>
      </c>
      <c r="AA1539" s="44"/>
    </row>
    <row r="1540" spans="1:29" hidden="1" x14ac:dyDescent="0.25">
      <c r="A1540" t="s">
        <v>540</v>
      </c>
      <c r="B1540" t="s">
        <v>352</v>
      </c>
      <c r="C1540" t="s">
        <v>541</v>
      </c>
      <c r="D1540" t="s">
        <v>67</v>
      </c>
      <c r="E1540" t="s">
        <v>117</v>
      </c>
      <c r="I1540" t="s">
        <v>574</v>
      </c>
      <c r="J1540" t="s">
        <v>678</v>
      </c>
      <c r="K1540" t="s">
        <v>680</v>
      </c>
      <c r="L1540" t="s">
        <v>504</v>
      </c>
      <c r="M1540" t="s">
        <v>165</v>
      </c>
      <c r="N1540" t="s">
        <v>166</v>
      </c>
      <c r="O1540" t="s">
        <v>167</v>
      </c>
      <c r="P1540" t="s">
        <v>200</v>
      </c>
      <c r="Q1540" t="s">
        <v>168</v>
      </c>
      <c r="R1540" t="s">
        <v>165</v>
      </c>
      <c r="S1540" t="s">
        <v>119</v>
      </c>
      <c r="T1540" t="s">
        <v>164</v>
      </c>
      <c r="U1540" t="s">
        <v>118</v>
      </c>
      <c r="V1540" t="s">
        <v>473</v>
      </c>
      <c r="W1540" t="s">
        <v>455</v>
      </c>
      <c r="AA1540" s="44"/>
      <c r="AC1540" s="44"/>
    </row>
    <row r="1541" spans="1:29" hidden="1" x14ac:dyDescent="0.25">
      <c r="A1541" t="s">
        <v>540</v>
      </c>
      <c r="B1541" t="s">
        <v>352</v>
      </c>
      <c r="C1541" t="s">
        <v>541</v>
      </c>
      <c r="D1541" t="s">
        <v>71</v>
      </c>
      <c r="E1541" t="s">
        <v>117</v>
      </c>
      <c r="I1541" t="s">
        <v>681</v>
      </c>
      <c r="J1541" t="s">
        <v>682</v>
      </c>
      <c r="K1541" t="s">
        <v>683</v>
      </c>
      <c r="L1541" t="s">
        <v>187</v>
      </c>
      <c r="M1541" t="s">
        <v>165</v>
      </c>
      <c r="N1541" t="s">
        <v>166</v>
      </c>
      <c r="O1541" t="s">
        <v>167</v>
      </c>
      <c r="P1541" t="s">
        <v>200</v>
      </c>
      <c r="Q1541" t="s">
        <v>168</v>
      </c>
      <c r="R1541" t="s">
        <v>165</v>
      </c>
      <c r="S1541" t="s">
        <v>119</v>
      </c>
      <c r="T1541" t="s">
        <v>164</v>
      </c>
      <c r="U1541" t="s">
        <v>118</v>
      </c>
      <c r="V1541" t="s">
        <v>473</v>
      </c>
      <c r="W1541" t="s">
        <v>455</v>
      </c>
      <c r="AA1541" s="44"/>
      <c r="AC1541" s="44"/>
    </row>
    <row r="1542" spans="1:29" hidden="1" x14ac:dyDescent="0.25">
      <c r="A1542" t="s">
        <v>540</v>
      </c>
      <c r="B1542" t="s">
        <v>352</v>
      </c>
      <c r="C1542" t="s">
        <v>541</v>
      </c>
      <c r="D1542" t="s">
        <v>71</v>
      </c>
      <c r="E1542" t="s">
        <v>117</v>
      </c>
      <c r="I1542" t="s">
        <v>681</v>
      </c>
      <c r="J1542" t="s">
        <v>682</v>
      </c>
      <c r="K1542" t="s">
        <v>684</v>
      </c>
      <c r="L1542" t="s">
        <v>188</v>
      </c>
      <c r="M1542" t="s">
        <v>165</v>
      </c>
      <c r="N1542" t="s">
        <v>166</v>
      </c>
      <c r="O1542" t="s">
        <v>167</v>
      </c>
      <c r="P1542" t="s">
        <v>200</v>
      </c>
      <c r="Q1542" t="s">
        <v>168</v>
      </c>
      <c r="R1542" t="s">
        <v>165</v>
      </c>
      <c r="S1542" t="s">
        <v>119</v>
      </c>
      <c r="T1542" t="s">
        <v>164</v>
      </c>
      <c r="U1542" t="s">
        <v>118</v>
      </c>
      <c r="V1542" t="s">
        <v>465</v>
      </c>
      <c r="W1542" t="s">
        <v>509</v>
      </c>
      <c r="AA1542" s="44"/>
      <c r="AC1542" s="44"/>
    </row>
    <row r="1543" spans="1:29" hidden="1" x14ac:dyDescent="0.25">
      <c r="A1543" t="s">
        <v>540</v>
      </c>
      <c r="B1543" t="s">
        <v>352</v>
      </c>
      <c r="C1543" t="s">
        <v>541</v>
      </c>
      <c r="D1543" t="s">
        <v>73</v>
      </c>
      <c r="E1543" t="s">
        <v>117</v>
      </c>
      <c r="I1543" t="s">
        <v>550</v>
      </c>
      <c r="J1543" t="s">
        <v>685</v>
      </c>
      <c r="K1543" t="s">
        <v>686</v>
      </c>
      <c r="L1543" t="s">
        <v>189</v>
      </c>
      <c r="M1543" t="s">
        <v>165</v>
      </c>
      <c r="N1543" t="s">
        <v>166</v>
      </c>
      <c r="O1543" t="s">
        <v>167</v>
      </c>
      <c r="P1543" t="s">
        <v>200</v>
      </c>
      <c r="Q1543" t="s">
        <v>168</v>
      </c>
      <c r="R1543" t="s">
        <v>165</v>
      </c>
      <c r="S1543" t="s">
        <v>119</v>
      </c>
      <c r="T1543" t="s">
        <v>164</v>
      </c>
      <c r="U1543" t="s">
        <v>118</v>
      </c>
      <c r="V1543" t="s">
        <v>473</v>
      </c>
      <c r="W1543" t="s">
        <v>455</v>
      </c>
      <c r="AA1543" s="44"/>
      <c r="AC1543" s="44"/>
    </row>
    <row r="1544" spans="1:29" hidden="1" x14ac:dyDescent="0.25">
      <c r="A1544" t="s">
        <v>540</v>
      </c>
      <c r="B1544" t="s">
        <v>352</v>
      </c>
      <c r="C1544" t="s">
        <v>541</v>
      </c>
      <c r="D1544" t="s">
        <v>73</v>
      </c>
      <c r="E1544" t="s">
        <v>117</v>
      </c>
      <c r="I1544" t="s">
        <v>550</v>
      </c>
      <c r="J1544" t="s">
        <v>685</v>
      </c>
      <c r="K1544" t="s">
        <v>687</v>
      </c>
      <c r="L1544" t="s">
        <v>190</v>
      </c>
      <c r="M1544" t="s">
        <v>165</v>
      </c>
      <c r="N1544" t="s">
        <v>166</v>
      </c>
      <c r="O1544" t="s">
        <v>167</v>
      </c>
      <c r="P1544" t="s">
        <v>200</v>
      </c>
      <c r="Q1544" t="s">
        <v>168</v>
      </c>
      <c r="R1544" t="s">
        <v>165</v>
      </c>
      <c r="S1544" t="s">
        <v>119</v>
      </c>
      <c r="T1544" t="s">
        <v>164</v>
      </c>
      <c r="U1544" t="s">
        <v>118</v>
      </c>
      <c r="V1544" t="s">
        <v>474</v>
      </c>
      <c r="W1544" t="s">
        <v>512</v>
      </c>
      <c r="AA1544" s="44"/>
      <c r="AC1544" s="44"/>
    </row>
    <row r="1545" spans="1:29" hidden="1" x14ac:dyDescent="0.25">
      <c r="A1545" t="s">
        <v>540</v>
      </c>
      <c r="B1545" t="s">
        <v>352</v>
      </c>
      <c r="C1545" t="s">
        <v>541</v>
      </c>
      <c r="D1545" t="s">
        <v>75</v>
      </c>
      <c r="E1545" t="s">
        <v>117</v>
      </c>
      <c r="I1545" t="s">
        <v>560</v>
      </c>
      <c r="J1545" t="s">
        <v>584</v>
      </c>
      <c r="K1545" t="s">
        <v>688</v>
      </c>
      <c r="L1545" t="s">
        <v>689</v>
      </c>
      <c r="M1545" t="s">
        <v>165</v>
      </c>
      <c r="N1545" t="s">
        <v>166</v>
      </c>
      <c r="O1545" t="s">
        <v>167</v>
      </c>
      <c r="P1545" t="s">
        <v>200</v>
      </c>
      <c r="Q1545" t="s">
        <v>168</v>
      </c>
      <c r="R1545" t="s">
        <v>165</v>
      </c>
      <c r="S1545" t="s">
        <v>543</v>
      </c>
      <c r="T1545" t="s">
        <v>164</v>
      </c>
      <c r="U1545" t="s">
        <v>118</v>
      </c>
      <c r="V1545" t="s">
        <v>473</v>
      </c>
      <c r="W1545" t="s">
        <v>455</v>
      </c>
      <c r="AA1545" s="44"/>
      <c r="AC1545" s="44"/>
    </row>
    <row r="1546" spans="1:29" hidden="1" x14ac:dyDescent="0.25">
      <c r="A1546" t="s">
        <v>540</v>
      </c>
      <c r="B1546" t="s">
        <v>352</v>
      </c>
      <c r="C1546" t="s">
        <v>541</v>
      </c>
      <c r="D1546" t="s">
        <v>77</v>
      </c>
      <c r="E1546" t="s">
        <v>117</v>
      </c>
      <c r="I1546" t="s">
        <v>553</v>
      </c>
      <c r="J1546" t="s">
        <v>690</v>
      </c>
      <c r="K1546" t="s">
        <v>691</v>
      </c>
      <c r="L1546" t="s">
        <v>191</v>
      </c>
      <c r="M1546" t="s">
        <v>165</v>
      </c>
      <c r="N1546" t="s">
        <v>166</v>
      </c>
      <c r="O1546" t="s">
        <v>167</v>
      </c>
      <c r="P1546" t="s">
        <v>200</v>
      </c>
      <c r="Q1546" t="s">
        <v>168</v>
      </c>
      <c r="R1546" t="s">
        <v>165</v>
      </c>
      <c r="S1546" t="s">
        <v>119</v>
      </c>
      <c r="T1546" t="s">
        <v>164</v>
      </c>
      <c r="U1546" t="s">
        <v>118</v>
      </c>
      <c r="V1546" t="s">
        <v>473</v>
      </c>
      <c r="W1546" t="s">
        <v>455</v>
      </c>
      <c r="AA1546" s="44"/>
      <c r="AC1546" s="44"/>
    </row>
    <row r="1547" spans="1:29" hidden="1" x14ac:dyDescent="0.25">
      <c r="A1547" t="s">
        <v>540</v>
      </c>
      <c r="B1547" t="s">
        <v>352</v>
      </c>
      <c r="C1547" t="s">
        <v>541</v>
      </c>
      <c r="D1547" t="s">
        <v>208</v>
      </c>
      <c r="E1547" t="s">
        <v>117</v>
      </c>
      <c r="I1547" t="s">
        <v>555</v>
      </c>
      <c r="J1547" t="s">
        <v>692</v>
      </c>
      <c r="K1547" t="s">
        <v>693</v>
      </c>
      <c r="L1547" t="s">
        <v>456</v>
      </c>
      <c r="M1547" t="s">
        <v>165</v>
      </c>
      <c r="N1547" t="s">
        <v>166</v>
      </c>
      <c r="O1547" t="s">
        <v>167</v>
      </c>
      <c r="P1547" t="s">
        <v>200</v>
      </c>
      <c r="Q1547" t="s">
        <v>168</v>
      </c>
      <c r="R1547" t="s">
        <v>165</v>
      </c>
      <c r="S1547" t="s">
        <v>119</v>
      </c>
      <c r="T1547" t="s">
        <v>164</v>
      </c>
      <c r="U1547" t="s">
        <v>118</v>
      </c>
      <c r="V1547" t="s">
        <v>473</v>
      </c>
      <c r="W1547" t="s">
        <v>455</v>
      </c>
      <c r="AA1547" s="44"/>
      <c r="AC1547" s="44"/>
    </row>
    <row r="1548" spans="1:29" hidden="1" x14ac:dyDescent="0.25">
      <c r="A1548" t="s">
        <v>540</v>
      </c>
      <c r="B1548" t="s">
        <v>352</v>
      </c>
      <c r="C1548" t="s">
        <v>541</v>
      </c>
      <c r="D1548" t="s">
        <v>83</v>
      </c>
      <c r="E1548" t="s">
        <v>117</v>
      </c>
      <c r="I1548" t="s">
        <v>583</v>
      </c>
      <c r="J1548" t="s">
        <v>694</v>
      </c>
      <c r="K1548" t="s">
        <v>695</v>
      </c>
      <c r="L1548" t="s">
        <v>518</v>
      </c>
      <c r="M1548" t="s">
        <v>165</v>
      </c>
      <c r="N1548" t="s">
        <v>166</v>
      </c>
      <c r="O1548" t="s">
        <v>167</v>
      </c>
      <c r="P1548" t="s">
        <v>200</v>
      </c>
      <c r="Q1548" t="s">
        <v>168</v>
      </c>
      <c r="R1548" t="s">
        <v>165</v>
      </c>
      <c r="S1548" t="s">
        <v>119</v>
      </c>
      <c r="T1548" t="s">
        <v>164</v>
      </c>
      <c r="U1548" t="s">
        <v>118</v>
      </c>
      <c r="V1548" t="s">
        <v>473</v>
      </c>
      <c r="W1548" t="s">
        <v>455</v>
      </c>
      <c r="AA1548" s="44"/>
      <c r="AC1548" s="44"/>
    </row>
    <row r="1549" spans="1:29" hidden="1" x14ac:dyDescent="0.25">
      <c r="A1549" t="s">
        <v>540</v>
      </c>
      <c r="B1549" t="s">
        <v>352</v>
      </c>
      <c r="C1549" t="s">
        <v>541</v>
      </c>
      <c r="D1549" t="s">
        <v>83</v>
      </c>
      <c r="E1549" t="s">
        <v>117</v>
      </c>
      <c r="I1549" t="s">
        <v>577</v>
      </c>
      <c r="J1549" t="s">
        <v>694</v>
      </c>
      <c r="K1549" t="s">
        <v>696</v>
      </c>
      <c r="L1549" t="s">
        <v>697</v>
      </c>
      <c r="M1549" t="s">
        <v>165</v>
      </c>
      <c r="N1549" t="s">
        <v>166</v>
      </c>
      <c r="O1549" t="s">
        <v>167</v>
      </c>
      <c r="P1549" t="s">
        <v>200</v>
      </c>
      <c r="Q1549" t="s">
        <v>168</v>
      </c>
      <c r="R1549" t="s">
        <v>165</v>
      </c>
      <c r="S1549" t="s">
        <v>119</v>
      </c>
      <c r="T1549" t="s">
        <v>164</v>
      </c>
      <c r="U1549" t="s">
        <v>118</v>
      </c>
      <c r="V1549" t="s">
        <v>474</v>
      </c>
      <c r="W1549" t="s">
        <v>512</v>
      </c>
      <c r="AA1549" s="44"/>
    </row>
    <row r="1550" spans="1:29" hidden="1" x14ac:dyDescent="0.25">
      <c r="A1550" t="s">
        <v>540</v>
      </c>
      <c r="B1550" t="s">
        <v>352</v>
      </c>
      <c r="C1550" t="s">
        <v>541</v>
      </c>
      <c r="D1550" t="s">
        <v>84</v>
      </c>
      <c r="E1550" t="s">
        <v>117</v>
      </c>
      <c r="I1550" t="s">
        <v>571</v>
      </c>
      <c r="J1550" t="s">
        <v>698</v>
      </c>
      <c r="K1550" t="s">
        <v>699</v>
      </c>
      <c r="L1550" t="s">
        <v>519</v>
      </c>
      <c r="M1550" t="s">
        <v>165</v>
      </c>
      <c r="N1550" t="s">
        <v>166</v>
      </c>
      <c r="O1550" t="s">
        <v>167</v>
      </c>
      <c r="P1550" t="s">
        <v>200</v>
      </c>
      <c r="Q1550" t="s">
        <v>168</v>
      </c>
      <c r="R1550" t="s">
        <v>165</v>
      </c>
      <c r="S1550" t="s">
        <v>119</v>
      </c>
      <c r="T1550" t="s">
        <v>164</v>
      </c>
      <c r="U1550" t="s">
        <v>118</v>
      </c>
      <c r="V1550" t="s">
        <v>473</v>
      </c>
      <c r="W1550" t="s">
        <v>455</v>
      </c>
      <c r="AA1550" s="44"/>
      <c r="AC1550" s="44"/>
    </row>
    <row r="1551" spans="1:29" hidden="1" x14ac:dyDescent="0.25">
      <c r="A1551" t="s">
        <v>540</v>
      </c>
      <c r="B1551" t="s">
        <v>352</v>
      </c>
      <c r="C1551" t="s">
        <v>541</v>
      </c>
      <c r="D1551" t="s">
        <v>84</v>
      </c>
      <c r="E1551" t="s">
        <v>117</v>
      </c>
      <c r="I1551" t="s">
        <v>571</v>
      </c>
      <c r="J1551" t="s">
        <v>698</v>
      </c>
      <c r="K1551" t="s">
        <v>700</v>
      </c>
      <c r="L1551" t="s">
        <v>520</v>
      </c>
      <c r="M1551" t="s">
        <v>165</v>
      </c>
      <c r="N1551" t="s">
        <v>166</v>
      </c>
      <c r="O1551" t="s">
        <v>167</v>
      </c>
      <c r="P1551" t="s">
        <v>200</v>
      </c>
      <c r="Q1551" t="s">
        <v>168</v>
      </c>
      <c r="R1551" t="s">
        <v>165</v>
      </c>
      <c r="S1551" t="s">
        <v>119</v>
      </c>
      <c r="T1551" t="s">
        <v>164</v>
      </c>
      <c r="U1551" t="s">
        <v>118</v>
      </c>
      <c r="V1551" t="s">
        <v>474</v>
      </c>
      <c r="W1551" t="s">
        <v>512</v>
      </c>
      <c r="AA1551" s="44"/>
    </row>
    <row r="1552" spans="1:29" hidden="1" x14ac:dyDescent="0.25">
      <c r="A1552" t="s">
        <v>540</v>
      </c>
      <c r="B1552" t="s">
        <v>352</v>
      </c>
      <c r="C1552" t="s">
        <v>541</v>
      </c>
      <c r="D1552" t="s">
        <v>88</v>
      </c>
      <c r="E1552" t="s">
        <v>117</v>
      </c>
      <c r="I1552" t="s">
        <v>551</v>
      </c>
      <c r="J1552" t="s">
        <v>701</v>
      </c>
      <c r="K1552" t="s">
        <v>702</v>
      </c>
      <c r="L1552" t="s">
        <v>192</v>
      </c>
      <c r="M1552" t="s">
        <v>165</v>
      </c>
      <c r="N1552" t="s">
        <v>166</v>
      </c>
      <c r="O1552" t="s">
        <v>167</v>
      </c>
      <c r="P1552" t="s">
        <v>200</v>
      </c>
      <c r="Q1552" t="s">
        <v>168</v>
      </c>
      <c r="R1552" t="s">
        <v>165</v>
      </c>
      <c r="S1552" t="s">
        <v>119</v>
      </c>
      <c r="T1552" t="s">
        <v>164</v>
      </c>
      <c r="U1552" t="s">
        <v>118</v>
      </c>
      <c r="V1552" t="s">
        <v>473</v>
      </c>
      <c r="W1552" t="s">
        <v>455</v>
      </c>
      <c r="AA1552" s="44"/>
      <c r="AC1552" s="44"/>
    </row>
    <row r="1553" spans="1:29" hidden="1" x14ac:dyDescent="0.25">
      <c r="A1553" t="s">
        <v>540</v>
      </c>
      <c r="B1553" t="s">
        <v>352</v>
      </c>
      <c r="C1553" t="s">
        <v>541</v>
      </c>
      <c r="D1553" t="s">
        <v>88</v>
      </c>
      <c r="E1553" t="s">
        <v>117</v>
      </c>
      <c r="I1553" t="s">
        <v>567</v>
      </c>
      <c r="J1553" t="s">
        <v>701</v>
      </c>
      <c r="K1553" t="s">
        <v>703</v>
      </c>
      <c r="L1553" t="s">
        <v>704</v>
      </c>
      <c r="M1553" t="s">
        <v>165</v>
      </c>
      <c r="N1553" t="s">
        <v>166</v>
      </c>
      <c r="O1553" t="s">
        <v>167</v>
      </c>
      <c r="P1553" t="s">
        <v>200</v>
      </c>
      <c r="Q1553" t="s">
        <v>168</v>
      </c>
      <c r="R1553" t="s">
        <v>165</v>
      </c>
      <c r="S1553" t="s">
        <v>119</v>
      </c>
      <c r="T1553" t="s">
        <v>164</v>
      </c>
      <c r="U1553" t="s">
        <v>118</v>
      </c>
      <c r="V1553" t="s">
        <v>474</v>
      </c>
      <c r="W1553" t="s">
        <v>512</v>
      </c>
      <c r="AA1553" s="44"/>
      <c r="AC1553" s="44"/>
    </row>
  </sheetData>
  <sheetProtection algorithmName="SHA-512" hashValue="e3FzT7nL+9dO04wbo8/PbdGW1Vssi1j7di71VQp7hi/WYS5Thrl7nam808KRa9puX688zSZDlQJMKJqAhYFW+Q==" saltValue="oeuoi38N9Bmh+QJcpOU+Xw==" spinCount="100000" sheet="1" autoFilter="0"/>
  <autoFilter ref="A3:AC1480" xr:uid="{00000000-0009-0000-0000-000005000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3"/>
  <sheetViews>
    <sheetView topLeftCell="D1" workbookViewId="0">
      <selection activeCell="G15" sqref="G15"/>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08" t="s">
        <v>7</v>
      </c>
      <c r="C1" s="108" t="s">
        <v>7</v>
      </c>
      <c r="D1" s="2" t="s">
        <v>108</v>
      </c>
      <c r="E1" s="1" t="s">
        <v>109</v>
      </c>
      <c r="F1" s="1" t="s">
        <v>110</v>
      </c>
      <c r="G1" s="1" t="s">
        <v>239</v>
      </c>
      <c r="H1" s="1" t="s">
        <v>240</v>
      </c>
      <c r="I1" s="68" t="s">
        <v>111</v>
      </c>
      <c r="J1" s="1" t="s">
        <v>113</v>
      </c>
      <c r="K1" s="1" t="s">
        <v>114</v>
      </c>
      <c r="L1" s="68" t="s">
        <v>112</v>
      </c>
    </row>
    <row r="2" spans="1:12" ht="30" x14ac:dyDescent="0.25">
      <c r="A2" t="s">
        <v>389</v>
      </c>
      <c r="B2" s="39" t="s">
        <v>15</v>
      </c>
      <c r="C2" s="39" t="s">
        <v>16</v>
      </c>
      <c r="D2" s="67">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24'!A2,Tabela1[CUSTEIO ou INVESTIMENTO?],'Tabelas auxiliares'!$B$221)</f>
        <v>0</v>
      </c>
      <c r="H2" s="59">
        <f>SUMIFS(Tabela1[VALOR],Tabela1[PARA (ÁREA / DESTINO)],'Saldos CUSTEIO AEO LOA 24'!A2,Tabela1[CUSTEIO ou INVESTIMENTO?],'Tabelas auxiliares'!$B$221)</f>
        <v>0</v>
      </c>
      <c r="I2" s="66">
        <f>D2-G2+H2</f>
        <v>1400000</v>
      </c>
      <c r="J2" s="43">
        <f>SUMIFS('1. Pré-Empenhos'!$S$4:$S$320,'1. Pré-Empenhos'!$D$4:$D$320,'Saldos CUSTEIO AEO LOA 24'!B2,'1. Pré-Empenhos'!$R$4:$R$320,'Tabelas auxiliares'!$B$221)</f>
        <v>432000</v>
      </c>
      <c r="K2" s="13">
        <f>SUMIFS('2. Empenho LOA 2024'!$Z$4:$Z$1480,'2. Empenho LOA 2024'!$D$4:$D$1480,'Saldos CUSTEIO AEO LOA 24'!B2,'2. Empenho LOA 2024'!$Y$4:$Y$1480,'Tabelas auxiliares'!$B$221)</f>
        <v>8000</v>
      </c>
      <c r="L2" s="24">
        <f t="shared" ref="L2:L60" si="0">I2-J2-K2</f>
        <v>960000</v>
      </c>
    </row>
    <row r="3" spans="1:12" x14ac:dyDescent="0.25">
      <c r="A3" t="s">
        <v>390</v>
      </c>
      <c r="B3" s="39" t="s">
        <v>21</v>
      </c>
      <c r="C3" s="39" t="s">
        <v>22</v>
      </c>
      <c r="D3" s="67">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24'!A3,Tabela1[CUSTEIO ou INVESTIMENTO?],'Tabelas auxiliares'!$B$221)</f>
        <v>0</v>
      </c>
      <c r="H3" s="59">
        <f>SUMIFS(Tabela1[VALOR],Tabela1[PARA (ÁREA / DESTINO)],'Saldos CUSTEIO AEO LOA 24'!A3,Tabela1[CUSTEIO ou INVESTIMENTO?],'Tabelas auxiliares'!$B$221)</f>
        <v>0</v>
      </c>
      <c r="I3" s="66">
        <f t="shared" ref="I3:I59" si="1">D3-G3+H3</f>
        <v>110000</v>
      </c>
      <c r="J3" s="43">
        <f>SUMIFS('1. Pré-Empenhos'!$S$4:$S$320,'1. Pré-Empenhos'!$D$4:$D$320,'Saldos CUSTEIO AEO LOA 24'!B3,'1. Pré-Empenhos'!$R$4:$R$320,'Tabelas auxiliares'!$B$221)</f>
        <v>0</v>
      </c>
      <c r="K3" s="13">
        <f>SUMIFS('2. Empenho LOA 2024'!$Z$4:$Z$1480,'2. Empenho LOA 2024'!$D$4:$D$1480,'Saldos CUSTEIO AEO LOA 24'!B3,'2. Empenho LOA 2024'!$Y$4:$Y$1480,'Tabelas auxiliares'!$B$221)</f>
        <v>9000</v>
      </c>
      <c r="L3" s="24">
        <f t="shared" si="0"/>
        <v>101000</v>
      </c>
    </row>
    <row r="4" spans="1:12" x14ac:dyDescent="0.25">
      <c r="A4" t="s">
        <v>391</v>
      </c>
      <c r="B4" s="39" t="s">
        <v>207</v>
      </c>
      <c r="C4" s="39" t="s">
        <v>223</v>
      </c>
      <c r="D4" s="67">
        <f>IFERROR(VLOOKUP($B4,'Tabelas auxiliares'!$A$111:$E$152,3,FALSE),0)</f>
        <v>0</v>
      </c>
      <c r="E4" s="41">
        <f>IFERROR(VLOOKUP($B4,'Tabelas auxiliares'!$A$111:$E$152,4,FALSE),0)</f>
        <v>0</v>
      </c>
      <c r="F4" s="42">
        <f>IFERROR(VLOOKUP($B4,'Tabelas auxiliares'!$A$111:$E$152,5,FALSE),0)</f>
        <v>0</v>
      </c>
      <c r="G4" s="58">
        <f>SUMIFS(Tabela1[VALOR],Tabela1[DE (ÁREA / ORIGEM)],'Saldos CUSTEIO AEO LOA 24'!A4,Tabela1[CUSTEIO ou INVESTIMENTO?],'Tabelas auxiliares'!$B$221)</f>
        <v>0</v>
      </c>
      <c r="H4" s="59">
        <f>SUMIFS(Tabela1[VALOR],Tabela1[PARA (ÁREA / DESTINO)],'Saldos CUSTEIO AEO LOA 24'!A4,Tabela1[CUSTEIO ou INVESTIMENTO?],'Tabelas auxiliares'!$B$221)+SUMIFS('Distribuição TRI'!$N$2:$N$10,'Distribuição TRI'!$J$2:$J$10,'Saldos CUSTEIO AEO LOA 24'!B4)</f>
        <v>165.3</v>
      </c>
      <c r="I4" s="66">
        <f t="shared" si="1"/>
        <v>165.3</v>
      </c>
      <c r="J4" s="43">
        <f>SUMIFS('1. Pré-Empenhos'!$S$4:$S$320,'1. Pré-Empenhos'!$D$4:$D$320,'Saldos CUSTEIO AEO LOA 24'!B4,'1. Pré-Empenhos'!$R$4:$R$320,'Tabelas auxiliares'!$B$221)</f>
        <v>0</v>
      </c>
      <c r="K4" s="13">
        <f>SUMIFS('2. Empenho LOA 2024'!$Z$4:$Z$1480,'2. Empenho LOA 2024'!$D$4:$D$1480,'Saldos CUSTEIO AEO LOA 24'!B4,'2. Empenho LOA 2024'!$Y$4:$Y$1480,'Tabelas auxiliares'!$B$221)</f>
        <v>0</v>
      </c>
      <c r="L4" s="24">
        <f t="shared" si="0"/>
        <v>165.3</v>
      </c>
    </row>
    <row r="5" spans="1:12" x14ac:dyDescent="0.25">
      <c r="A5" t="s">
        <v>392</v>
      </c>
      <c r="B5" s="39" t="s">
        <v>17</v>
      </c>
      <c r="C5" s="39" t="s">
        <v>18</v>
      </c>
      <c r="D5" s="67">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24'!A5,Tabela1[CUSTEIO ou INVESTIMENTO?],'Tabelas auxiliares'!$B$221)</f>
        <v>0</v>
      </c>
      <c r="H5" s="59">
        <f>SUMIFS(Tabela1[VALOR],Tabela1[PARA (ÁREA / DESTINO)],'Saldos CUSTEIO AEO LOA 24'!A5,Tabela1[CUSTEIO ou INVESTIMENTO?],'Tabelas auxiliares'!$B$221)</f>
        <v>0</v>
      </c>
      <c r="I5" s="66">
        <f t="shared" si="1"/>
        <v>100000</v>
      </c>
      <c r="J5" s="43">
        <f>SUMIFS('1. Pré-Empenhos'!$S$4:$S$320,'1. Pré-Empenhos'!$D$4:$D$320,'Saldos CUSTEIO AEO LOA 24'!B5,'1. Pré-Empenhos'!$R$4:$R$320,'Tabelas auxiliares'!$B$221)</f>
        <v>1024.8800000000001</v>
      </c>
      <c r="K5" s="13">
        <f>SUMIFS('2. Empenho LOA 2024'!$Z$4:$Z$1480,'2. Empenho LOA 2024'!$D$4:$D$1480,'Saldos CUSTEIO AEO LOA 24'!B5,'2. Empenho LOA 2024'!$Y$4:$Y$1480,'Tabelas auxiliares'!$B$221)</f>
        <v>55000</v>
      </c>
      <c r="L5" s="24">
        <f t="shared" si="0"/>
        <v>43975.119999999995</v>
      </c>
    </row>
    <row r="6" spans="1:12" x14ac:dyDescent="0.25">
      <c r="A6" t="s">
        <v>393</v>
      </c>
      <c r="B6" s="39" t="s">
        <v>19</v>
      </c>
      <c r="C6" s="39" t="s">
        <v>20</v>
      </c>
      <c r="D6" s="67">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24'!A6,Tabela1[CUSTEIO ou INVESTIMENTO?],'Tabelas auxiliares'!$B$221)</f>
        <v>0</v>
      </c>
      <c r="H6" s="59">
        <f>SUMIFS(Tabela1[VALOR],Tabela1[PARA (ÁREA / DESTINO)],'Saldos CUSTEIO AEO LOA 24'!A6,Tabela1[CUSTEIO ou INVESTIMENTO?],'Tabelas auxiliares'!$B$221)</f>
        <v>0</v>
      </c>
      <c r="I6" s="66">
        <f t="shared" si="1"/>
        <v>3500</v>
      </c>
      <c r="J6" s="43">
        <f>SUMIFS('1. Pré-Empenhos'!$S$4:$S$320,'1. Pré-Empenhos'!$D$4:$D$320,'Saldos CUSTEIO AEO LOA 24'!B6,'1. Pré-Empenhos'!$R$4:$R$320,'Tabelas auxiliares'!$B$221)</f>
        <v>0</v>
      </c>
      <c r="K6" s="13">
        <f>SUMIFS('2. Empenho LOA 2024'!$Z$4:$Z$1480,'2. Empenho LOA 2024'!$D$4:$D$1480,'Saldos CUSTEIO AEO LOA 24'!B6,'2. Empenho LOA 2024'!$Y$4:$Y$1480,'Tabelas auxiliares'!$B$221)</f>
        <v>0</v>
      </c>
      <c r="L6" s="24">
        <f t="shared" si="0"/>
        <v>3500</v>
      </c>
    </row>
    <row r="7" spans="1:12" x14ac:dyDescent="0.25">
      <c r="A7" t="s">
        <v>394</v>
      </c>
      <c r="B7" s="39" t="s">
        <v>23</v>
      </c>
      <c r="C7" s="39" t="s">
        <v>24</v>
      </c>
      <c r="D7" s="67">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24'!A7,Tabela1[CUSTEIO ou INVESTIMENTO?],'Tabelas auxiliares'!$B$221)</f>
        <v>0</v>
      </c>
      <c r="H7" s="59">
        <f>SUMIFS(Tabela1[VALOR],Tabela1[PARA (ÁREA / DESTINO)],'Saldos CUSTEIO AEO LOA 24'!A7,Tabela1[CUSTEIO ou INVESTIMENTO?],'Tabelas auxiliares'!$B$221)</f>
        <v>0</v>
      </c>
      <c r="I7" s="66">
        <f t="shared" si="1"/>
        <v>2340</v>
      </c>
      <c r="J7" s="43">
        <f>SUMIFS('1. Pré-Empenhos'!$S$4:$S$320,'1. Pré-Empenhos'!$D$4:$D$320,'Saldos CUSTEIO AEO LOA 24'!B7,'1. Pré-Empenhos'!$R$4:$R$320,'Tabelas auxiliares'!$B$221)</f>
        <v>0</v>
      </c>
      <c r="K7" s="13">
        <f>SUMIFS('2. Empenho LOA 2024'!$Z$4:$Z$1480,'2. Empenho LOA 2024'!$D$4:$D$1480,'Saldos CUSTEIO AEO LOA 24'!B7,'2. Empenho LOA 2024'!$Y$4:$Y$1480,'Tabelas auxiliares'!$B$221)</f>
        <v>0</v>
      </c>
      <c r="L7" s="24">
        <f t="shared" si="0"/>
        <v>2340</v>
      </c>
    </row>
    <row r="8" spans="1:12" x14ac:dyDescent="0.25">
      <c r="A8" t="s">
        <v>395</v>
      </c>
      <c r="B8" s="39" t="s">
        <v>94</v>
      </c>
      <c r="C8" s="39" t="s">
        <v>95</v>
      </c>
      <c r="D8" s="67">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24'!A8,Tabela1[CUSTEIO ou INVESTIMENTO?],'Tabelas auxiliares'!$B$221)</f>
        <v>0</v>
      </c>
      <c r="H8" s="59">
        <f>SUMIFS(Tabela1[VALOR],Tabela1[PARA (ÁREA / DESTINO)],'Saldos CUSTEIO AEO LOA 24'!A8,Tabela1[CUSTEIO ou INVESTIMENTO?],'Tabelas auxiliares'!$B$221)</f>
        <v>0</v>
      </c>
      <c r="I8" s="66">
        <f t="shared" si="1"/>
        <v>340000</v>
      </c>
      <c r="J8" s="43">
        <f>SUMIFS('1. Pré-Empenhos'!$S$4:$S$320,'1. Pré-Empenhos'!$D$4:$D$320,'Saldos CUSTEIO AEO LOA 24'!B8,'1. Pré-Empenhos'!$R$4:$R$320,'Tabelas auxiliares'!$B$221)</f>
        <v>0</v>
      </c>
      <c r="K8" s="13">
        <f>SUMIFS('2. Empenho LOA 2024'!$Z$4:$Z$1480,'2. Empenho LOA 2024'!$D$4:$D$1480,'Saldos CUSTEIO AEO LOA 24'!B8,'2. Empenho LOA 2024'!$Y$4:$Y$1480,'Tabelas auxiliares'!$B$221)</f>
        <v>0</v>
      </c>
      <c r="L8" s="24">
        <f t="shared" si="0"/>
        <v>340000</v>
      </c>
    </row>
    <row r="9" spans="1:12" x14ac:dyDescent="0.25">
      <c r="A9" t="s">
        <v>501</v>
      </c>
      <c r="B9" s="12" t="s">
        <v>485</v>
      </c>
      <c r="C9" s="12" t="s">
        <v>500</v>
      </c>
      <c r="D9" s="67">
        <f>IFERROR(VLOOKUP($B9,'Tabelas auxiliares'!$A$111:$E$152,3,FALSE),0)</f>
        <v>0</v>
      </c>
      <c r="E9" s="41">
        <f>IFERROR(VLOOKUP($B9,'Tabelas auxiliares'!$A$111:$E$152,4,FALSE),0)</f>
        <v>0</v>
      </c>
      <c r="F9" s="42">
        <f>IFERROR(VLOOKUP($B9,'Tabelas auxiliares'!$A$111:$E$152,5,FALSE),0)</f>
        <v>0</v>
      </c>
      <c r="G9" s="58">
        <f>SUMIFS(Tabela1[VALOR],Tabela1[DE (ÁREA / ORIGEM)],'Saldos CUSTEIO AEO LOA 24'!A9,Tabela1[CUSTEIO ou INVESTIMENTO?],'Tabelas auxiliares'!$B$221)</f>
        <v>0</v>
      </c>
      <c r="H9" s="59">
        <f>SUMIFS(Tabela1[VALOR],Tabela1[PARA (ÁREA / DESTINO)],'Saldos CUSTEIO AEO LOA 24'!A9,Tabela1[CUSTEIO ou INVESTIMENTO?],'Tabelas auxiliares'!$B$221)+SUMIFS('Distribuição TRI'!$N$2:$N$10,'Distribuição TRI'!$J$2:$J$10,'Saldos CUSTEIO AEO LOA 24'!B9)</f>
        <v>162</v>
      </c>
      <c r="I9" s="66">
        <f t="shared" ref="I9" si="2">D9-G9+H9</f>
        <v>162</v>
      </c>
      <c r="J9" s="43">
        <f>SUMIFS('1. Pré-Empenhos'!$S$4:$S$320,'1. Pré-Empenhos'!$D$4:$D$320,'Saldos CUSTEIO AEO LOA 24'!B9,'1. Pré-Empenhos'!$R$4:$R$320,'Tabelas auxiliares'!$B$221)</f>
        <v>0</v>
      </c>
      <c r="K9" s="13">
        <f>SUMIFS('2. Empenho LOA 2024'!$Z$4:$Z$1480,'2. Empenho LOA 2024'!$D$4:$D$1480,'Saldos CUSTEIO AEO LOA 24'!B9,'2. Empenho LOA 2024'!$Y$4:$Y$1480,'Tabelas auxiliares'!$B$221)</f>
        <v>0</v>
      </c>
      <c r="L9" s="24">
        <f t="shared" ref="L9" si="3">I9-J9-K9</f>
        <v>162</v>
      </c>
    </row>
    <row r="10" spans="1:12" x14ac:dyDescent="0.25">
      <c r="A10" t="s">
        <v>396</v>
      </c>
      <c r="B10" s="39" t="s">
        <v>25</v>
      </c>
      <c r="C10" s="39" t="s">
        <v>26</v>
      </c>
      <c r="D10" s="67">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24'!A10,Tabela1[CUSTEIO ou INVESTIMENTO?],'Tabelas auxiliares'!$B$221)</f>
        <v>0</v>
      </c>
      <c r="H10" s="59">
        <f>SUMIFS(Tabela1[VALOR],Tabela1[PARA (ÁREA / DESTINO)],'Saldos CUSTEIO AEO LOA 24'!A10,Tabela1[CUSTEIO ou INVESTIMENTO?],'Tabelas auxiliares'!$B$221)</f>
        <v>0</v>
      </c>
      <c r="I10" s="66">
        <f t="shared" si="1"/>
        <v>8000</v>
      </c>
      <c r="J10" s="43">
        <f>SUMIFS('1. Pré-Empenhos'!$S$4:$S$320,'1. Pré-Empenhos'!$D$4:$D$320,'Saldos CUSTEIO AEO LOA 24'!B10,'1. Pré-Empenhos'!$R$4:$R$320,'Tabelas auxiliares'!$B$221)</f>
        <v>0</v>
      </c>
      <c r="K10" s="13">
        <f>SUMIFS('2. Empenho LOA 2024'!$Z$4:$Z$1480,'2. Empenho LOA 2024'!$D$4:$D$1480,'Saldos CUSTEIO AEO LOA 24'!B10,'2. Empenho LOA 2024'!$Y$4:$Y$1480,'Tabelas auxiliares'!$B$221)</f>
        <v>0</v>
      </c>
      <c r="L10" s="24">
        <f t="shared" si="0"/>
        <v>8000</v>
      </c>
    </row>
    <row r="11" spans="1:12" ht="30" x14ac:dyDescent="0.25">
      <c r="A11" t="s">
        <v>397</v>
      </c>
      <c r="B11" s="39" t="s">
        <v>27</v>
      </c>
      <c r="C11" s="39" t="s">
        <v>28</v>
      </c>
      <c r="D11" s="67">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24'!A11,Tabela1[CUSTEIO ou INVESTIMENTO?],'Tabelas auxiliares'!$B$221)</f>
        <v>0</v>
      </c>
      <c r="H11" s="59">
        <f>SUMIFS(Tabela1[VALOR],Tabela1[PARA (ÁREA / DESTINO)],'Saldos CUSTEIO AEO LOA 24'!A11,Tabela1[CUSTEIO ou INVESTIMENTO?],'Tabelas auxiliares'!$B$221)</f>
        <v>0</v>
      </c>
      <c r="I11" s="66">
        <f t="shared" si="1"/>
        <v>55000</v>
      </c>
      <c r="J11" s="43">
        <f>SUMIFS('1. Pré-Empenhos'!$S$4:$S$320,'1. Pré-Empenhos'!$D$4:$D$320,'Saldos CUSTEIO AEO LOA 24'!B11,'1. Pré-Empenhos'!$R$4:$R$320,'Tabelas auxiliares'!$B$221)</f>
        <v>0</v>
      </c>
      <c r="K11" s="13">
        <f>SUMIFS('2. Empenho LOA 2024'!$Z$4:$Z$1480,'2. Empenho LOA 2024'!$D$4:$D$1480,'Saldos CUSTEIO AEO LOA 24'!B11,'2. Empenho LOA 2024'!$Y$4:$Y$1480,'Tabelas auxiliares'!$B$221)</f>
        <v>0</v>
      </c>
      <c r="L11" s="24">
        <f t="shared" si="0"/>
        <v>55000</v>
      </c>
    </row>
    <row r="12" spans="1:12" x14ac:dyDescent="0.25">
      <c r="A12" t="s">
        <v>398</v>
      </c>
      <c r="B12" s="39" t="s">
        <v>31</v>
      </c>
      <c r="C12" s="39" t="s">
        <v>32</v>
      </c>
      <c r="D12" s="67">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24'!A12,Tabela1[CUSTEIO ou INVESTIMENTO?],'Tabelas auxiliares'!$B$221)</f>
        <v>0</v>
      </c>
      <c r="H12" s="59">
        <f>SUMIFS(Tabela1[VALOR],Tabela1[PARA (ÁREA / DESTINO)],'Saldos CUSTEIO AEO LOA 24'!A12,Tabela1[CUSTEIO ou INVESTIMENTO?],'Tabelas auxiliares'!$B$221)</f>
        <v>0</v>
      </c>
      <c r="I12" s="66">
        <f t="shared" si="1"/>
        <v>40000</v>
      </c>
      <c r="J12" s="43">
        <f>SUMIFS('1. Pré-Empenhos'!$S$4:$S$320,'1. Pré-Empenhos'!$D$4:$D$320,'Saldos CUSTEIO AEO LOA 24'!B12,'1. Pré-Empenhos'!$R$4:$R$320,'Tabelas auxiliares'!$B$221)</f>
        <v>0</v>
      </c>
      <c r="K12" s="13">
        <f>SUMIFS('2. Empenho LOA 2024'!$Z$4:$Z$1480,'2. Empenho LOA 2024'!$D$4:$D$1480,'Saldos CUSTEIO AEO LOA 24'!B12,'2. Empenho LOA 2024'!$Y$4:$Y$1480,'Tabelas auxiliares'!$B$221)</f>
        <v>0</v>
      </c>
      <c r="L12" s="24">
        <f t="shared" si="0"/>
        <v>40000</v>
      </c>
    </row>
    <row r="13" spans="1:12" x14ac:dyDescent="0.25">
      <c r="A13" t="s">
        <v>399</v>
      </c>
      <c r="B13" s="39" t="s">
        <v>33</v>
      </c>
      <c r="C13" s="39" t="s">
        <v>34</v>
      </c>
      <c r="D13" s="67">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24'!A13,Tabela1[CUSTEIO ou INVESTIMENTO?],'Tabelas auxiliares'!$B$221)</f>
        <v>0</v>
      </c>
      <c r="H13" s="59">
        <f>SUMIFS(Tabela1[VALOR],Tabela1[PARA (ÁREA / DESTINO)],'Saldos CUSTEIO AEO LOA 24'!A13,Tabela1[CUSTEIO ou INVESTIMENTO?],'Tabelas auxiliares'!$B$221)</f>
        <v>0</v>
      </c>
      <c r="I13" s="66">
        <f t="shared" si="1"/>
        <v>100000</v>
      </c>
      <c r="J13" s="43">
        <f>SUMIFS('1. Pré-Empenhos'!$S$4:$S$320,'1. Pré-Empenhos'!$D$4:$D$320,'Saldos CUSTEIO AEO LOA 24'!B13,'1. Pré-Empenhos'!$R$4:$R$320,'Tabelas auxiliares'!$B$221)</f>
        <v>0</v>
      </c>
      <c r="K13" s="13">
        <f>SUMIFS('2. Empenho LOA 2024'!$Z$4:$Z$1480,'2. Empenho LOA 2024'!$D$4:$D$1480,'Saldos CUSTEIO AEO LOA 24'!B13,'2. Empenho LOA 2024'!$Y$4:$Y$1480,'Tabelas auxiliares'!$B$221)</f>
        <v>0</v>
      </c>
      <c r="L13" s="24">
        <f t="shared" si="0"/>
        <v>100000</v>
      </c>
    </row>
    <row r="14" spans="1:12" x14ac:dyDescent="0.25">
      <c r="A14" t="s">
        <v>387</v>
      </c>
      <c r="B14" s="39" t="s">
        <v>35</v>
      </c>
      <c r="C14" s="39" t="s">
        <v>36</v>
      </c>
      <c r="D14" s="67">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24'!A14,Tabela1[CUSTEIO ou INVESTIMENTO?],'Tabelas auxiliares'!$B$221)</f>
        <v>0</v>
      </c>
      <c r="H14" s="59">
        <f>SUMIFS(Tabela1[VALOR],Tabela1[PARA (ÁREA / DESTINO)],'Saldos CUSTEIO AEO LOA 24'!A14,Tabela1[CUSTEIO ou INVESTIMENTO?],'Tabelas auxiliares'!$B$221)</f>
        <v>2000</v>
      </c>
      <c r="I14" s="66">
        <f t="shared" si="1"/>
        <v>22002000</v>
      </c>
      <c r="J14" s="43">
        <f>SUMIFS('1. Pré-Empenhos'!$S$4:$S$320,'1. Pré-Empenhos'!$D$4:$D$320,'Saldos CUSTEIO AEO LOA 24'!B14,'1. Pré-Empenhos'!$R$4:$R$320,'Tabelas auxiliares'!$B$221)</f>
        <v>363897.87</v>
      </c>
      <c r="K14" s="13">
        <f>SUMIFS('2. Empenho LOA 2024'!$Z$4:$Z$1480,'2. Empenho LOA 2024'!$D$4:$D$1480,'Saldos CUSTEIO AEO LOA 24'!B14,'2. Empenho LOA 2024'!$Y$4:$Y$1480,'Tabelas auxiliares'!$B$221)</f>
        <v>778985.41999999993</v>
      </c>
      <c r="L14" s="24">
        <f t="shared" si="0"/>
        <v>20859116.710000001</v>
      </c>
    </row>
    <row r="15" spans="1:12" x14ac:dyDescent="0.25">
      <c r="A15" t="s">
        <v>400</v>
      </c>
      <c r="B15" s="39" t="s">
        <v>37</v>
      </c>
      <c r="C15" s="39" t="s">
        <v>38</v>
      </c>
      <c r="D15" s="67">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24'!A15,Tabela1[CUSTEIO ou INVESTIMENTO?],'Tabelas auxiliares'!$B$221)</f>
        <v>0</v>
      </c>
      <c r="H15" s="59">
        <f>SUMIFS(Tabela1[VALOR],Tabela1[PARA (ÁREA / DESTINO)],'Saldos CUSTEIO AEO LOA 24'!A15,Tabela1[CUSTEIO ou INVESTIMENTO?],'Tabelas auxiliares'!$B$221)</f>
        <v>0</v>
      </c>
      <c r="I15" s="66">
        <f t="shared" si="1"/>
        <v>250000</v>
      </c>
      <c r="J15" s="43">
        <f>SUMIFS('1. Pré-Empenhos'!$S$4:$S$320,'1. Pré-Empenhos'!$D$4:$D$320,'Saldos CUSTEIO AEO LOA 24'!B15,'1. Pré-Empenhos'!$R$4:$R$320,'Tabelas auxiliares'!$B$221)</f>
        <v>0</v>
      </c>
      <c r="K15" s="13">
        <f>SUMIFS('2. Empenho LOA 2024'!$Z$4:$Z$1480,'2. Empenho LOA 2024'!$D$4:$D$1480,'Saldos CUSTEIO AEO LOA 24'!B15,'2. Empenho LOA 2024'!$Y$4:$Y$1480,'Tabelas auxiliares'!$B$221)</f>
        <v>0</v>
      </c>
      <c r="L15" s="24">
        <f t="shared" si="0"/>
        <v>250000</v>
      </c>
    </row>
    <row r="16" spans="1:12" x14ac:dyDescent="0.25">
      <c r="A16" t="s">
        <v>401</v>
      </c>
      <c r="B16" s="39" t="s">
        <v>150</v>
      </c>
      <c r="C16" s="39" t="s">
        <v>154</v>
      </c>
      <c r="D16" s="67">
        <f>IFERROR(VLOOKUP($B16,'Tabelas auxiliares'!$A$111:$E$152,3,FALSE),0)</f>
        <v>0</v>
      </c>
      <c r="E16" s="41">
        <f>IFERROR(VLOOKUP($B16,'Tabelas auxiliares'!$A$111:$E$152,4,FALSE),0)</f>
        <v>0</v>
      </c>
      <c r="F16" s="42">
        <f>IFERROR(VLOOKUP($B16,'Tabelas auxiliares'!$A$111:$E$152,5,FALSE),0)</f>
        <v>0</v>
      </c>
      <c r="G16" s="58">
        <f>SUMIFS(Tabela1[VALOR],Tabela1[DE (ÁREA / ORIGEM)],'Saldos CUSTEIO AEO LOA 24'!A16,Tabela1[CUSTEIO ou INVESTIMENTO?],'Tabelas auxiliares'!$B$221)</f>
        <v>0</v>
      </c>
      <c r="H16" s="59">
        <f>SUMIFS(Tabela1[VALOR],Tabela1[PARA (ÁREA / DESTINO)],'Saldos CUSTEIO AEO LOA 24'!A16,Tabela1[CUSTEIO ou INVESTIMENTO?],'Tabelas auxiliares'!$B$221)</f>
        <v>0</v>
      </c>
      <c r="I16" s="66">
        <f t="shared" si="1"/>
        <v>0</v>
      </c>
      <c r="J16" s="43">
        <f>SUMIFS('1. Pré-Empenhos'!$S$4:$S$320,'1. Pré-Empenhos'!$D$4:$D$320,'Saldos CUSTEIO AEO LOA 24'!B16,'1. Pré-Empenhos'!$R$4:$R$320,'Tabelas auxiliares'!$B$221)</f>
        <v>0</v>
      </c>
      <c r="K16" s="13">
        <f>SUMIFS('2. Empenho LOA 2024'!$Z$4:$Z$1480,'2. Empenho LOA 2024'!$D$4:$D$1480,'Saldos CUSTEIO AEO LOA 24'!B16,'2. Empenho LOA 2024'!$Y$4:$Y$1480,'Tabelas auxiliares'!$B$221)</f>
        <v>0</v>
      </c>
      <c r="L16" s="24">
        <f t="shared" si="0"/>
        <v>0</v>
      </c>
    </row>
    <row r="17" spans="1:12" x14ac:dyDescent="0.25">
      <c r="A17" t="s">
        <v>402</v>
      </c>
      <c r="B17" s="39" t="s">
        <v>153</v>
      </c>
      <c r="C17" s="39" t="s">
        <v>155</v>
      </c>
      <c r="D17" s="67">
        <f>IFERROR(VLOOKUP($B17,'Tabelas auxiliares'!$A$111:$E$152,3,FALSE),0)</f>
        <v>0</v>
      </c>
      <c r="E17" s="41">
        <f>IFERROR(VLOOKUP($B17,'Tabelas auxiliares'!$A$111:$E$152,4,FALSE),0)</f>
        <v>0</v>
      </c>
      <c r="F17" s="42">
        <f>IFERROR(VLOOKUP($B17,'Tabelas auxiliares'!$A$111:$E$152,5,FALSE),0)</f>
        <v>0</v>
      </c>
      <c r="G17" s="58">
        <f>SUMIFS(Tabela1[VALOR],Tabela1[DE (ÁREA / ORIGEM)],'Saldos CUSTEIO AEO LOA 24'!A17,Tabela1[CUSTEIO ou INVESTIMENTO?],'Tabelas auxiliares'!$B$221)</f>
        <v>0</v>
      </c>
      <c r="H17" s="59">
        <f>SUMIFS(Tabela1[VALOR],Tabela1[PARA (ÁREA / DESTINO)],'Saldos CUSTEIO AEO LOA 24'!A17,Tabela1[CUSTEIO ou INVESTIMENTO?],'Tabelas auxiliares'!$B$221)</f>
        <v>0</v>
      </c>
      <c r="I17" s="66">
        <f t="shared" si="1"/>
        <v>0</v>
      </c>
      <c r="J17" s="43">
        <f>SUMIFS('1. Pré-Empenhos'!$S$4:$S$320,'1. Pré-Empenhos'!$D$4:$D$320,'Saldos CUSTEIO AEO LOA 24'!B17,'1. Pré-Empenhos'!$R$4:$R$320,'Tabelas auxiliares'!$B$221)</f>
        <v>0</v>
      </c>
      <c r="K17" s="13">
        <f>SUMIFS('2. Empenho LOA 2024'!$Z$4:$Z$1480,'2. Empenho LOA 2024'!$D$4:$D$1480,'Saldos CUSTEIO AEO LOA 24'!B17,'2. Empenho LOA 2024'!$Y$4:$Y$1480,'Tabelas auxiliares'!$B$221)</f>
        <v>0</v>
      </c>
      <c r="L17" s="24">
        <f t="shared" si="0"/>
        <v>0</v>
      </c>
    </row>
    <row r="18" spans="1:12" x14ac:dyDescent="0.25">
      <c r="A18" t="s">
        <v>403</v>
      </c>
      <c r="B18" s="39" t="s">
        <v>39</v>
      </c>
      <c r="C18" s="39" t="s">
        <v>40</v>
      </c>
      <c r="D18" s="67">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24'!A18,Tabela1[CUSTEIO ou INVESTIMENTO?],'Tabelas auxiliares'!$B$221)</f>
        <v>0</v>
      </c>
      <c r="H18" s="59">
        <f>SUMIFS(Tabela1[VALOR],Tabela1[PARA (ÁREA / DESTINO)],'Saldos CUSTEIO AEO LOA 24'!A18,Tabela1[CUSTEIO ou INVESTIMENTO?],'Tabelas auxiliares'!$B$221)</f>
        <v>0</v>
      </c>
      <c r="I18" s="66">
        <f t="shared" si="1"/>
        <v>300000</v>
      </c>
      <c r="J18" s="43">
        <f>SUMIFS('1. Pré-Empenhos'!$S$4:$S$320,'1. Pré-Empenhos'!$D$4:$D$320,'Saldos CUSTEIO AEO LOA 24'!B18,'1. Pré-Empenhos'!$R$4:$R$320,'Tabelas auxiliares'!$B$221)</f>
        <v>0</v>
      </c>
      <c r="K18" s="13">
        <f>SUMIFS('2. Empenho LOA 2024'!$Z$4:$Z$1480,'2. Empenho LOA 2024'!$D$4:$D$1480,'Saldos CUSTEIO AEO LOA 24'!B18,'2. Empenho LOA 2024'!$Y$4:$Y$1480,'Tabelas auxiliares'!$B$221)</f>
        <v>0</v>
      </c>
      <c r="L18" s="24">
        <f t="shared" si="0"/>
        <v>300000</v>
      </c>
    </row>
    <row r="19" spans="1:12" x14ac:dyDescent="0.25">
      <c r="A19" t="s">
        <v>404</v>
      </c>
      <c r="B19" s="39" t="s">
        <v>29</v>
      </c>
      <c r="C19" s="39" t="s">
        <v>30</v>
      </c>
      <c r="D19" s="67">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24'!A19,Tabela1[CUSTEIO ou INVESTIMENTO?],'Tabelas auxiliares'!$B$221)</f>
        <v>0</v>
      </c>
      <c r="H19" s="59">
        <f>SUMIFS(Tabela1[VALOR],Tabela1[PARA (ÁREA / DESTINO)],'Saldos CUSTEIO AEO LOA 24'!A19,Tabela1[CUSTEIO ou INVESTIMENTO?],'Tabelas auxiliares'!$B$221)</f>
        <v>0</v>
      </c>
      <c r="I19" s="66">
        <f t="shared" si="1"/>
        <v>50000</v>
      </c>
      <c r="J19" s="43">
        <f>SUMIFS('1. Pré-Empenhos'!$S$4:$S$320,'1. Pré-Empenhos'!$D$4:$D$320,'Saldos CUSTEIO AEO LOA 24'!B19,'1. Pré-Empenhos'!$R$4:$R$320,'Tabelas auxiliares'!$B$221)</f>
        <v>0</v>
      </c>
      <c r="K19" s="13">
        <f>SUMIFS('2. Empenho LOA 2024'!$Z$4:$Z$1480,'2. Empenho LOA 2024'!$D$4:$D$1480,'Saldos CUSTEIO AEO LOA 24'!B19,'2. Empenho LOA 2024'!$Y$4:$Y$1480,'Tabelas auxiliares'!$B$221)</f>
        <v>0</v>
      </c>
      <c r="L19" s="24">
        <f t="shared" si="0"/>
        <v>50000</v>
      </c>
    </row>
    <row r="20" spans="1:12" ht="30" x14ac:dyDescent="0.25">
      <c r="A20" t="s">
        <v>405</v>
      </c>
      <c r="B20" s="39" t="s">
        <v>41</v>
      </c>
      <c r="C20" s="39" t="s">
        <v>42</v>
      </c>
      <c r="D20" s="67">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24'!A20,Tabela1[CUSTEIO ou INVESTIMENTO?],'Tabelas auxiliares'!$B$221)</f>
        <v>0</v>
      </c>
      <c r="H20" s="59">
        <f>SUMIFS(Tabela1[VALOR],Tabela1[PARA (ÁREA / DESTINO)],'Saldos CUSTEIO AEO LOA 24'!A20,Tabela1[CUSTEIO ou INVESTIMENTO?],'Tabelas auxiliares'!$B$221)</f>
        <v>0</v>
      </c>
      <c r="I20" s="66">
        <f t="shared" si="1"/>
        <v>150000</v>
      </c>
      <c r="J20" s="43">
        <f>SUMIFS('1. Pré-Empenhos'!$S$4:$S$320,'1. Pré-Empenhos'!$D$4:$D$320,'Saldos CUSTEIO AEO LOA 24'!B20,'1. Pré-Empenhos'!$R$4:$R$320,'Tabelas auxiliares'!$B$221)</f>
        <v>0</v>
      </c>
      <c r="K20" s="13">
        <f>SUMIFS('2. Empenho LOA 2024'!$Z$4:$Z$1480,'2. Empenho LOA 2024'!$D$4:$D$1480,'Saldos CUSTEIO AEO LOA 24'!B20,'2. Empenho LOA 2024'!$Y$4:$Y$1480,'Tabelas auxiliares'!$B$221)</f>
        <v>0</v>
      </c>
      <c r="L20" s="24">
        <f t="shared" si="0"/>
        <v>150000</v>
      </c>
    </row>
    <row r="21" spans="1:12" x14ac:dyDescent="0.25">
      <c r="A21" t="s">
        <v>406</v>
      </c>
      <c r="B21" s="39" t="s">
        <v>43</v>
      </c>
      <c r="C21" s="39" t="s">
        <v>44</v>
      </c>
      <c r="D21" s="67">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24'!A21,Tabela1[CUSTEIO ou INVESTIMENTO?],'Tabelas auxiliares'!$B$221)</f>
        <v>0</v>
      </c>
      <c r="H21" s="59">
        <f>SUMIFS(Tabela1[VALOR],Tabela1[PARA (ÁREA / DESTINO)],'Saldos CUSTEIO AEO LOA 24'!A21,Tabela1[CUSTEIO ou INVESTIMENTO?],'Tabelas auxiliares'!$B$221)</f>
        <v>0</v>
      </c>
      <c r="I21" s="66">
        <f t="shared" si="1"/>
        <v>84500</v>
      </c>
      <c r="J21" s="43">
        <f>SUMIFS('1. Pré-Empenhos'!$S$4:$S$320,'1. Pré-Empenhos'!$D$4:$D$320,'Saldos CUSTEIO AEO LOA 24'!B21,'1. Pré-Empenhos'!$R$4:$R$320,'Tabelas auxiliares'!$B$221)</f>
        <v>0</v>
      </c>
      <c r="K21" s="13">
        <f>SUMIFS('2. Empenho LOA 2024'!$Z$4:$Z$1480,'2. Empenho LOA 2024'!$D$4:$D$1480,'Saldos CUSTEIO AEO LOA 24'!B21,'2. Empenho LOA 2024'!$Y$4:$Y$1480,'Tabelas auxiliares'!$B$221)</f>
        <v>0</v>
      </c>
      <c r="L21" s="24">
        <f t="shared" si="0"/>
        <v>84500</v>
      </c>
    </row>
    <row r="22" spans="1:12" x14ac:dyDescent="0.25">
      <c r="A22" t="s">
        <v>407</v>
      </c>
      <c r="B22" s="39" t="s">
        <v>213</v>
      </c>
      <c r="C22" s="39" t="s">
        <v>210</v>
      </c>
      <c r="D22" s="67">
        <f>IFERROR(VLOOKUP($B22,'Tabelas auxiliares'!$A$111:$E$152,3,FALSE),0)</f>
        <v>0</v>
      </c>
      <c r="E22" s="41">
        <f>IFERROR(VLOOKUP($B22,'Tabelas auxiliares'!$A$111:$E$152,4,FALSE),0)</f>
        <v>0</v>
      </c>
      <c r="F22" s="42">
        <f>IFERROR(VLOOKUP($B22,'Tabelas auxiliares'!$A$111:$E$152,5,FALSE),0)</f>
        <v>0</v>
      </c>
      <c r="G22" s="58">
        <f>SUMIFS(Tabela1[VALOR],Tabela1[DE (ÁREA / ORIGEM)],'Saldos CUSTEIO AEO LOA 24'!A22,Tabela1[CUSTEIO ou INVESTIMENTO?],'Tabelas auxiliares'!$B$221)</f>
        <v>0</v>
      </c>
      <c r="H22" s="59">
        <f>SUMIFS(Tabela1[VALOR],Tabela1[PARA (ÁREA / DESTINO)],'Saldos CUSTEIO AEO LOA 24'!A22,Tabela1[CUSTEIO ou INVESTIMENTO?],'Tabelas auxiliares'!$B$221)+SUMIFS('Distribuição TRI'!$N$2:$N$10,'Distribuição TRI'!$J$2:$J$10,'Saldos CUSTEIO AEO LOA 24'!B22)</f>
        <v>810</v>
      </c>
      <c r="I22" s="66">
        <f t="shared" si="1"/>
        <v>810</v>
      </c>
      <c r="J22" s="43">
        <f>SUMIFS('1. Pré-Empenhos'!$S$4:$S$320,'1. Pré-Empenhos'!$D$4:$D$320,'Saldos CUSTEIO AEO LOA 24'!B22,'1. Pré-Empenhos'!$R$4:$R$320,'Tabelas auxiliares'!$B$221)</f>
        <v>0</v>
      </c>
      <c r="K22" s="13">
        <f>SUMIFS('2. Empenho LOA 2024'!$Z$4:$Z$1480,'2. Empenho LOA 2024'!$D$4:$D$1480,'Saldos CUSTEIO AEO LOA 24'!B22,'2. Empenho LOA 2024'!$Y$4:$Y$1480,'Tabelas auxiliares'!$B$221)</f>
        <v>0</v>
      </c>
      <c r="L22" s="24">
        <f t="shared" si="0"/>
        <v>810</v>
      </c>
    </row>
    <row r="23" spans="1:12" x14ac:dyDescent="0.25">
      <c r="A23" t="s">
        <v>408</v>
      </c>
      <c r="B23" s="39" t="s">
        <v>206</v>
      </c>
      <c r="C23" s="39" t="s">
        <v>224</v>
      </c>
      <c r="D23" s="67">
        <f>IFERROR(VLOOKUP($B23,'Tabelas auxiliares'!$A$111:$E$152,3,FALSE),0)</f>
        <v>0</v>
      </c>
      <c r="E23" s="41">
        <f>IFERROR(VLOOKUP($B23,'Tabelas auxiliares'!$A$111:$E$152,4,FALSE),0)</f>
        <v>0</v>
      </c>
      <c r="F23" s="42">
        <f>IFERROR(VLOOKUP($B23,'Tabelas auxiliares'!$A$111:$E$152,5,FALSE),0)</f>
        <v>0</v>
      </c>
      <c r="G23" s="58">
        <f>SUMIFS(Tabela1[VALOR],Tabela1[DE (ÁREA / ORIGEM)],'Saldos CUSTEIO AEO LOA 24'!A23,Tabela1[CUSTEIO ou INVESTIMENTO?],'Tabelas auxiliares'!$B$221)</f>
        <v>0</v>
      </c>
      <c r="H23" s="59">
        <f>SUMIFS(Tabela1[VALOR],Tabela1[PARA (ÁREA / DESTINO)],'Saldos CUSTEIO AEO LOA 24'!A23,Tabela1[CUSTEIO ou INVESTIMENTO?],'Tabelas auxiliares'!$B$221)</f>
        <v>0</v>
      </c>
      <c r="I23" s="66">
        <f t="shared" si="1"/>
        <v>0</v>
      </c>
      <c r="J23" s="43">
        <f>SUMIFS('1. Pré-Empenhos'!$S$4:$S$320,'1. Pré-Empenhos'!$D$4:$D$320,'Saldos CUSTEIO AEO LOA 24'!B23,'1. Pré-Empenhos'!$R$4:$R$320,'Tabelas auxiliares'!$B$221)</f>
        <v>0</v>
      </c>
      <c r="K23" s="13">
        <f>SUMIFS('2. Empenho LOA 2024'!$Z$4:$Z$1480,'2. Empenho LOA 2024'!$D$4:$D$1480,'Saldos CUSTEIO AEO LOA 24'!B23,'2. Empenho LOA 2024'!$Y$4:$Y$1480,'Tabelas auxiliares'!$B$221)</f>
        <v>0</v>
      </c>
      <c r="L23" s="24">
        <f t="shared" si="0"/>
        <v>0</v>
      </c>
    </row>
    <row r="24" spans="1:12" ht="30" x14ac:dyDescent="0.25">
      <c r="A24" t="s">
        <v>409</v>
      </c>
      <c r="B24" s="39" t="s">
        <v>45</v>
      </c>
      <c r="C24" s="39" t="s">
        <v>46</v>
      </c>
      <c r="D24" s="67">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24'!A24,Tabela1[CUSTEIO ou INVESTIMENTO?],'Tabelas auxiliares'!$B$221)</f>
        <v>0</v>
      </c>
      <c r="H24" s="59">
        <f>SUMIFS(Tabela1[VALOR],Tabela1[PARA (ÁREA / DESTINO)],'Saldos CUSTEIO AEO LOA 24'!A24,Tabela1[CUSTEIO ou INVESTIMENTO?],'Tabelas auxiliares'!$B$221)</f>
        <v>0</v>
      </c>
      <c r="I24" s="66">
        <f t="shared" si="1"/>
        <v>150000</v>
      </c>
      <c r="J24" s="43">
        <f>SUMIFS('1. Pré-Empenhos'!$S$4:$S$320,'1. Pré-Empenhos'!$D$4:$D$320,'Saldos CUSTEIO AEO LOA 24'!B24,'1. Pré-Empenhos'!$R$4:$R$320,'Tabelas auxiliares'!$B$221)</f>
        <v>0</v>
      </c>
      <c r="K24" s="13">
        <f>SUMIFS('2. Empenho LOA 2024'!$Z$4:$Z$1480,'2. Empenho LOA 2024'!$D$4:$D$1480,'Saldos CUSTEIO AEO LOA 24'!B24,'2. Empenho LOA 2024'!$Y$4:$Y$1480,'Tabelas auxiliares'!$B$221)</f>
        <v>0</v>
      </c>
      <c r="L24" s="24">
        <f t="shared" si="0"/>
        <v>150000</v>
      </c>
    </row>
    <row r="25" spans="1:12" x14ac:dyDescent="0.25">
      <c r="A25" t="s">
        <v>410</v>
      </c>
      <c r="B25" s="39" t="s">
        <v>47</v>
      </c>
      <c r="C25" s="39" t="s">
        <v>48</v>
      </c>
      <c r="D25" s="67">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24'!A25,Tabela1[CUSTEIO ou INVESTIMENTO?],'Tabelas auxiliares'!$B$221)</f>
        <v>0</v>
      </c>
      <c r="H25" s="59">
        <f>SUMIFS(Tabela1[VALOR],Tabela1[PARA (ÁREA / DESTINO)],'Saldos CUSTEIO AEO LOA 24'!A25,Tabela1[CUSTEIO ou INVESTIMENTO?],'Tabelas auxiliares'!$B$221)</f>
        <v>0</v>
      </c>
      <c r="I25" s="66">
        <f t="shared" si="1"/>
        <v>100000</v>
      </c>
      <c r="J25" s="43">
        <f>SUMIFS('1. Pré-Empenhos'!$S$4:$S$320,'1. Pré-Empenhos'!$D$4:$D$320,'Saldos CUSTEIO AEO LOA 24'!B25,'1. Pré-Empenhos'!$R$4:$R$320,'Tabelas auxiliares'!$B$221)</f>
        <v>0</v>
      </c>
      <c r="K25" s="13">
        <f>SUMIFS('2. Empenho LOA 2024'!$Z$4:$Z$1480,'2. Empenho LOA 2024'!$D$4:$D$1480,'Saldos CUSTEIO AEO LOA 24'!B25,'2. Empenho LOA 2024'!$Y$4:$Y$1480,'Tabelas auxiliares'!$B$221)</f>
        <v>0</v>
      </c>
      <c r="L25" s="24">
        <f t="shared" si="0"/>
        <v>100000</v>
      </c>
    </row>
    <row r="26" spans="1:12" x14ac:dyDescent="0.25">
      <c r="A26" t="s">
        <v>411</v>
      </c>
      <c r="B26" s="39" t="s">
        <v>214</v>
      </c>
      <c r="C26" s="39" t="s">
        <v>211</v>
      </c>
      <c r="D26" s="67">
        <f>IFERROR(VLOOKUP($B26,'Tabelas auxiliares'!$A$111:$E$152,3,FALSE),0)</f>
        <v>0</v>
      </c>
      <c r="E26" s="41">
        <f>IFERROR(VLOOKUP($B26,'Tabelas auxiliares'!$A$111:$E$152,4,FALSE),0)</f>
        <v>0</v>
      </c>
      <c r="F26" s="42">
        <f>IFERROR(VLOOKUP($B26,'Tabelas auxiliares'!$A$111:$E$152,5,FALSE),0)</f>
        <v>0</v>
      </c>
      <c r="G26" s="58">
        <f>SUMIFS(Tabela1[VALOR],Tabela1[DE (ÁREA / ORIGEM)],'Saldos CUSTEIO AEO LOA 24'!A26,Tabela1[CUSTEIO ou INVESTIMENTO?],'Tabelas auxiliares'!$B$221)</f>
        <v>0</v>
      </c>
      <c r="H26" s="59">
        <f>SUMIFS(Tabela1[VALOR],Tabela1[PARA (ÁREA / DESTINO)],'Saldos CUSTEIO AEO LOA 24'!A26,Tabela1[CUSTEIO ou INVESTIMENTO?],'Tabelas auxiliares'!$B$221)+SUMIFS('Distribuição TRI'!$N$2:$N$10,'Distribuição TRI'!$J$2:$J$10,'Saldos CUSTEIO AEO LOA 24'!B26)</f>
        <v>0</v>
      </c>
      <c r="I26" s="66">
        <f t="shared" si="1"/>
        <v>0</v>
      </c>
      <c r="J26" s="43">
        <f>SUMIFS('1. Pré-Empenhos'!$S$4:$S$320,'1. Pré-Empenhos'!$D$4:$D$320,'Saldos CUSTEIO AEO LOA 24'!B26,'1. Pré-Empenhos'!$R$4:$R$320,'Tabelas auxiliares'!$B$221)</f>
        <v>0</v>
      </c>
      <c r="K26" s="13">
        <f>SUMIFS('2. Empenho LOA 2024'!$Z$4:$Z$1480,'2. Empenho LOA 2024'!$D$4:$D$1480,'Saldos CUSTEIO AEO LOA 24'!B26,'2. Empenho LOA 2024'!$Y$4:$Y$1480,'Tabelas auxiliares'!$B$221)</f>
        <v>0</v>
      </c>
      <c r="L26" s="24">
        <f t="shared" si="0"/>
        <v>0</v>
      </c>
    </row>
    <row r="27" spans="1:12" x14ac:dyDescent="0.25">
      <c r="A27" t="s">
        <v>412</v>
      </c>
      <c r="B27" s="12" t="s">
        <v>383</v>
      </c>
      <c r="C27" s="12" t="s">
        <v>384</v>
      </c>
      <c r="D27" s="67">
        <f>IFERROR(VLOOKUP($B27,'Tabelas auxiliares'!$A$111:$E$152,3,FALSE),0)</f>
        <v>0</v>
      </c>
      <c r="E27" s="41">
        <f>IFERROR(VLOOKUP($B27,'Tabelas auxiliares'!$A$111:$E$152,4,FALSE),0)</f>
        <v>0</v>
      </c>
      <c r="F27" s="42">
        <f>IFERROR(VLOOKUP($B27,'Tabelas auxiliares'!$A$111:$E$152,5,FALSE),0)</f>
        <v>0</v>
      </c>
      <c r="G27" s="58">
        <f>SUMIFS(Tabela1[VALOR],Tabela1[DE (ÁREA / ORIGEM)],'Saldos CUSTEIO AEO LOA 24'!A27,Tabela1[CUSTEIO ou INVESTIMENTO?],'Tabelas auxiliares'!$B$221)</f>
        <v>0</v>
      </c>
      <c r="H27" s="59">
        <f>SUMIFS(Tabela1[VALOR],Tabela1[PARA (ÁREA / DESTINO)],'Saldos CUSTEIO AEO LOA 24'!A27,Tabela1[CUSTEIO ou INVESTIMENTO?],'Tabelas auxiliares'!$B$221)</f>
        <v>0</v>
      </c>
      <c r="I27" s="66">
        <f t="shared" ref="I27" si="4">D27-G27+H27</f>
        <v>0</v>
      </c>
      <c r="J27" s="43">
        <f>SUMIFS('1. Pré-Empenhos'!$S$4:$S$320,'1. Pré-Empenhos'!$D$4:$D$320,'Saldos CUSTEIO AEO LOA 24'!B27,'1. Pré-Empenhos'!$R$4:$R$320,'Tabelas auxiliares'!$B$221)</f>
        <v>0</v>
      </c>
      <c r="K27" s="13">
        <f>SUMIFS('2. Empenho LOA 2024'!$Z$4:$Z$1480,'2. Empenho LOA 2024'!$D$4:$D$1480,'Saldos CUSTEIO AEO LOA 24'!B27,'2. Empenho LOA 2024'!$Y$4:$Y$1480,'Tabelas auxiliares'!$B$221)</f>
        <v>0</v>
      </c>
      <c r="L27" s="24">
        <f t="shared" ref="L27" si="5">I27-J27-K27</f>
        <v>0</v>
      </c>
    </row>
    <row r="28" spans="1:12" ht="30" x14ac:dyDescent="0.25">
      <c r="A28" t="s">
        <v>413</v>
      </c>
      <c r="B28" s="39" t="s">
        <v>49</v>
      </c>
      <c r="C28" s="39" t="s">
        <v>50</v>
      </c>
      <c r="D28" s="67">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24'!A28,Tabela1[CUSTEIO ou INVESTIMENTO?],'Tabelas auxiliares'!$B$221)</f>
        <v>0</v>
      </c>
      <c r="H28" s="59">
        <f>SUMIFS(Tabela1[VALOR],Tabela1[PARA (ÁREA / DESTINO)],'Saldos CUSTEIO AEO LOA 24'!A28,Tabela1[CUSTEIO ou INVESTIMENTO?],'Tabelas auxiliares'!$B$221)</f>
        <v>69912.2</v>
      </c>
      <c r="I28" s="66">
        <f t="shared" si="1"/>
        <v>219912.2</v>
      </c>
      <c r="J28" s="43">
        <f>SUMIFS('1. Pré-Empenhos'!$S$4:$S$320,'1. Pré-Empenhos'!$D$4:$D$320,'Saldos CUSTEIO AEO LOA 24'!B28,'1. Pré-Empenhos'!$R$4:$R$320,'Tabelas auxiliares'!$B$221)</f>
        <v>0</v>
      </c>
      <c r="K28" s="13">
        <f>SUMIFS('2. Empenho LOA 2024'!$Z$4:$Z$1480,'2. Empenho LOA 2024'!$D$4:$D$1480,'Saldos CUSTEIO AEO LOA 24'!B28,'2. Empenho LOA 2024'!$Y$4:$Y$1480,'Tabelas auxiliares'!$B$221)</f>
        <v>0</v>
      </c>
      <c r="L28" s="24">
        <f t="shared" si="0"/>
        <v>219912.2</v>
      </c>
    </row>
    <row r="29" spans="1:12" x14ac:dyDescent="0.25">
      <c r="A29" t="s">
        <v>414</v>
      </c>
      <c r="B29" s="39" t="s">
        <v>51</v>
      </c>
      <c r="C29" s="39" t="s">
        <v>52</v>
      </c>
      <c r="D29" s="67">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24'!A29,Tabela1[CUSTEIO ou INVESTIMENTO?],'Tabelas auxiliares'!$B$221)</f>
        <v>0</v>
      </c>
      <c r="H29" s="59">
        <f>SUMIFS(Tabela1[VALOR],Tabela1[PARA (ÁREA / DESTINO)],'Saldos CUSTEIO AEO LOA 24'!A29,Tabela1[CUSTEIO ou INVESTIMENTO?],'Tabelas auxiliares'!$B$221)</f>
        <v>0</v>
      </c>
      <c r="I29" s="66">
        <f t="shared" si="1"/>
        <v>350000</v>
      </c>
      <c r="J29" s="43">
        <f>SUMIFS('1. Pré-Empenhos'!$S$4:$S$320,'1. Pré-Empenhos'!$D$4:$D$320,'Saldos CUSTEIO AEO LOA 24'!B29,'1. Pré-Empenhos'!$R$4:$R$320,'Tabelas auxiliares'!$B$221)</f>
        <v>0</v>
      </c>
      <c r="K29" s="13">
        <f>SUMIFS('2. Empenho LOA 2024'!$Z$4:$Z$1480,'2. Empenho LOA 2024'!$D$4:$D$1480,'Saldos CUSTEIO AEO LOA 24'!B29,'2. Empenho LOA 2024'!$Y$4:$Y$1480,'Tabelas auxiliares'!$B$221)</f>
        <v>0</v>
      </c>
      <c r="L29" s="24">
        <f t="shared" si="0"/>
        <v>350000</v>
      </c>
    </row>
    <row r="30" spans="1:12" x14ac:dyDescent="0.25">
      <c r="A30" t="s">
        <v>415</v>
      </c>
      <c r="B30" s="39" t="s">
        <v>215</v>
      </c>
      <c r="C30" s="39" t="s">
        <v>212</v>
      </c>
      <c r="D30" s="67">
        <f>IFERROR(VLOOKUP($B30,'Tabelas auxiliares'!$A$111:$E$152,3,FALSE),0)</f>
        <v>0</v>
      </c>
      <c r="E30" s="41">
        <f>IFERROR(VLOOKUP($B30,'Tabelas auxiliares'!$A$111:$E$152,4,FALSE),0)</f>
        <v>0</v>
      </c>
      <c r="F30" s="42">
        <f>IFERROR(VLOOKUP($B30,'Tabelas auxiliares'!$A$111:$E$152,5,FALSE),0)</f>
        <v>0</v>
      </c>
      <c r="G30" s="58">
        <f>SUMIFS(Tabela1[VALOR],Tabela1[DE (ÁREA / ORIGEM)],'Saldos CUSTEIO AEO LOA 24'!A30,Tabela1[CUSTEIO ou INVESTIMENTO?],'Tabelas auxiliares'!$B$221)</f>
        <v>0</v>
      </c>
      <c r="H30" s="59">
        <f>SUMIFS(Tabela1[VALOR],Tabela1[PARA (ÁREA / DESTINO)],'Saldos CUSTEIO AEO LOA 24'!A30,Tabela1[CUSTEIO ou INVESTIMENTO?],'Tabelas auxiliares'!$B$221)+SUMIFS('Distribuição TRI'!$N$2:$N$10,'Distribuição TRI'!$J$2:$J$10,'Saldos CUSTEIO AEO LOA 24'!B30)</f>
        <v>0</v>
      </c>
      <c r="I30" s="66">
        <f t="shared" si="1"/>
        <v>0</v>
      </c>
      <c r="J30" s="43">
        <f>SUMIFS('1. Pré-Empenhos'!$S$4:$S$320,'1. Pré-Empenhos'!$D$4:$D$320,'Saldos CUSTEIO AEO LOA 24'!B30,'1. Pré-Empenhos'!$R$4:$R$320,'Tabelas auxiliares'!$B$221)</f>
        <v>0</v>
      </c>
      <c r="K30" s="13">
        <f>SUMIFS('2. Empenho LOA 2024'!$Z$4:$Z$1480,'2. Empenho LOA 2024'!$D$4:$D$1480,'Saldos CUSTEIO AEO LOA 24'!B30,'2. Empenho LOA 2024'!$Y$4:$Y$1480,'Tabelas auxiliares'!$B$221)</f>
        <v>0</v>
      </c>
      <c r="L30" s="24">
        <f t="shared" si="0"/>
        <v>0</v>
      </c>
    </row>
    <row r="31" spans="1:12" x14ac:dyDescent="0.25">
      <c r="A31" t="s">
        <v>416</v>
      </c>
      <c r="B31" s="39" t="s">
        <v>385</v>
      </c>
      <c r="C31" s="39" t="s">
        <v>386</v>
      </c>
      <c r="D31" s="67">
        <f>IFERROR(VLOOKUP($B31,'Tabelas auxiliares'!$A$111:$E$152,3,FALSE),0)</f>
        <v>0</v>
      </c>
      <c r="E31" s="41">
        <f>IFERROR(VLOOKUP($B31,'Tabelas auxiliares'!$A$111:$E$152,4,FALSE),0)</f>
        <v>0</v>
      </c>
      <c r="F31" s="42">
        <f>IFERROR(VLOOKUP($B31,'Tabelas auxiliares'!$A$111:$E$152,5,FALSE),0)</f>
        <v>0</v>
      </c>
      <c r="G31" s="58">
        <f>SUMIFS(Tabela1[VALOR],Tabela1[DE (ÁREA / ORIGEM)],'Saldos CUSTEIO AEO LOA 24'!A31,Tabela1[CUSTEIO ou INVESTIMENTO?],'Tabelas auxiliares'!$B$221)</f>
        <v>0</v>
      </c>
      <c r="H31" s="59">
        <f>SUMIFS(Tabela1[VALOR],Tabela1[PARA (ÁREA / DESTINO)],'Saldos CUSTEIO AEO LOA 24'!A31,Tabela1[CUSTEIO ou INVESTIMENTO?],'Tabelas auxiliares'!$B$221)</f>
        <v>0</v>
      </c>
      <c r="I31" s="66">
        <f t="shared" ref="I31" si="6">D31-G31+H31</f>
        <v>0</v>
      </c>
      <c r="J31" s="43">
        <f>SUMIFS('1. Pré-Empenhos'!$S$4:$S$320,'1. Pré-Empenhos'!$D$4:$D$320,'Saldos CUSTEIO AEO LOA 24'!B31,'1. Pré-Empenhos'!$R$4:$R$320,'Tabelas auxiliares'!$B$221)</f>
        <v>0</v>
      </c>
      <c r="K31" s="13">
        <f>SUMIFS('2. Empenho LOA 2024'!$Z$4:$Z$1480,'2. Empenho LOA 2024'!$D$4:$D$1480,'Saldos CUSTEIO AEO LOA 24'!B31,'2. Empenho LOA 2024'!$Y$4:$Y$1480,'Tabelas auxiliares'!$B$221)</f>
        <v>0</v>
      </c>
      <c r="L31" s="24">
        <f t="shared" ref="L31" si="7">I31-J31-K31</f>
        <v>0</v>
      </c>
    </row>
    <row r="32" spans="1:12" ht="30" x14ac:dyDescent="0.25">
      <c r="A32" t="s">
        <v>417</v>
      </c>
      <c r="B32" s="39" t="s">
        <v>53</v>
      </c>
      <c r="C32" s="39" t="s">
        <v>54</v>
      </c>
      <c r="D32" s="67">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24'!A32,Tabela1[CUSTEIO ou INVESTIMENTO?],'Tabelas auxiliares'!$B$221)</f>
        <v>0</v>
      </c>
      <c r="H32" s="59">
        <f>SUMIFS(Tabela1[VALOR],Tabela1[PARA (ÁREA / DESTINO)],'Saldos CUSTEIO AEO LOA 24'!A32,Tabela1[CUSTEIO ou INVESTIMENTO?],'Tabelas auxiliares'!$B$221)</f>
        <v>0</v>
      </c>
      <c r="I32" s="66">
        <f t="shared" si="1"/>
        <v>1150000</v>
      </c>
      <c r="J32" s="43">
        <f>SUMIFS('1. Pré-Empenhos'!$S$4:$S$320,'1. Pré-Empenhos'!$D$4:$D$320,'Saldos CUSTEIO AEO LOA 24'!B32,'1. Pré-Empenhos'!$R$4:$R$320,'Tabelas auxiliares'!$B$221)</f>
        <v>0</v>
      </c>
      <c r="K32" s="13">
        <f>SUMIFS('2. Empenho LOA 2024'!$Z$4:$Z$1480,'2. Empenho LOA 2024'!$D$4:$D$1480,'Saldos CUSTEIO AEO LOA 24'!B32,'2. Empenho LOA 2024'!$Y$4:$Y$1480,'Tabelas auxiliares'!$B$221)</f>
        <v>0</v>
      </c>
      <c r="L32" s="24">
        <f t="shared" si="0"/>
        <v>1150000</v>
      </c>
    </row>
    <row r="33" spans="1:12" x14ac:dyDescent="0.25">
      <c r="A33" t="s">
        <v>418</v>
      </c>
      <c r="B33" s="39" t="s">
        <v>216</v>
      </c>
      <c r="C33" s="39" t="s">
        <v>217</v>
      </c>
      <c r="D33" s="67">
        <f>IFERROR(VLOOKUP($B33,'Tabelas auxiliares'!$A$111:$E$152,3,FALSE),0)</f>
        <v>0</v>
      </c>
      <c r="E33" s="41">
        <f>IFERROR(VLOOKUP($B33,'Tabelas auxiliares'!$A$111:$E$152,4,FALSE),0)</f>
        <v>0</v>
      </c>
      <c r="F33" s="42">
        <f>IFERROR(VLOOKUP($B33,'Tabelas auxiliares'!$A$111:$E$152,5,FALSE),0)</f>
        <v>0</v>
      </c>
      <c r="G33" s="58">
        <f>SUMIFS(Tabela1[VALOR],Tabela1[DE (ÁREA / ORIGEM)],'Saldos CUSTEIO AEO LOA 24'!A33,Tabela1[CUSTEIO ou INVESTIMENTO?],'Tabelas auxiliares'!$B$221)</f>
        <v>0</v>
      </c>
      <c r="H33" s="59">
        <f>SUMIFS(Tabela1[VALOR],Tabela1[PARA (ÁREA / DESTINO)],'Saldos CUSTEIO AEO LOA 24'!A33,Tabela1[CUSTEIO ou INVESTIMENTO?],'Tabelas auxiliares'!$B$221)+SUMIFS('Distribuição TRI'!$N$2:$N$10,'Distribuição TRI'!$J$2:$J$10,'Saldos CUSTEIO AEO LOA 24'!B33)</f>
        <v>165.3</v>
      </c>
      <c r="I33" s="66">
        <f t="shared" si="1"/>
        <v>165.3</v>
      </c>
      <c r="J33" s="43">
        <f>SUMIFS('1. Pré-Empenhos'!$S$4:$S$320,'1. Pré-Empenhos'!$D$4:$D$320,'Saldos CUSTEIO AEO LOA 24'!B33,'1. Pré-Empenhos'!$R$4:$R$320,'Tabelas auxiliares'!$B$221)</f>
        <v>0</v>
      </c>
      <c r="K33" s="13">
        <f>SUMIFS('2. Empenho LOA 2024'!$Z$4:$Z$1480,'2. Empenho LOA 2024'!$D$4:$D$1480,'Saldos CUSTEIO AEO LOA 24'!B33,'2. Empenho LOA 2024'!$Y$4:$Y$1480,'Tabelas auxiliares'!$B$221)</f>
        <v>0</v>
      </c>
      <c r="L33" s="24">
        <f t="shared" si="0"/>
        <v>165.3</v>
      </c>
    </row>
    <row r="34" spans="1:12" ht="30" x14ac:dyDescent="0.25">
      <c r="A34" t="s">
        <v>419</v>
      </c>
      <c r="B34" s="39" t="s">
        <v>55</v>
      </c>
      <c r="C34" s="39" t="s">
        <v>56</v>
      </c>
      <c r="D34" s="67">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24'!A34,Tabela1[CUSTEIO ou INVESTIMENTO?],'Tabelas auxiliares'!$B$221)</f>
        <v>2000</v>
      </c>
      <c r="H34" s="59">
        <f>SUMIFS(Tabela1[VALOR],Tabela1[PARA (ÁREA / DESTINO)],'Saldos CUSTEIO AEO LOA 24'!A34,Tabela1[CUSTEIO ou INVESTIMENTO?],'Tabelas auxiliares'!$B$221)</f>
        <v>0</v>
      </c>
      <c r="I34" s="66">
        <f t="shared" si="1"/>
        <v>1348000</v>
      </c>
      <c r="J34" s="43">
        <f>SUMIFS('1. Pré-Empenhos'!$S$4:$S$320,'1. Pré-Empenhos'!$D$4:$D$320,'Saldos CUSTEIO AEO LOA 24'!B34,'1. Pré-Empenhos'!$R$4:$R$320,'Tabelas auxiliares'!$B$221)</f>
        <v>54900</v>
      </c>
      <c r="K34" s="13">
        <f>SUMIFS('2. Empenho LOA 2024'!$Z$4:$Z$1480,'2. Empenho LOA 2024'!$D$4:$D$1480,'Saldos CUSTEIO AEO LOA 24'!B34,'2. Empenho LOA 2024'!$Y$4:$Y$1480,'Tabelas auxiliares'!$B$221)</f>
        <v>29400</v>
      </c>
      <c r="L34" s="24">
        <f t="shared" si="0"/>
        <v>1263700</v>
      </c>
    </row>
    <row r="35" spans="1:12" x14ac:dyDescent="0.25">
      <c r="A35" t="s">
        <v>420</v>
      </c>
      <c r="B35" s="39" t="s">
        <v>57</v>
      </c>
      <c r="C35" s="39" t="s">
        <v>58</v>
      </c>
      <c r="D35" s="67">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24'!A35,Tabela1[CUSTEIO ou INVESTIMENTO?],'Tabelas auxiliares'!$B$221)</f>
        <v>0</v>
      </c>
      <c r="H35" s="59">
        <f>SUMIFS(Tabela1[VALOR],Tabela1[PARA (ÁREA / DESTINO)],'Saldos CUSTEIO AEO LOA 24'!A35,Tabela1[CUSTEIO ou INVESTIMENTO?],'Tabelas auxiliares'!$B$221)</f>
        <v>0</v>
      </c>
      <c r="I35" s="66">
        <f t="shared" si="1"/>
        <v>140000</v>
      </c>
      <c r="J35" s="43">
        <f>SUMIFS('1. Pré-Empenhos'!$S$4:$S$320,'1. Pré-Empenhos'!$D$4:$D$320,'Saldos CUSTEIO AEO LOA 24'!B35,'1. Pré-Empenhos'!$R$4:$R$320,'Tabelas auxiliares'!$B$221)</f>
        <v>2905</v>
      </c>
      <c r="K35" s="13">
        <f>SUMIFS('2. Empenho LOA 2024'!$Z$4:$Z$1480,'2. Empenho LOA 2024'!$D$4:$D$1480,'Saldos CUSTEIO AEO LOA 24'!B35,'2. Empenho LOA 2024'!$Y$4:$Y$1480,'Tabelas auxiliares'!$B$221)</f>
        <v>0</v>
      </c>
      <c r="L35" s="24">
        <f t="shared" si="0"/>
        <v>137095</v>
      </c>
    </row>
    <row r="36" spans="1:12" ht="30" x14ac:dyDescent="0.25">
      <c r="A36" t="s">
        <v>421</v>
      </c>
      <c r="B36" s="39" t="s">
        <v>59</v>
      </c>
      <c r="C36" s="39" t="s">
        <v>60</v>
      </c>
      <c r="D36" s="67">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24'!A36,Tabela1[CUSTEIO ou INVESTIMENTO?],'Tabelas auxiliares'!$B$221)</f>
        <v>0</v>
      </c>
      <c r="H36" s="59">
        <f>SUMIFS(Tabela1[VALOR],Tabela1[PARA (ÁREA / DESTINO)],'Saldos CUSTEIO AEO LOA 24'!A36,Tabela1[CUSTEIO ou INVESTIMENTO?],'Tabelas auxiliares'!$B$221)</f>
        <v>0</v>
      </c>
      <c r="I36" s="66">
        <f t="shared" si="1"/>
        <v>400000</v>
      </c>
      <c r="J36" s="43">
        <f>SUMIFS('1. Pré-Empenhos'!$S$4:$S$320,'1. Pré-Empenhos'!$D$4:$D$320,'Saldos CUSTEIO AEO LOA 24'!B36,'1. Pré-Empenhos'!$R$4:$R$320,'Tabelas auxiliares'!$B$221)</f>
        <v>0</v>
      </c>
      <c r="K36" s="13">
        <f>SUMIFS('2. Empenho LOA 2024'!$Z$4:$Z$1480,'2. Empenho LOA 2024'!$D$4:$D$1480,'Saldos CUSTEIO AEO LOA 24'!B36,'2. Empenho LOA 2024'!$Y$4:$Y$1480,'Tabelas auxiliares'!$B$221)</f>
        <v>0</v>
      </c>
      <c r="L36" s="24">
        <f t="shared" si="0"/>
        <v>400000</v>
      </c>
    </row>
    <row r="37" spans="1:12" x14ac:dyDescent="0.25">
      <c r="A37" t="s">
        <v>422</v>
      </c>
      <c r="B37" s="39" t="s">
        <v>209</v>
      </c>
      <c r="C37" s="39" t="s">
        <v>218</v>
      </c>
      <c r="D37" s="67">
        <f>IFERROR(VLOOKUP($B37,'Tabelas auxiliares'!$A$111:$E$152,3,FALSE),0)</f>
        <v>0</v>
      </c>
      <c r="E37" s="41">
        <f>IFERROR(VLOOKUP($B37,'Tabelas auxiliares'!$A$111:$E$152,4,FALSE),0)</f>
        <v>0</v>
      </c>
      <c r="F37" s="42">
        <f>IFERROR(VLOOKUP($B37,'Tabelas auxiliares'!$A$111:$E$152,5,FALSE),0)</f>
        <v>0</v>
      </c>
      <c r="G37" s="58">
        <f>SUMIFS(Tabela1[VALOR],Tabela1[DE (ÁREA / ORIGEM)],'Saldos CUSTEIO AEO LOA 24'!A37,Tabela1[CUSTEIO ou INVESTIMENTO?],'Tabelas auxiliares'!$B$221)</f>
        <v>0</v>
      </c>
      <c r="H37" s="59">
        <f>SUMIFS(Tabela1[VALOR],Tabela1[PARA (ÁREA / DESTINO)],'Saldos CUSTEIO AEO LOA 24'!A37,Tabela1[CUSTEIO ou INVESTIMENTO?],'Tabelas auxiliares'!$B$221)+SUMIFS('Distribuição TRI'!$N$2:$N$10,'Distribuição TRI'!$J$2:$J$10,'Saldos CUSTEIO AEO LOA 24'!B37)</f>
        <v>165.3</v>
      </c>
      <c r="I37" s="66">
        <f t="shared" si="1"/>
        <v>165.3</v>
      </c>
      <c r="J37" s="43">
        <f>SUMIFS('1. Pré-Empenhos'!$S$4:$S$320,'1. Pré-Empenhos'!$D$4:$D$320,'Saldos CUSTEIO AEO LOA 24'!B37,'1. Pré-Empenhos'!$R$4:$R$320,'Tabelas auxiliares'!$B$221)</f>
        <v>0</v>
      </c>
      <c r="K37" s="13">
        <f>SUMIFS('2. Empenho LOA 2024'!$Z$4:$Z$1480,'2. Empenho LOA 2024'!$D$4:$D$1480,'Saldos CUSTEIO AEO LOA 24'!B37,'2. Empenho LOA 2024'!$Y$4:$Y$1480,'Tabelas auxiliares'!$B$221)</f>
        <v>0</v>
      </c>
      <c r="L37" s="24">
        <f t="shared" si="0"/>
        <v>165.3</v>
      </c>
    </row>
    <row r="38" spans="1:12" ht="30" x14ac:dyDescent="0.25">
      <c r="A38" t="s">
        <v>423</v>
      </c>
      <c r="B38" s="39" t="s">
        <v>61</v>
      </c>
      <c r="C38" s="39" t="s">
        <v>62</v>
      </c>
      <c r="D38" s="67">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24'!A38,Tabela1[CUSTEIO ou INVESTIMENTO?],'Tabelas auxiliares'!$B$221)</f>
        <v>0</v>
      </c>
      <c r="H38" s="59">
        <f>SUMIFS(Tabela1[VALOR],Tabela1[PARA (ÁREA / DESTINO)],'Saldos CUSTEIO AEO LOA 24'!A38,Tabela1[CUSTEIO ou INVESTIMENTO?],'Tabelas auxiliares'!$B$221)</f>
        <v>0</v>
      </c>
      <c r="I38" s="66">
        <f t="shared" si="1"/>
        <v>250000</v>
      </c>
      <c r="J38" s="43">
        <f>SUMIFS('1. Pré-Empenhos'!$S$4:$S$320,'1. Pré-Empenhos'!$D$4:$D$320,'Saldos CUSTEIO AEO LOA 24'!B38,'1. Pré-Empenhos'!$R$4:$R$320,'Tabelas auxiliares'!$B$221)</f>
        <v>0</v>
      </c>
      <c r="K38" s="13">
        <f>SUMIFS('2. Empenho LOA 2024'!$Z$4:$Z$1480,'2. Empenho LOA 2024'!$D$4:$D$1480,'Saldos CUSTEIO AEO LOA 24'!B38,'2. Empenho LOA 2024'!$Y$4:$Y$1480,'Tabelas auxiliares'!$B$221)</f>
        <v>331.65</v>
      </c>
      <c r="L38" s="24">
        <f t="shared" si="0"/>
        <v>249668.35</v>
      </c>
    </row>
    <row r="39" spans="1:12" x14ac:dyDescent="0.25">
      <c r="A39" t="s">
        <v>424</v>
      </c>
      <c r="B39" s="39" t="s">
        <v>63</v>
      </c>
      <c r="C39" s="39" t="s">
        <v>64</v>
      </c>
      <c r="D39" s="67">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24'!A39,Tabela1[CUSTEIO ou INVESTIMENTO?],'Tabelas auxiliares'!$B$221)</f>
        <v>0</v>
      </c>
      <c r="H39" s="59">
        <f>SUMIFS(Tabela1[VALOR],Tabela1[PARA (ÁREA / DESTINO)],'Saldos CUSTEIO AEO LOA 24'!A39,Tabela1[CUSTEIO ou INVESTIMENTO?],'Tabelas auxiliares'!$B$221)</f>
        <v>0</v>
      </c>
      <c r="I39" s="66">
        <f t="shared" si="1"/>
        <v>450000</v>
      </c>
      <c r="J39" s="43">
        <f>SUMIFS('1. Pré-Empenhos'!$S$4:$S$320,'1. Pré-Empenhos'!$D$4:$D$320,'Saldos CUSTEIO AEO LOA 24'!B39,'1. Pré-Empenhos'!$R$4:$R$320,'Tabelas auxiliares'!$B$221)</f>
        <v>0</v>
      </c>
      <c r="K39" s="13">
        <f>SUMIFS('2. Empenho LOA 2024'!$Z$4:$Z$1480,'2. Empenho LOA 2024'!$D$4:$D$1480,'Saldos CUSTEIO AEO LOA 24'!B39,'2. Empenho LOA 2024'!$Y$4:$Y$1480,'Tabelas auxiliares'!$B$221)</f>
        <v>100000</v>
      </c>
      <c r="L39" s="24">
        <f t="shared" si="0"/>
        <v>350000</v>
      </c>
    </row>
    <row r="40" spans="1:12" ht="30" x14ac:dyDescent="0.25">
      <c r="A40" t="s">
        <v>425</v>
      </c>
      <c r="B40" s="39" t="s">
        <v>65</v>
      </c>
      <c r="C40" s="39" t="s">
        <v>66</v>
      </c>
      <c r="D40" s="67">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24'!A40,Tabela1[CUSTEIO ou INVESTIMENTO?],'Tabelas auxiliares'!$B$221)</f>
        <v>0</v>
      </c>
      <c r="H40" s="59">
        <f>SUMIFS(Tabela1[VALOR],Tabela1[PARA (ÁREA / DESTINO)],'Saldos CUSTEIO AEO LOA 24'!A40,Tabela1[CUSTEIO ou INVESTIMENTO?],'Tabelas auxiliares'!$B$221)</f>
        <v>0</v>
      </c>
      <c r="I40" s="66">
        <f t="shared" si="1"/>
        <v>10000</v>
      </c>
      <c r="J40" s="43">
        <f>SUMIFS('1. Pré-Empenhos'!$S$4:$S$320,'1. Pré-Empenhos'!$D$4:$D$320,'Saldos CUSTEIO AEO LOA 24'!B40,'1. Pré-Empenhos'!$R$4:$R$320,'Tabelas auxiliares'!$B$221)</f>
        <v>0</v>
      </c>
      <c r="K40" s="13">
        <f>SUMIFS('2. Empenho LOA 2024'!$Z$4:$Z$1480,'2. Empenho LOA 2024'!$D$4:$D$1480,'Saldos CUSTEIO AEO LOA 24'!B40,'2. Empenho LOA 2024'!$Y$4:$Y$1480,'Tabelas auxiliares'!$B$221)</f>
        <v>3000</v>
      </c>
      <c r="L40" s="24">
        <f t="shared" si="0"/>
        <v>7000</v>
      </c>
    </row>
    <row r="41" spans="1:12" x14ac:dyDescent="0.25">
      <c r="A41" t="s">
        <v>426</v>
      </c>
      <c r="B41" s="39" t="s">
        <v>69</v>
      </c>
      <c r="C41" s="39" t="s">
        <v>70</v>
      </c>
      <c r="D41" s="67">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24'!A41,Tabela1[CUSTEIO ou INVESTIMENTO?],'Tabelas auxiliares'!$B$221)</f>
        <v>0</v>
      </c>
      <c r="H41" s="59">
        <f>SUMIFS(Tabela1[VALOR],Tabela1[PARA (ÁREA / DESTINO)],'Saldos CUSTEIO AEO LOA 24'!A41,Tabela1[CUSTEIO ou INVESTIMENTO?],'Tabelas auxiliares'!$B$221)</f>
        <v>0</v>
      </c>
      <c r="I41" s="66">
        <f t="shared" si="1"/>
        <v>10000000</v>
      </c>
      <c r="J41" s="43">
        <f>SUMIFS('1. Pré-Empenhos'!$S$4:$S$320,'1. Pré-Empenhos'!$D$4:$D$320,'Saldos CUSTEIO AEO LOA 24'!B41,'1. Pré-Empenhos'!$R$4:$R$320,'Tabelas auxiliares'!$B$221)</f>
        <v>42000</v>
      </c>
      <c r="K41" s="13">
        <f>SUMIFS('2. Empenho LOA 2024'!$Z$4:$Z$1480,'2. Empenho LOA 2024'!$D$4:$D$1480,'Saldos CUSTEIO AEO LOA 24'!B41,'2. Empenho LOA 2024'!$Y$4:$Y$1480,'Tabelas auxiliares'!$B$221)</f>
        <v>0</v>
      </c>
      <c r="L41" s="24">
        <f t="shared" si="0"/>
        <v>9958000</v>
      </c>
    </row>
    <row r="42" spans="1:12" ht="30" x14ac:dyDescent="0.25">
      <c r="A42" t="s">
        <v>427</v>
      </c>
      <c r="B42" s="39" t="s">
        <v>67</v>
      </c>
      <c r="C42" s="39" t="s">
        <v>68</v>
      </c>
      <c r="D42" s="67">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24'!A42,Tabela1[CUSTEIO ou INVESTIMENTO?],'Tabelas auxiliares'!$B$221)</f>
        <v>0</v>
      </c>
      <c r="H42" s="59">
        <f>SUMIFS(Tabela1[VALOR],Tabela1[PARA (ÁREA / DESTINO)],'Saldos CUSTEIO AEO LOA 24'!A42,Tabela1[CUSTEIO ou INVESTIMENTO?],'Tabelas auxiliares'!$B$221)</f>
        <v>0</v>
      </c>
      <c r="I42" s="66">
        <f t="shared" si="1"/>
        <v>5800000</v>
      </c>
      <c r="J42" s="43">
        <f>SUMIFS('1. Pré-Empenhos'!$S$4:$S$320,'1. Pré-Empenhos'!$D$4:$D$320,'Saldos CUSTEIO AEO LOA 24'!B42,'1. Pré-Empenhos'!$R$4:$R$320,'Tabelas auxiliares'!$B$221)</f>
        <v>0</v>
      </c>
      <c r="K42" s="13">
        <f>SUMIFS('2. Empenho LOA 2024'!$Z$4:$Z$1480,'2. Empenho LOA 2024'!$D$4:$D$1480,'Saldos CUSTEIO AEO LOA 24'!B42,'2. Empenho LOA 2024'!$Y$4:$Y$1480,'Tabelas auxiliares'!$B$221)</f>
        <v>0</v>
      </c>
      <c r="L42" s="24">
        <f t="shared" si="0"/>
        <v>5800000</v>
      </c>
    </row>
    <row r="43" spans="1:12" x14ac:dyDescent="0.25">
      <c r="A43" t="s">
        <v>428</v>
      </c>
      <c r="B43" s="39" t="s">
        <v>219</v>
      </c>
      <c r="C43" s="39" t="s">
        <v>220</v>
      </c>
      <c r="D43" s="67">
        <f>IFERROR(VLOOKUP($B43,'Tabelas auxiliares'!$A$111:$E$152,3,FALSE),0)</f>
        <v>0</v>
      </c>
      <c r="E43" s="41">
        <f>IFERROR(VLOOKUP($B43,'Tabelas auxiliares'!$A$111:$E$152,4,FALSE),0)</f>
        <v>0</v>
      </c>
      <c r="F43" s="42">
        <f>IFERROR(VLOOKUP($B43,'Tabelas auxiliares'!$A$111:$E$152,5,FALSE),0)</f>
        <v>0</v>
      </c>
      <c r="G43" s="58">
        <f>SUMIFS(Tabela1[VALOR],Tabela1[DE (ÁREA / ORIGEM)],'Saldos CUSTEIO AEO LOA 24'!A43,Tabela1[CUSTEIO ou INVESTIMENTO?],'Tabelas auxiliares'!$B$221)</f>
        <v>0</v>
      </c>
      <c r="H43" s="59">
        <f>SUMIFS(Tabela1[VALOR],Tabela1[PARA (ÁREA / DESTINO)],'Saldos CUSTEIO AEO LOA 24'!A43,Tabela1[CUSTEIO ou INVESTIMENTO?],'Tabelas auxiliares'!$B$221)+SUMIFS('Distribuição TRI'!$N$2:$N$10,'Distribuição TRI'!$J$2:$J$10,'Saldos CUSTEIO AEO LOA 24'!B43)</f>
        <v>3.3</v>
      </c>
      <c r="I43" s="66">
        <f t="shared" si="1"/>
        <v>3.3</v>
      </c>
      <c r="J43" s="43">
        <f>SUMIFS('1. Pré-Empenhos'!$S$4:$S$320,'1. Pré-Empenhos'!$D$4:$D$320,'Saldos CUSTEIO AEO LOA 24'!B43,'1. Pré-Empenhos'!$R$4:$R$320,'Tabelas auxiliares'!$B$221)</f>
        <v>0</v>
      </c>
      <c r="K43" s="13">
        <f>SUMIFS('2. Empenho LOA 2024'!$Z$4:$Z$1480,'2. Empenho LOA 2024'!$D$4:$D$1480,'Saldos CUSTEIO AEO LOA 24'!B43,'2. Empenho LOA 2024'!$Y$4:$Y$1480,'Tabelas auxiliares'!$B$221)</f>
        <v>0</v>
      </c>
      <c r="L43" s="24">
        <f t="shared" si="0"/>
        <v>3.3</v>
      </c>
    </row>
    <row r="44" spans="1:12" ht="30" x14ac:dyDescent="0.25">
      <c r="A44" t="s">
        <v>429</v>
      </c>
      <c r="B44" s="39" t="s">
        <v>71</v>
      </c>
      <c r="C44" s="39" t="s">
        <v>72</v>
      </c>
      <c r="D44" s="67">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24'!A44,Tabela1[CUSTEIO ou INVESTIMENTO?],'Tabelas auxiliares'!$B$221)</f>
        <v>0</v>
      </c>
      <c r="H44" s="59">
        <f>SUMIFS(Tabela1[VALOR],Tabela1[PARA (ÁREA / DESTINO)],'Saldos CUSTEIO AEO LOA 24'!A44,Tabela1[CUSTEIO ou INVESTIMENTO?],'Tabelas auxiliares'!$B$221)</f>
        <v>0</v>
      </c>
      <c r="I44" s="66">
        <f t="shared" si="1"/>
        <v>500000</v>
      </c>
      <c r="J44" s="43">
        <f>SUMIFS('1. Pré-Empenhos'!$S$4:$S$320,'1. Pré-Empenhos'!$D$4:$D$320,'Saldos CUSTEIO AEO LOA 24'!B44,'1. Pré-Empenhos'!$R$4:$R$320,'Tabelas auxiliares'!$B$221)</f>
        <v>1226.92</v>
      </c>
      <c r="K44" s="13">
        <f>SUMIFS('2. Empenho LOA 2024'!$Z$4:$Z$1480,'2. Empenho LOA 2024'!$D$4:$D$1480,'Saldos CUSTEIO AEO LOA 24'!B44,'2. Empenho LOA 2024'!$Y$4:$Y$1480,'Tabelas auxiliares'!$B$221)</f>
        <v>60000</v>
      </c>
      <c r="L44" s="24">
        <f t="shared" si="0"/>
        <v>438773.08</v>
      </c>
    </row>
    <row r="45" spans="1:12" ht="30" x14ac:dyDescent="0.25">
      <c r="A45" t="s">
        <v>430</v>
      </c>
      <c r="B45" s="39" t="s">
        <v>73</v>
      </c>
      <c r="C45" s="39" t="s">
        <v>74</v>
      </c>
      <c r="D45" s="67">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24'!A45,Tabela1[CUSTEIO ou INVESTIMENTO?],'Tabelas auxiliares'!$B$221)</f>
        <v>0</v>
      </c>
      <c r="H45" s="59">
        <f>SUMIFS(Tabela1[VALOR],Tabela1[PARA (ÁREA / DESTINO)],'Saldos CUSTEIO AEO LOA 24'!A45,Tabela1[CUSTEIO ou INVESTIMENTO?],'Tabelas auxiliares'!$B$221)</f>
        <v>0</v>
      </c>
      <c r="I45" s="66">
        <f t="shared" si="1"/>
        <v>3800000</v>
      </c>
      <c r="J45" s="43">
        <f>SUMIFS('1. Pré-Empenhos'!$S$4:$S$320,'1. Pré-Empenhos'!$D$4:$D$320,'Saldos CUSTEIO AEO LOA 24'!B45,'1. Pré-Empenhos'!$R$4:$R$320,'Tabelas auxiliares'!$B$221)</f>
        <v>0</v>
      </c>
      <c r="K45" s="13">
        <f>SUMIFS('2. Empenho LOA 2024'!$Z$4:$Z$1480,'2. Empenho LOA 2024'!$D$4:$D$1480,'Saldos CUSTEIO AEO LOA 24'!B45,'2. Empenho LOA 2024'!$Y$4:$Y$1480,'Tabelas auxiliares'!$B$221)</f>
        <v>11000</v>
      </c>
      <c r="L45" s="24">
        <f t="shared" si="0"/>
        <v>3789000</v>
      </c>
    </row>
    <row r="46" spans="1:12" x14ac:dyDescent="0.25">
      <c r="A46" t="s">
        <v>431</v>
      </c>
      <c r="B46" s="39" t="s">
        <v>221</v>
      </c>
      <c r="C46" s="39" t="s">
        <v>222</v>
      </c>
      <c r="D46" s="67">
        <f>IFERROR(VLOOKUP($B46,'Tabelas auxiliares'!$A$111:$E$152,3,FALSE),0)</f>
        <v>0</v>
      </c>
      <c r="E46" s="41">
        <f>IFERROR(VLOOKUP($B46,'Tabelas auxiliares'!$A$111:$E$152,4,FALSE),0)</f>
        <v>0</v>
      </c>
      <c r="F46" s="42">
        <f>IFERROR(VLOOKUP($B46,'Tabelas auxiliares'!$A$111:$E$152,5,FALSE),0)</f>
        <v>0</v>
      </c>
      <c r="G46" s="58">
        <f>SUMIFS(Tabela1[VALOR],Tabela1[DE (ÁREA / ORIGEM)],'Saldos CUSTEIO AEO LOA 24'!A46,Tabela1[CUSTEIO ou INVESTIMENTO?],'Tabelas auxiliares'!$B$221)</f>
        <v>0</v>
      </c>
      <c r="H46" s="59">
        <f>SUMIFS(Tabela1[VALOR],Tabela1[PARA (ÁREA / DESTINO)],'Saldos CUSTEIO AEO LOA 24'!A46,Tabela1[CUSTEIO ou INVESTIMENTO?],'Tabelas auxiliares'!$B$221)+SUMIFS('Distribuição TRI'!$N$2:$N$10,'Distribuição TRI'!$J$2:$J$10,'Saldos CUSTEIO AEO LOA 24'!B46)</f>
        <v>165.3</v>
      </c>
      <c r="I46" s="66">
        <f t="shared" si="1"/>
        <v>165.3</v>
      </c>
      <c r="J46" s="43">
        <f>SUMIFS('1. Pré-Empenhos'!$S$4:$S$320,'1. Pré-Empenhos'!$D$4:$D$320,'Saldos CUSTEIO AEO LOA 24'!B46,'1. Pré-Empenhos'!$R$4:$R$320,'Tabelas auxiliares'!$B$221)</f>
        <v>0</v>
      </c>
      <c r="K46" s="13">
        <f>SUMIFS('2. Empenho LOA 2024'!$Z$4:$Z$1480,'2. Empenho LOA 2024'!$D$4:$D$1480,'Saldos CUSTEIO AEO LOA 24'!B46,'2. Empenho LOA 2024'!$Y$4:$Y$1480,'Tabelas auxiliares'!$B$221)</f>
        <v>0</v>
      </c>
      <c r="L46" s="24">
        <f t="shared" si="0"/>
        <v>165.3</v>
      </c>
    </row>
    <row r="47" spans="1:12" ht="15.75" customHeight="1" x14ac:dyDescent="0.25">
      <c r="A47" t="s">
        <v>432</v>
      </c>
      <c r="B47" s="39" t="s">
        <v>75</v>
      </c>
      <c r="C47" s="39" t="s">
        <v>76</v>
      </c>
      <c r="D47" s="67">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24'!A47,Tabela1[CUSTEIO ou INVESTIMENTO?],'Tabelas auxiliares'!$B$221)</f>
        <v>0</v>
      </c>
      <c r="H47" s="59">
        <f>SUMIFS(Tabela1[VALOR],Tabela1[PARA (ÁREA / DESTINO)],'Saldos CUSTEIO AEO LOA 24'!A47,Tabela1[CUSTEIO ou INVESTIMENTO?],'Tabelas auxiliares'!$B$221)</f>
        <v>0</v>
      </c>
      <c r="I47" s="66">
        <f t="shared" si="1"/>
        <v>1195000</v>
      </c>
      <c r="J47" s="43">
        <f>SUMIFS('1. Pré-Empenhos'!$S$4:$S$320,'1. Pré-Empenhos'!$D$4:$D$320,'Saldos CUSTEIO AEO LOA 24'!B47,'1. Pré-Empenhos'!$R$4:$R$320,'Tabelas auxiliares'!$B$221)</f>
        <v>0</v>
      </c>
      <c r="K47" s="13">
        <f>SUMIFS('2. Empenho LOA 2024'!$Z$4:$Z$1480,'2. Empenho LOA 2024'!$D$4:$D$1480,'Saldos CUSTEIO AEO LOA 24'!B47,'2. Empenho LOA 2024'!$Y$4:$Y$1480,'Tabelas auxiliares'!$B$221)</f>
        <v>0</v>
      </c>
      <c r="L47" s="24">
        <f t="shared" si="0"/>
        <v>1195000</v>
      </c>
    </row>
    <row r="48" spans="1:12" ht="30" x14ac:dyDescent="0.25">
      <c r="A48" t="s">
        <v>433</v>
      </c>
      <c r="B48" s="39" t="s">
        <v>77</v>
      </c>
      <c r="C48" s="39" t="s">
        <v>78</v>
      </c>
      <c r="D48" s="67">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24'!A48,Tabela1[CUSTEIO ou INVESTIMENTO?],'Tabelas auxiliares'!$B$221)</f>
        <v>0</v>
      </c>
      <c r="H48" s="59">
        <f>SUMIFS(Tabela1[VALOR],Tabela1[PARA (ÁREA / DESTINO)],'Saldos CUSTEIO AEO LOA 24'!A48,Tabela1[CUSTEIO ou INVESTIMENTO?],'Tabelas auxiliares'!$B$221)</f>
        <v>0</v>
      </c>
      <c r="I48" s="66">
        <f t="shared" si="1"/>
        <v>1200000</v>
      </c>
      <c r="J48" s="43">
        <f>SUMIFS('1. Pré-Empenhos'!$S$4:$S$320,'1. Pré-Empenhos'!$D$4:$D$320,'Saldos CUSTEIO AEO LOA 24'!B48,'1. Pré-Empenhos'!$R$4:$R$320,'Tabelas auxiliares'!$B$221)</f>
        <v>0</v>
      </c>
      <c r="K48" s="13">
        <f>SUMIFS('2. Empenho LOA 2024'!$Z$4:$Z$1480,'2. Empenho LOA 2024'!$D$4:$D$1480,'Saldos CUSTEIO AEO LOA 24'!B48,'2. Empenho LOA 2024'!$Y$4:$Y$1480,'Tabelas auxiliares'!$B$221)</f>
        <v>0</v>
      </c>
      <c r="L48" s="24">
        <f t="shared" si="0"/>
        <v>1200000</v>
      </c>
    </row>
    <row r="49" spans="1:12" ht="30" x14ac:dyDescent="0.25">
      <c r="A49" t="s">
        <v>434</v>
      </c>
      <c r="B49" s="39" t="s">
        <v>151</v>
      </c>
      <c r="C49" s="39" t="s">
        <v>152</v>
      </c>
      <c r="D49" s="67">
        <f>IFERROR(VLOOKUP($B49,'Tabelas auxiliares'!$A$111:$E$152,3,FALSE),0)</f>
        <v>0</v>
      </c>
      <c r="E49" s="41">
        <f>IFERROR(VLOOKUP($B49,'Tabelas auxiliares'!$A$111:$E$152,4,FALSE),0)</f>
        <v>0</v>
      </c>
      <c r="F49" s="42">
        <f>IFERROR(VLOOKUP($B49,'Tabelas auxiliares'!$A$111:$E$152,5,FALSE),0)</f>
        <v>0</v>
      </c>
      <c r="G49" s="58">
        <f>SUMIFS(Tabela1[VALOR],Tabela1[DE (ÁREA / ORIGEM)],'Saldos CUSTEIO AEO LOA 24'!A49,Tabela1[CUSTEIO ou INVESTIMENTO?],'Tabelas auxiliares'!$B$221)</f>
        <v>0</v>
      </c>
      <c r="H49" s="59">
        <f>SUMIFS(Tabela1[VALOR],Tabela1[PARA (ÁREA / DESTINO)],'Saldos CUSTEIO AEO LOA 24'!A49,Tabela1[CUSTEIO ou INVESTIMENTO?],'Tabelas auxiliares'!$B$221)</f>
        <v>0</v>
      </c>
      <c r="I49" s="66">
        <f t="shared" si="1"/>
        <v>0</v>
      </c>
      <c r="J49" s="43">
        <f>SUMIFS('1. Pré-Empenhos'!$S$4:$S$320,'1. Pré-Empenhos'!$D$4:$D$320,'Saldos CUSTEIO AEO LOA 24'!B49,'1. Pré-Empenhos'!$R$4:$R$320,'Tabelas auxiliares'!$B$221)</f>
        <v>0</v>
      </c>
      <c r="K49" s="13">
        <f>SUMIFS('2. Empenho LOA 2024'!$Z$4:$Z$1480,'2. Empenho LOA 2024'!$D$4:$D$1480,'Saldos CUSTEIO AEO LOA 24'!B49,'2. Empenho LOA 2024'!$Y$4:$Y$1480,'Tabelas auxiliares'!$B$221)</f>
        <v>0</v>
      </c>
      <c r="L49" s="24">
        <f t="shared" si="0"/>
        <v>0</v>
      </c>
    </row>
    <row r="50" spans="1:12" ht="30" x14ac:dyDescent="0.25">
      <c r="A50" t="s">
        <v>435</v>
      </c>
      <c r="B50" s="39" t="s">
        <v>79</v>
      </c>
      <c r="C50" s="39" t="s">
        <v>80</v>
      </c>
      <c r="D50" s="67">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24'!A50,Tabela1[CUSTEIO ou INVESTIMENTO?],'Tabelas auxiliares'!$B$221)</f>
        <v>0</v>
      </c>
      <c r="H50" s="59">
        <f>SUMIFS(Tabela1[VALOR],Tabela1[PARA (ÁREA / DESTINO)],'Saldos CUSTEIO AEO LOA 24'!A50,Tabela1[CUSTEIO ou INVESTIMENTO?],'Tabelas auxiliares'!$B$221)</f>
        <v>0</v>
      </c>
      <c r="I50" s="66">
        <f t="shared" si="1"/>
        <v>105000</v>
      </c>
      <c r="J50" s="43">
        <f>SUMIFS('1. Pré-Empenhos'!$S$4:$S$320,'1. Pré-Empenhos'!$D$4:$D$320,'Saldos CUSTEIO AEO LOA 24'!B50,'1. Pré-Empenhos'!$R$4:$R$320,'Tabelas auxiliares'!$B$221)</f>
        <v>0</v>
      </c>
      <c r="K50" s="13">
        <f>SUMIFS('2. Empenho LOA 2024'!$Z$4:$Z$1480,'2. Empenho LOA 2024'!$D$4:$D$1480,'Saldos CUSTEIO AEO LOA 24'!B50,'2. Empenho LOA 2024'!$Y$4:$Y$1480,'Tabelas auxiliares'!$B$221)</f>
        <v>0</v>
      </c>
      <c r="L50" s="24">
        <f t="shared" si="0"/>
        <v>105000</v>
      </c>
    </row>
    <row r="51" spans="1:12" x14ac:dyDescent="0.25">
      <c r="A51" t="s">
        <v>436</v>
      </c>
      <c r="B51" s="39" t="s">
        <v>81</v>
      </c>
      <c r="C51" s="39" t="s">
        <v>249</v>
      </c>
      <c r="D51" s="67">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24'!A51,Tabela1[CUSTEIO ou INVESTIMENTO?],'Tabelas auxiliares'!$B$221)</f>
        <v>0</v>
      </c>
      <c r="H51" s="59">
        <f>SUMIFS(Tabela1[VALOR],Tabela1[PARA (ÁREA / DESTINO)],'Saldos CUSTEIO AEO LOA 24'!A51,Tabela1[CUSTEIO ou INVESTIMENTO?],'Tabelas auxiliares'!$B$221)</f>
        <v>0</v>
      </c>
      <c r="I51" s="66">
        <f t="shared" si="1"/>
        <v>1200000</v>
      </c>
      <c r="J51" s="43">
        <f>SUMIFS('1. Pré-Empenhos'!$S$4:$S$320,'1. Pré-Empenhos'!$D$4:$D$320,'Saldos CUSTEIO AEO LOA 24'!B51,'1. Pré-Empenhos'!$R$4:$R$320,'Tabelas auxiliares'!$B$221)</f>
        <v>0</v>
      </c>
      <c r="K51" s="13">
        <f>SUMIFS('2. Empenho LOA 2024'!$Z$4:$Z$1480,'2. Empenho LOA 2024'!$D$4:$D$1480,'Saldos CUSTEIO AEO LOA 24'!B51,'2. Empenho LOA 2024'!$Y$4:$Y$1480,'Tabelas auxiliares'!$B$221)</f>
        <v>0</v>
      </c>
      <c r="L51" s="24">
        <f t="shared" si="0"/>
        <v>1200000</v>
      </c>
    </row>
    <row r="52" spans="1:12" x14ac:dyDescent="0.25">
      <c r="A52" t="s">
        <v>437</v>
      </c>
      <c r="B52" s="39" t="s">
        <v>208</v>
      </c>
      <c r="C52" s="39" t="s">
        <v>226</v>
      </c>
      <c r="D52" s="67">
        <f>IFERROR(VLOOKUP($B52,'Tabelas auxiliares'!$A$111:$E$152,3,FALSE),0)</f>
        <v>0</v>
      </c>
      <c r="E52" s="41">
        <f>IFERROR(VLOOKUP($B52,'Tabelas auxiliares'!$A$111:$E$152,4,FALSE),0)</f>
        <v>0</v>
      </c>
      <c r="F52" s="42">
        <f>IFERROR(VLOOKUP($B52,'Tabelas auxiliares'!$A$111:$E$152,5,FALSE),0)</f>
        <v>0</v>
      </c>
      <c r="G52" s="58">
        <f>SUMIFS(Tabela1[VALOR],Tabela1[DE (ÁREA / ORIGEM)],'Saldos CUSTEIO AEO LOA 24'!A52,Tabela1[CUSTEIO ou INVESTIMENTO?],'Tabelas auxiliares'!$B$221)</f>
        <v>0</v>
      </c>
      <c r="H52" s="59">
        <f>SUMIFS(Tabela1[VALOR],Tabela1[PARA (ÁREA / DESTINO)],'Saldos CUSTEIO AEO LOA 24'!A52,Tabela1[CUSTEIO ou INVESTIMENTO?],'Tabelas auxiliares'!$B$221)</f>
        <v>0</v>
      </c>
      <c r="I52" s="66">
        <f t="shared" si="1"/>
        <v>0</v>
      </c>
      <c r="J52" s="43">
        <f>SUMIFS('1. Pré-Empenhos'!$S$4:$S$320,'1. Pré-Empenhos'!$D$4:$D$320,'Saldos CUSTEIO AEO LOA 24'!B52,'1. Pré-Empenhos'!$R$4:$R$320,'Tabelas auxiliares'!$B$221)</f>
        <v>7008</v>
      </c>
      <c r="K52" s="13">
        <f>SUMIFS('2. Empenho LOA 2024'!$Z$4:$Z$1480,'2. Empenho LOA 2024'!$D$4:$D$1480,'Saldos CUSTEIO AEO LOA 24'!B52,'2. Empenho LOA 2024'!$Y$4:$Y$1480,'Tabelas auxiliares'!$B$221)</f>
        <v>3000</v>
      </c>
      <c r="L52" s="24">
        <f t="shared" si="0"/>
        <v>-10008</v>
      </c>
    </row>
    <row r="53" spans="1:12" ht="30" x14ac:dyDescent="0.25">
      <c r="A53" t="s">
        <v>438</v>
      </c>
      <c r="B53" s="39" t="s">
        <v>225</v>
      </c>
      <c r="C53" s="39" t="s">
        <v>227</v>
      </c>
      <c r="D53" s="67">
        <f>IFERROR(VLOOKUP($B53,'Tabelas auxiliares'!$A$111:$E$152,3,FALSE),0)</f>
        <v>0</v>
      </c>
      <c r="E53" s="41">
        <f>IFERROR(VLOOKUP($B53,'Tabelas auxiliares'!$A$111:$E$152,4,FALSE),0)</f>
        <v>0</v>
      </c>
      <c r="F53" s="42">
        <f>IFERROR(VLOOKUP($B53,'Tabelas auxiliares'!$A$111:$E$152,5,FALSE),0)</f>
        <v>0</v>
      </c>
      <c r="G53" s="58">
        <f>SUMIFS(Tabela1[VALOR],Tabela1[DE (ÁREA / ORIGEM)],'Saldos CUSTEIO AEO LOA 24'!A53,Tabela1[CUSTEIO ou INVESTIMENTO?],'Tabelas auxiliares'!$B$221)</f>
        <v>0</v>
      </c>
      <c r="H53" s="59">
        <f>SUMIFS(Tabela1[VALOR],Tabela1[PARA (ÁREA / DESTINO)],'Saldos CUSTEIO AEO LOA 24'!A53,Tabela1[CUSTEIO ou INVESTIMENTO?],'Tabelas auxiliares'!$B$221)</f>
        <v>0</v>
      </c>
      <c r="I53" s="66">
        <f t="shared" si="1"/>
        <v>0</v>
      </c>
      <c r="J53" s="43">
        <f>SUMIFS('1. Pré-Empenhos'!$S$4:$S$320,'1. Pré-Empenhos'!$D$4:$D$320,'Saldos CUSTEIO AEO LOA 24'!B53,'1. Pré-Empenhos'!$R$4:$R$320,'Tabelas auxiliares'!$B$221)</f>
        <v>0</v>
      </c>
      <c r="K53" s="13">
        <f>SUMIFS('2. Empenho LOA 2024'!$Z$4:$Z$1480,'2. Empenho LOA 2024'!$D$4:$D$1480,'Saldos CUSTEIO AEO LOA 24'!B53,'2. Empenho LOA 2024'!$Y$4:$Y$1480,'Tabelas auxiliares'!$B$221)</f>
        <v>0</v>
      </c>
      <c r="L53" s="24">
        <f t="shared" si="0"/>
        <v>0</v>
      </c>
    </row>
    <row r="54" spans="1:12" ht="30" x14ac:dyDescent="0.25">
      <c r="A54" t="s">
        <v>439</v>
      </c>
      <c r="B54" s="39" t="s">
        <v>83</v>
      </c>
      <c r="C54" s="39" t="s">
        <v>248</v>
      </c>
      <c r="D54" s="67">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24'!A54,Tabela1[CUSTEIO ou INVESTIMENTO?],'Tabelas auxiliares'!$B$221)</f>
        <v>0</v>
      </c>
      <c r="H54" s="59">
        <f>SUMIFS(Tabela1[VALOR],Tabela1[PARA (ÁREA / DESTINO)],'Saldos CUSTEIO AEO LOA 24'!A54,Tabela1[CUSTEIO ou INVESTIMENTO?],'Tabelas auxiliares'!$B$221)</f>
        <v>0</v>
      </c>
      <c r="I54" s="66">
        <f t="shared" si="1"/>
        <v>125000</v>
      </c>
      <c r="J54" s="43">
        <f>SUMIFS('1. Pré-Empenhos'!$S$4:$S$320,'1. Pré-Empenhos'!$D$4:$D$320,'Saldos CUSTEIO AEO LOA 24'!B54,'1. Pré-Empenhos'!$R$4:$R$320,'Tabelas auxiliares'!$B$221)</f>
        <v>0</v>
      </c>
      <c r="K54" s="13">
        <f>SUMIFS('2. Empenho LOA 2024'!$Z$4:$Z$1480,'2. Empenho LOA 2024'!$D$4:$D$1480,'Saldos CUSTEIO AEO LOA 24'!B54,'2. Empenho LOA 2024'!$Y$4:$Y$1480,'Tabelas auxiliares'!$B$221)</f>
        <v>19000</v>
      </c>
      <c r="L54" s="24">
        <f t="shared" si="0"/>
        <v>106000</v>
      </c>
    </row>
    <row r="55" spans="1:12" x14ac:dyDescent="0.25">
      <c r="A55" t="s">
        <v>440</v>
      </c>
      <c r="B55" s="39" t="s">
        <v>84</v>
      </c>
      <c r="C55" s="39" t="s">
        <v>85</v>
      </c>
      <c r="D55" s="67">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24'!A55,Tabela1[CUSTEIO ou INVESTIMENTO?],'Tabelas auxiliares'!$B$221)</f>
        <v>0</v>
      </c>
      <c r="H55" s="59">
        <f>SUMIFS(Tabela1[VALOR],Tabela1[PARA (ÁREA / DESTINO)],'Saldos CUSTEIO AEO LOA 24'!A55,Tabela1[CUSTEIO ou INVESTIMENTO?],'Tabelas auxiliares'!$B$221)</f>
        <v>0</v>
      </c>
      <c r="I55" s="66">
        <f t="shared" si="1"/>
        <v>125000</v>
      </c>
      <c r="J55" s="43">
        <f>SUMIFS('1. Pré-Empenhos'!$S$4:$S$320,'1. Pré-Empenhos'!$D$4:$D$320,'Saldos CUSTEIO AEO LOA 24'!B55,'1. Pré-Empenhos'!$R$4:$R$320,'Tabelas auxiliares'!$B$221)</f>
        <v>8400</v>
      </c>
      <c r="K55" s="13">
        <f>SUMIFS('2. Empenho LOA 2024'!$Z$4:$Z$1480,'2. Empenho LOA 2024'!$D$4:$D$1480,'Saldos CUSTEIO AEO LOA 24'!B55,'2. Empenho LOA 2024'!$Y$4:$Y$1480,'Tabelas auxiliares'!$B$221)</f>
        <v>0</v>
      </c>
      <c r="L55" s="24">
        <f t="shared" si="0"/>
        <v>116600</v>
      </c>
    </row>
    <row r="56" spans="1:12" ht="30" x14ac:dyDescent="0.25">
      <c r="A56" t="s">
        <v>441</v>
      </c>
      <c r="B56" s="39" t="s">
        <v>88</v>
      </c>
      <c r="C56" s="39" t="s">
        <v>89</v>
      </c>
      <c r="D56" s="67">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24'!A56,Tabela1[CUSTEIO ou INVESTIMENTO?],'Tabelas auxiliares'!$B$221)</f>
        <v>0</v>
      </c>
      <c r="H56" s="59">
        <f>SUMIFS(Tabela1[VALOR],Tabela1[PARA (ÁREA / DESTINO)],'Saldos CUSTEIO AEO LOA 24'!A56,Tabela1[CUSTEIO ou INVESTIMENTO?],'Tabelas auxiliares'!$B$221)</f>
        <v>0</v>
      </c>
      <c r="I56" s="66">
        <f t="shared" si="1"/>
        <v>450000</v>
      </c>
      <c r="J56" s="43">
        <f>SUMIFS('1. Pré-Empenhos'!$S$4:$S$320,'1. Pré-Empenhos'!$D$4:$D$320,'Saldos CUSTEIO AEO LOA 24'!B56,'1. Pré-Empenhos'!$R$4:$R$320,'Tabelas auxiliares'!$B$221)</f>
        <v>2000</v>
      </c>
      <c r="K56" s="13">
        <f>SUMIFS('2. Empenho LOA 2024'!$Z$4:$Z$1480,'2. Empenho LOA 2024'!$D$4:$D$1480,'Saldos CUSTEIO AEO LOA 24'!B56,'2. Empenho LOA 2024'!$Y$4:$Y$1480,'Tabelas auxiliares'!$B$221)</f>
        <v>18000</v>
      </c>
      <c r="L56" s="24">
        <f t="shared" si="0"/>
        <v>430000</v>
      </c>
    </row>
    <row r="57" spans="1:12" ht="30" x14ac:dyDescent="0.25">
      <c r="A57" t="s">
        <v>442</v>
      </c>
      <c r="B57" s="39" t="s">
        <v>90</v>
      </c>
      <c r="C57" s="39" t="s">
        <v>91</v>
      </c>
      <c r="D57" s="67">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24'!A57,Tabela1[CUSTEIO ou INVESTIMENTO?],'Tabelas auxiliares'!$B$221)</f>
        <v>0</v>
      </c>
      <c r="H57" s="59">
        <f>SUMIFS(Tabela1[VALOR],Tabela1[PARA (ÁREA / DESTINO)],'Saldos CUSTEIO AEO LOA 24'!A57,Tabela1[CUSTEIO ou INVESTIMENTO?],'Tabelas auxiliares'!$B$221)</f>
        <v>0</v>
      </c>
      <c r="I57" s="66">
        <f t="shared" si="1"/>
        <v>2208348</v>
      </c>
      <c r="J57" s="43">
        <f>SUMIFS('1. Pré-Empenhos'!$S$4:$S$320,'1. Pré-Empenhos'!$D$4:$D$320,'Saldos CUSTEIO AEO LOA 24'!B57,'1. Pré-Empenhos'!$R$4:$R$320,'Tabelas auxiliares'!$B$221)</f>
        <v>0</v>
      </c>
      <c r="K57" s="13">
        <f>SUMIFS('2. Empenho LOA 2024'!$Z$4:$Z$1480,'2. Empenho LOA 2024'!$D$4:$D$1480,'Saldos CUSTEIO AEO LOA 24'!B57,'2. Empenho LOA 2024'!$Y$4:$Y$1480,'Tabelas auxiliares'!$B$221)</f>
        <v>188189.19</v>
      </c>
      <c r="L57" s="24">
        <f t="shared" si="0"/>
        <v>2020158.81</v>
      </c>
    </row>
    <row r="58" spans="1:12" ht="30" x14ac:dyDescent="0.25">
      <c r="A58" t="s">
        <v>443</v>
      </c>
      <c r="B58" s="39" t="s">
        <v>92</v>
      </c>
      <c r="C58" s="39" t="s">
        <v>93</v>
      </c>
      <c r="D58" s="67">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24'!A58,Tabela1[CUSTEIO ou INVESTIMENTO?],'Tabelas auxiliares'!$B$221)</f>
        <v>0</v>
      </c>
      <c r="H58" s="59">
        <f>SUMIFS(Tabela1[VALOR],Tabela1[PARA (ÁREA / DESTINO)],'Saldos CUSTEIO AEO LOA 24'!A58,Tabela1[CUSTEIO ou INVESTIMENTO?],'Tabelas auxiliares'!$B$221)</f>
        <v>0</v>
      </c>
      <c r="I58" s="66">
        <f t="shared" si="1"/>
        <v>600000</v>
      </c>
      <c r="J58" s="43">
        <f>SUMIFS('1. Pré-Empenhos'!$S$4:$S$320,'1. Pré-Empenhos'!$D$4:$D$320,'Saldos CUSTEIO AEO LOA 24'!B58,'1. Pré-Empenhos'!$R$4:$R$320,'Tabelas auxiliares'!$B$221)</f>
        <v>0</v>
      </c>
      <c r="K58" s="13">
        <f>SUMIFS('2. Empenho LOA 2024'!$Z$4:$Z$1480,'2. Empenho LOA 2024'!$D$4:$D$1480,'Saldos CUSTEIO AEO LOA 24'!B58,'2. Empenho LOA 2024'!$Y$4:$Y$1480,'Tabelas auxiliares'!$B$221)</f>
        <v>41165.1</v>
      </c>
      <c r="L58" s="24">
        <f t="shared" si="0"/>
        <v>558834.9</v>
      </c>
    </row>
    <row r="59" spans="1:12" x14ac:dyDescent="0.25">
      <c r="A59" t="s">
        <v>444</v>
      </c>
      <c r="B59" s="39" t="s">
        <v>86</v>
      </c>
      <c r="C59" s="39" t="s">
        <v>87</v>
      </c>
      <c r="D59" s="67">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24'!A59,Tabela1[CUSTEIO ou INVESTIMENTO?],'Tabelas auxiliares'!$B$221)</f>
        <v>0</v>
      </c>
      <c r="H59" s="59">
        <f>SUMIFS(Tabela1[VALOR],Tabela1[PARA (ÁREA / DESTINO)],'Saldos CUSTEIO AEO LOA 24'!A59,Tabela1[CUSTEIO ou INVESTIMENTO?],'Tabelas auxiliares'!$B$221)</f>
        <v>0</v>
      </c>
      <c r="I59" s="66">
        <f t="shared" si="1"/>
        <v>300000</v>
      </c>
      <c r="J59" s="43">
        <f>SUMIFS('1. Pré-Empenhos'!$S$4:$S$320,'1. Pré-Empenhos'!$D$4:$D$320,'Saldos CUSTEIO AEO LOA 24'!B59,'1. Pré-Empenhos'!$R$4:$R$320,'Tabelas auxiliares'!$B$221)</f>
        <v>0</v>
      </c>
      <c r="K59" s="13">
        <f>SUMIFS('2. Empenho LOA 2024'!$Z$4:$Z$1480,'2. Empenho LOA 2024'!$D$4:$D$1480,'Saldos CUSTEIO AEO LOA 24'!B59,'2. Empenho LOA 2024'!$Y$4:$Y$1480,'Tabelas auxiliares'!$B$221)</f>
        <v>0</v>
      </c>
      <c r="L59" s="24">
        <f t="shared" si="0"/>
        <v>300000</v>
      </c>
    </row>
    <row r="60" spans="1:12" x14ac:dyDescent="0.25">
      <c r="A60" t="s">
        <v>388</v>
      </c>
      <c r="B60" s="39" t="s">
        <v>96</v>
      </c>
      <c r="C60" s="39" t="s">
        <v>97</v>
      </c>
      <c r="D60" s="67">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24'!A60,Tabela1[CUSTEIO ou INVESTIMENTO?],'Tabelas auxiliares'!$B$221)</f>
        <v>69912.2</v>
      </c>
      <c r="H60" s="59">
        <f>SUMIFS(Tabela1[VALOR],Tabela1[PARA (ÁREA / DESTINO)],'Saldos CUSTEIO AEO LOA 24'!A60,Tabela1[CUSTEIO ou INVESTIMENTO?],'Tabelas auxiliares'!$B$221)</f>
        <v>0</v>
      </c>
      <c r="I60" s="66">
        <f>D60-G60+H60-(H61-G61)</f>
        <v>3736528.3000000296</v>
      </c>
      <c r="J60" s="43">
        <f>SUMIFS('1. Pré-Empenhos'!$S$4:$S$320,'1. Pré-Empenhos'!$D$4:$D$320,'Saldos CUSTEIO AEO LOA 24'!B60,'1. Pré-Empenhos'!$R$4:$R$320,'Tabelas auxiliares'!$B$221)</f>
        <v>0</v>
      </c>
      <c r="K60" s="13">
        <f>SUMIFS('2. Empenho LOA 2024'!$Z$4:$Z$1480,'2. Empenho LOA 2024'!$D$4:$D$1480,'Saldos CUSTEIO AEO LOA 24'!B60,'2. Empenho LOA 2024'!$Y$4:$Y$1480,'Tabelas auxiliares'!$B$221)</f>
        <v>0</v>
      </c>
      <c r="L60" s="24">
        <f t="shared" si="0"/>
        <v>3736528.3000000296</v>
      </c>
    </row>
    <row r="61" spans="1:12" x14ac:dyDescent="0.25">
      <c r="B61" s="51"/>
      <c r="C61" s="109" t="s">
        <v>98</v>
      </c>
      <c r="D61" s="110">
        <f t="shared" ref="D61:L61" si="8">SUBTOTAL(9,D2:D60)</f>
        <v>60909765.00000003</v>
      </c>
      <c r="E61" s="110">
        <f t="shared" si="8"/>
        <v>46226012.000000022</v>
      </c>
      <c r="F61" s="110">
        <f t="shared" si="8"/>
        <v>14683753.000000009</v>
      </c>
      <c r="G61" s="110">
        <f t="shared" si="8"/>
        <v>71912.2</v>
      </c>
      <c r="H61" s="110">
        <f t="shared" si="8"/>
        <v>73548.700000000012</v>
      </c>
      <c r="I61" s="110">
        <f t="shared" si="8"/>
        <v>60909765.000000022</v>
      </c>
      <c r="J61" s="110">
        <f t="shared" si="8"/>
        <v>915362.67</v>
      </c>
      <c r="K61" s="110">
        <f t="shared" si="8"/>
        <v>1324071.3599999999</v>
      </c>
      <c r="L61" s="24">
        <f t="shared" si="8"/>
        <v>58670330.970000021</v>
      </c>
    </row>
    <row r="62" spans="1:12" hidden="1" x14ac:dyDescent="0.25">
      <c r="D62" s="85"/>
      <c r="E62" s="85"/>
      <c r="F62" s="85"/>
    </row>
    <row r="63" spans="1:12" hidden="1" x14ac:dyDescent="0.25">
      <c r="I63" s="19"/>
    </row>
  </sheetData>
  <sheetProtection password="BD64" sheet="1" objects="1" scenarios="1" autoFilter="0"/>
  <autoFilter ref="B1:L60" xr:uid="{00000000-0009-0000-0000-00000600000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topLeftCell="A16" workbookViewId="0">
      <selection activeCell="L28" sqref="L28"/>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8" t="s">
        <v>7</v>
      </c>
      <c r="C1" s="128"/>
      <c r="D1" s="2" t="s">
        <v>108</v>
      </c>
      <c r="E1" s="1" t="s">
        <v>109</v>
      </c>
      <c r="F1" s="1" t="s">
        <v>110</v>
      </c>
      <c r="G1" s="1" t="s">
        <v>239</v>
      </c>
      <c r="H1" s="1" t="s">
        <v>240</v>
      </c>
      <c r="I1" s="68" t="s">
        <v>111</v>
      </c>
      <c r="J1" s="1" t="s">
        <v>113</v>
      </c>
      <c r="K1" s="1" t="s">
        <v>114</v>
      </c>
      <c r="L1" s="68" t="s">
        <v>112</v>
      </c>
    </row>
    <row r="2" spans="1:12" ht="30" x14ac:dyDescent="0.25">
      <c r="A2" t="s">
        <v>389</v>
      </c>
      <c r="B2" s="39" t="s">
        <v>15</v>
      </c>
      <c r="C2" s="39" t="s">
        <v>16</v>
      </c>
      <c r="D2" s="67">
        <f>IFERROR(VLOOKUP($B2,'Tabelas auxiliares'!$A$160:$C$215,3,FALSE),0)</f>
        <v>560000</v>
      </c>
      <c r="E2" s="41">
        <f>IFERROR(VLOOKUP($B2,'Tabelas auxiliares'!$A$111:$E$152,4,FALSE),0)</f>
        <v>1062496.576698334</v>
      </c>
      <c r="F2" s="42">
        <f>IFERROR(VLOOKUP($B2,'Tabelas auxiliares'!$A$111:$E$152,5,FALSE),0)</f>
        <v>337503.42330166599</v>
      </c>
      <c r="G2" s="58">
        <f>SUMIFS(Tabela1[VALOR],Tabela1[DE (ÁREA / ORIGEM)],'Saldos INVESTIMENTO AEO LOA 24'!A2,Tabela1[CUSTEIO ou INVESTIMENTO?],'Tabelas auxiliares'!$B$222)</f>
        <v>21342</v>
      </c>
      <c r="H2" s="59">
        <f>SUMIFS(Tabela1[VALOR],Tabela1[PARA (ÁREA / DESTINO)],'Saldos INVESTIMENTO AEO LOA 24'!A2,Tabela1[CUSTEIO ou INVESTIMENTO?],'Tabelas auxiliares'!$B$222)</f>
        <v>0</v>
      </c>
      <c r="I2" s="66">
        <f>D2-G2+H2</f>
        <v>538658</v>
      </c>
      <c r="J2" s="43">
        <f>SUMIFS('1. Pré-Empenhos'!$S$4:$S$320,'1. Pré-Empenhos'!$D$4:$D$320,'Saldos INVESTIMENTO AEO LOA 24'!B2,'1. Pré-Empenhos'!$R$4:$R$320,'Tabelas auxiliares'!$B$222)</f>
        <v>0</v>
      </c>
      <c r="K2" s="13">
        <f>SUMIFS('2. Empenho LOA 2024'!$Z$4:$Z$1480,'2. Empenho LOA 2024'!$D$4:$D$1480,'Saldos INVESTIMENTO AEO LOA 24'!B2,'2. Empenho LOA 2024'!$Y$4:$Y$1480,'Tabelas auxiliares'!$B$222)</f>
        <v>0</v>
      </c>
      <c r="L2" s="24">
        <f t="shared" ref="L2:L60" si="0">I2-J2-K2</f>
        <v>538658</v>
      </c>
    </row>
    <row r="3" spans="1:12" x14ac:dyDescent="0.25">
      <c r="A3" t="s">
        <v>390</v>
      </c>
      <c r="B3" s="39" t="s">
        <v>21</v>
      </c>
      <c r="C3" s="39" t="s">
        <v>22</v>
      </c>
      <c r="D3" s="67">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24'!A3,Tabela1[CUSTEIO ou INVESTIMENTO?],'Tabelas auxiliares'!$B$222)</f>
        <v>0</v>
      </c>
      <c r="H3" s="59">
        <f>SUMIFS(Tabela1[VALOR],Tabela1[PARA (ÁREA / DESTINO)],'Saldos INVESTIMENTO AEO LOA 24'!A3,Tabela1[CUSTEIO ou INVESTIMENTO?],'Tabelas auxiliares'!$B$222)</f>
        <v>0</v>
      </c>
      <c r="I3" s="66">
        <f t="shared" ref="I3:I60" si="1">D3-G3+H3</f>
        <v>0</v>
      </c>
      <c r="J3" s="43">
        <f>SUMIFS('1. Pré-Empenhos'!$S$4:$S$320,'1. Pré-Empenhos'!$D$4:$D$320,'Saldos INVESTIMENTO AEO LOA 24'!B3,'1. Pré-Empenhos'!$R$4:$R$320,'Tabelas auxiliares'!$B$222)</f>
        <v>0</v>
      </c>
      <c r="K3" s="13">
        <f>SUMIFS('2. Empenho LOA 2024'!$Z$4:$Z$1480,'2. Empenho LOA 2024'!$D$4:$D$1480,'Saldos INVESTIMENTO AEO LOA 24'!B3,'2. Empenho LOA 2024'!$Y$4:$Y$1480,'Tabelas auxiliares'!$B$222)</f>
        <v>0</v>
      </c>
      <c r="L3" s="24">
        <f t="shared" si="0"/>
        <v>0</v>
      </c>
    </row>
    <row r="4" spans="1:12" x14ac:dyDescent="0.25">
      <c r="A4" t="s">
        <v>391</v>
      </c>
      <c r="B4" s="39" t="s">
        <v>207</v>
      </c>
      <c r="C4" s="39" t="s">
        <v>223</v>
      </c>
      <c r="D4" s="67">
        <f>IFERROR(VLOOKUP($B4,'Tabelas auxiliares'!$A$160:$C$215,3,FALSE),0)</f>
        <v>0</v>
      </c>
      <c r="E4" s="41">
        <f>IFERROR(VLOOKUP($B4,'Tabelas auxiliares'!$A$111:$E$152,4,FALSE),0)</f>
        <v>0</v>
      </c>
      <c r="F4" s="42">
        <f>IFERROR(VLOOKUP($B4,'Tabelas auxiliares'!$A$111:$E$152,5,FALSE),0)</f>
        <v>0</v>
      </c>
      <c r="G4" s="58">
        <f>SUMIFS(Tabela1[VALOR],Tabela1[DE (ÁREA / ORIGEM)],'Saldos INVESTIMENTO AEO LOA 24'!A4,Tabela1[CUSTEIO ou INVESTIMENTO?],'Tabelas auxiliares'!$B$222)</f>
        <v>0</v>
      </c>
      <c r="H4" s="59">
        <f>SUMIFS(Tabela1[VALOR],Tabela1[PARA (ÁREA / DESTINO)],'Saldos INVESTIMENTO AEO LOA 24'!A4,Tabela1[CUSTEIO ou INVESTIMENTO?],'Tabelas auxiliares'!$B$222)</f>
        <v>0</v>
      </c>
      <c r="I4" s="66">
        <f t="shared" si="1"/>
        <v>0</v>
      </c>
      <c r="J4" s="43">
        <f>SUMIFS('1. Pré-Empenhos'!$S$4:$S$320,'1. Pré-Empenhos'!$D$4:$D$320,'Saldos INVESTIMENTO AEO LOA 24'!B4,'1. Pré-Empenhos'!$R$4:$R$320,'Tabelas auxiliares'!$B$222)</f>
        <v>0</v>
      </c>
      <c r="K4" s="13">
        <f>SUMIFS('2. Empenho LOA 2024'!$Z$4:$Z$1480,'2. Empenho LOA 2024'!$D$4:$D$1480,'Saldos INVESTIMENTO AEO LOA 24'!B4,'2. Empenho LOA 2024'!$Y$4:$Y$1480,'Tabelas auxiliares'!$B$222)</f>
        <v>0</v>
      </c>
      <c r="L4" s="24">
        <f t="shared" si="0"/>
        <v>0</v>
      </c>
    </row>
    <row r="5" spans="1:12" x14ac:dyDescent="0.25">
      <c r="A5" t="s">
        <v>392</v>
      </c>
      <c r="B5" s="39" t="s">
        <v>17</v>
      </c>
      <c r="C5" s="39" t="s">
        <v>18</v>
      </c>
      <c r="D5" s="67">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24'!A5,Tabela1[CUSTEIO ou INVESTIMENTO?],'Tabelas auxiliares'!$B$222)</f>
        <v>0</v>
      </c>
      <c r="H5" s="59">
        <f>SUMIFS(Tabela1[VALOR],Tabela1[PARA (ÁREA / DESTINO)],'Saldos INVESTIMENTO AEO LOA 24'!A5,Tabela1[CUSTEIO ou INVESTIMENTO?],'Tabelas auxiliares'!$B$222)</f>
        <v>0</v>
      </c>
      <c r="I5" s="66">
        <f t="shared" si="1"/>
        <v>0</v>
      </c>
      <c r="J5" s="43">
        <f>SUMIFS('1. Pré-Empenhos'!$S$4:$S$320,'1. Pré-Empenhos'!$D$4:$D$320,'Saldos INVESTIMENTO AEO LOA 24'!B5,'1. Pré-Empenhos'!$R$4:$R$320,'Tabelas auxiliares'!$B$222)</f>
        <v>0</v>
      </c>
      <c r="K5" s="13">
        <f>SUMIFS('2. Empenho LOA 2024'!$Z$4:$Z$1480,'2. Empenho LOA 2024'!$D$4:$D$1480,'Saldos INVESTIMENTO AEO LOA 24'!B5,'2. Empenho LOA 2024'!$Y$4:$Y$1480,'Tabelas auxiliares'!$B$222)</f>
        <v>0</v>
      </c>
      <c r="L5" s="24">
        <f t="shared" si="0"/>
        <v>0</v>
      </c>
    </row>
    <row r="6" spans="1:12" x14ac:dyDescent="0.25">
      <c r="A6" t="s">
        <v>393</v>
      </c>
      <c r="B6" s="39" t="s">
        <v>19</v>
      </c>
      <c r="C6" s="39" t="s">
        <v>20</v>
      </c>
      <c r="D6" s="67">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24'!A6,Tabela1[CUSTEIO ou INVESTIMENTO?],'Tabelas auxiliares'!$B$222)</f>
        <v>0</v>
      </c>
      <c r="H6" s="59">
        <f>SUMIFS(Tabela1[VALOR],Tabela1[PARA (ÁREA / DESTINO)],'Saldos INVESTIMENTO AEO LOA 24'!A6,Tabela1[CUSTEIO ou INVESTIMENTO?],'Tabelas auxiliares'!$B$222)</f>
        <v>0</v>
      </c>
      <c r="I6" s="66">
        <f t="shared" si="1"/>
        <v>0</v>
      </c>
      <c r="J6" s="43">
        <f>SUMIFS('1. Pré-Empenhos'!$S$4:$S$320,'1. Pré-Empenhos'!$D$4:$D$320,'Saldos INVESTIMENTO AEO LOA 24'!B6,'1. Pré-Empenhos'!$R$4:$R$320,'Tabelas auxiliares'!$B$222)</f>
        <v>0</v>
      </c>
      <c r="K6" s="13">
        <f>SUMIFS('2. Empenho LOA 2024'!$Z$4:$Z$1480,'2. Empenho LOA 2024'!$D$4:$D$1480,'Saldos INVESTIMENTO AEO LOA 24'!B6,'2. Empenho LOA 2024'!$Y$4:$Y$1480,'Tabelas auxiliares'!$B$222)</f>
        <v>0</v>
      </c>
      <c r="L6" s="24">
        <f t="shared" si="0"/>
        <v>0</v>
      </c>
    </row>
    <row r="7" spans="1:12" x14ac:dyDescent="0.25">
      <c r="A7" t="s">
        <v>394</v>
      </c>
      <c r="B7" s="39" t="s">
        <v>23</v>
      </c>
      <c r="C7" s="39" t="s">
        <v>24</v>
      </c>
      <c r="D7" s="67">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24'!A7,Tabela1[CUSTEIO ou INVESTIMENTO?],'Tabelas auxiliares'!$B$222)</f>
        <v>0</v>
      </c>
      <c r="H7" s="59">
        <f>SUMIFS(Tabela1[VALOR],Tabela1[PARA (ÁREA / DESTINO)],'Saldos INVESTIMENTO AEO LOA 24'!A7,Tabela1[CUSTEIO ou INVESTIMENTO?],'Tabelas auxiliares'!$B$222)</f>
        <v>0</v>
      </c>
      <c r="I7" s="66">
        <f t="shared" si="1"/>
        <v>0</v>
      </c>
      <c r="J7" s="43">
        <f>SUMIFS('1. Pré-Empenhos'!$S$4:$S$320,'1. Pré-Empenhos'!$D$4:$D$320,'Saldos INVESTIMENTO AEO LOA 24'!B7,'1. Pré-Empenhos'!$R$4:$R$320,'Tabelas auxiliares'!$B$222)</f>
        <v>0</v>
      </c>
      <c r="K7" s="13">
        <f>SUMIFS('2. Empenho LOA 2024'!$Z$4:$Z$1480,'2. Empenho LOA 2024'!$D$4:$D$1480,'Saldos INVESTIMENTO AEO LOA 24'!B7,'2. Empenho LOA 2024'!$Y$4:$Y$1480,'Tabelas auxiliares'!$B$222)</f>
        <v>0</v>
      </c>
      <c r="L7" s="24">
        <f t="shared" si="0"/>
        <v>0</v>
      </c>
    </row>
    <row r="8" spans="1:12" x14ac:dyDescent="0.25">
      <c r="A8" t="s">
        <v>395</v>
      </c>
      <c r="B8" s="39" t="s">
        <v>94</v>
      </c>
      <c r="C8" s="39" t="s">
        <v>95</v>
      </c>
      <c r="D8" s="67">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24'!A8,Tabela1[CUSTEIO ou INVESTIMENTO?],'Tabelas auxiliares'!$B$222)</f>
        <v>0</v>
      </c>
      <c r="H8" s="59">
        <f>SUMIFS(Tabela1[VALOR],Tabela1[PARA (ÁREA / DESTINO)],'Saldos INVESTIMENTO AEO LOA 24'!A8,Tabela1[CUSTEIO ou INVESTIMENTO?],'Tabelas auxiliares'!$B$222)</f>
        <v>0</v>
      </c>
      <c r="I8" s="66">
        <f t="shared" si="1"/>
        <v>0</v>
      </c>
      <c r="J8" s="43">
        <f>SUMIFS('1. Pré-Empenhos'!$S$4:$S$320,'1. Pré-Empenhos'!$D$4:$D$320,'Saldos INVESTIMENTO AEO LOA 24'!B8,'1. Pré-Empenhos'!$R$4:$R$320,'Tabelas auxiliares'!$B$222)</f>
        <v>0</v>
      </c>
      <c r="K8" s="13">
        <f>SUMIFS('2. Empenho LOA 2024'!$Z$4:$Z$1480,'2. Empenho LOA 2024'!$D$4:$D$1480,'Saldos INVESTIMENTO AEO LOA 24'!B8,'2. Empenho LOA 2024'!$Y$4:$Y$1480,'Tabelas auxiliares'!$B$222)</f>
        <v>0</v>
      </c>
      <c r="L8" s="24">
        <f t="shared" si="0"/>
        <v>0</v>
      </c>
    </row>
    <row r="9" spans="1:12" x14ac:dyDescent="0.25">
      <c r="A9" t="s">
        <v>501</v>
      </c>
      <c r="B9" s="12" t="s">
        <v>485</v>
      </c>
      <c r="C9" s="12" t="s">
        <v>500</v>
      </c>
      <c r="D9" s="67">
        <f>IFERROR(VLOOKUP($B9,'Tabelas auxiliares'!$A$160:$C$215,3,FALSE),0)</f>
        <v>0</v>
      </c>
      <c r="E9" s="41">
        <f>IFERROR(VLOOKUP($B9,'Tabelas auxiliares'!$A$111:$E$152,4,FALSE),0)</f>
        <v>0</v>
      </c>
      <c r="F9" s="42">
        <f>IFERROR(VLOOKUP($B9,'Tabelas auxiliares'!$A$111:$E$152,5,FALSE),0)</f>
        <v>0</v>
      </c>
      <c r="G9" s="58">
        <f>SUMIFS(Tabela1[VALOR],Tabela1[DE (ÁREA / ORIGEM)],'Saldos INVESTIMENTO AEO LOA 24'!A9,Tabela1[CUSTEIO ou INVESTIMENTO?],'Tabelas auxiliares'!$B$222)</f>
        <v>0</v>
      </c>
      <c r="H9" s="59">
        <f>SUMIFS(Tabela1[VALOR],Tabela1[PARA (ÁREA / DESTINO)],'Saldos INVESTIMENTO AEO LOA 24'!A9,Tabela1[CUSTEIO ou INVESTIMENTO?],'Tabelas auxiliares'!$B$222)</f>
        <v>0</v>
      </c>
      <c r="I9" s="66">
        <f t="shared" ref="I9" si="2">D9-G9+H9</f>
        <v>0</v>
      </c>
      <c r="J9" s="43">
        <f>SUMIFS('1. Pré-Empenhos'!$S$4:$S$320,'1. Pré-Empenhos'!$D$4:$D$320,'Saldos INVESTIMENTO AEO LOA 24'!B9,'1. Pré-Empenhos'!$R$4:$R$320,'Tabelas auxiliares'!$B$222)</f>
        <v>0</v>
      </c>
      <c r="K9" s="13">
        <f>SUMIFS('2. Empenho LOA 2024'!$Z$4:$Z$1480,'2. Empenho LOA 2024'!$D$4:$D$1480,'Saldos INVESTIMENTO AEO LOA 24'!B9,'2. Empenho LOA 2024'!$Y$4:$Y$1480,'Tabelas auxiliares'!$B$222)</f>
        <v>0</v>
      </c>
      <c r="L9" s="24">
        <f t="shared" ref="L9" si="3">I9-J9-K9</f>
        <v>0</v>
      </c>
    </row>
    <row r="10" spans="1:12" x14ac:dyDescent="0.25">
      <c r="A10" t="s">
        <v>396</v>
      </c>
      <c r="B10" s="39" t="s">
        <v>25</v>
      </c>
      <c r="C10" s="39" t="s">
        <v>26</v>
      </c>
      <c r="D10" s="67">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24'!A10,Tabela1[CUSTEIO ou INVESTIMENTO?],'Tabelas auxiliares'!$B$222)</f>
        <v>0</v>
      </c>
      <c r="H10" s="59">
        <f>SUMIFS(Tabela1[VALOR],Tabela1[PARA (ÁREA / DESTINO)],'Saldos INVESTIMENTO AEO LOA 24'!A10,Tabela1[CUSTEIO ou INVESTIMENTO?],'Tabelas auxiliares'!$B$222)</f>
        <v>0</v>
      </c>
      <c r="I10" s="66">
        <f t="shared" si="1"/>
        <v>0</v>
      </c>
      <c r="J10" s="43">
        <f>SUMIFS('1. Pré-Empenhos'!$S$4:$S$320,'1. Pré-Empenhos'!$D$4:$D$320,'Saldos INVESTIMENTO AEO LOA 24'!B10,'1. Pré-Empenhos'!$R$4:$R$320,'Tabelas auxiliares'!$B$222)</f>
        <v>0</v>
      </c>
      <c r="K10" s="13">
        <f>SUMIFS('2. Empenho LOA 2024'!$Z$4:$Z$1480,'2. Empenho LOA 2024'!$D$4:$D$1480,'Saldos INVESTIMENTO AEO LOA 24'!B10,'2. Empenho LOA 2024'!$Y$4:$Y$1480,'Tabelas auxiliares'!$B$222)</f>
        <v>0</v>
      </c>
      <c r="L10" s="24">
        <f t="shared" si="0"/>
        <v>0</v>
      </c>
    </row>
    <row r="11" spans="1:12" ht="30" x14ac:dyDescent="0.25">
      <c r="A11" t="s">
        <v>397</v>
      </c>
      <c r="B11" s="39" t="s">
        <v>27</v>
      </c>
      <c r="C11" s="39" t="s">
        <v>28</v>
      </c>
      <c r="D11" s="67">
        <f>IFERROR(VLOOKUP($B11,'Tabelas auxiliares'!$A$160:$C$215,3,FALSE),0)</f>
        <v>100000</v>
      </c>
      <c r="E11" s="41">
        <f>IFERROR(VLOOKUP($B11,'Tabelas auxiliares'!$A$111:$E$152,4,FALSE),0)</f>
        <v>41740.936941720269</v>
      </c>
      <c r="F11" s="42">
        <f>IFERROR(VLOOKUP($B11,'Tabelas auxiliares'!$A$111:$E$152,5,FALSE),0)</f>
        <v>13259.063058279735</v>
      </c>
      <c r="G11" s="58">
        <f>SUMIFS(Tabela1[VALOR],Tabela1[DE (ÁREA / ORIGEM)],'Saldos INVESTIMENTO AEO LOA 24'!A11,Tabela1[CUSTEIO ou INVESTIMENTO?],'Tabelas auxiliares'!$B$222)</f>
        <v>103800</v>
      </c>
      <c r="H11" s="59">
        <f>SUMIFS(Tabela1[VALOR],Tabela1[PARA (ÁREA / DESTINO)],'Saldos INVESTIMENTO AEO LOA 24'!A11,Tabela1[CUSTEIO ou INVESTIMENTO?],'Tabelas auxiliares'!$B$222)</f>
        <v>0</v>
      </c>
      <c r="I11" s="66">
        <f t="shared" si="1"/>
        <v>-3800</v>
      </c>
      <c r="J11" s="43">
        <f>SUMIFS('1. Pré-Empenhos'!$S$4:$S$320,'1. Pré-Empenhos'!$D$4:$D$320,'Saldos INVESTIMENTO AEO LOA 24'!B11,'1. Pré-Empenhos'!$R$4:$R$320,'Tabelas auxiliares'!$B$222)</f>
        <v>0</v>
      </c>
      <c r="K11" s="13">
        <f>SUMIFS('2. Empenho LOA 2024'!$Z$4:$Z$1480,'2. Empenho LOA 2024'!$D$4:$D$1480,'Saldos INVESTIMENTO AEO LOA 24'!B11,'2. Empenho LOA 2024'!$Y$4:$Y$1480,'Tabelas auxiliares'!$B$222)</f>
        <v>0</v>
      </c>
      <c r="L11" s="24">
        <f t="shared" si="0"/>
        <v>-3800</v>
      </c>
    </row>
    <row r="12" spans="1:12" x14ac:dyDescent="0.25">
      <c r="A12" t="s">
        <v>398</v>
      </c>
      <c r="B12" s="39" t="s">
        <v>31</v>
      </c>
      <c r="C12" s="39" t="s">
        <v>32</v>
      </c>
      <c r="D12" s="67">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24'!A12,Tabela1[CUSTEIO ou INVESTIMENTO?],'Tabelas auxiliares'!$B$222)</f>
        <v>0</v>
      </c>
      <c r="H12" s="59">
        <f>SUMIFS(Tabela1[VALOR],Tabela1[PARA (ÁREA / DESTINO)],'Saldos INVESTIMENTO AEO LOA 24'!A12,Tabela1[CUSTEIO ou INVESTIMENTO?],'Tabelas auxiliares'!$B$222)</f>
        <v>0</v>
      </c>
      <c r="I12" s="66">
        <f t="shared" si="1"/>
        <v>0</v>
      </c>
      <c r="J12" s="43">
        <f>SUMIFS('1. Pré-Empenhos'!$S$4:$S$320,'1. Pré-Empenhos'!$D$4:$D$320,'Saldos INVESTIMENTO AEO LOA 24'!B12,'1. Pré-Empenhos'!$R$4:$R$320,'Tabelas auxiliares'!$B$222)</f>
        <v>0</v>
      </c>
      <c r="K12" s="13">
        <f>SUMIFS('2. Empenho LOA 2024'!$Z$4:$Z$1480,'2. Empenho LOA 2024'!$D$4:$D$1480,'Saldos INVESTIMENTO AEO LOA 24'!B12,'2. Empenho LOA 2024'!$Y$4:$Y$1480,'Tabelas auxiliares'!$B$222)</f>
        <v>0</v>
      </c>
      <c r="L12" s="24">
        <f t="shared" si="0"/>
        <v>0</v>
      </c>
    </row>
    <row r="13" spans="1:12" x14ac:dyDescent="0.25">
      <c r="A13" t="s">
        <v>399</v>
      </c>
      <c r="B13" s="39" t="s">
        <v>33</v>
      </c>
      <c r="C13" s="39" t="s">
        <v>34</v>
      </c>
      <c r="D13" s="67">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24'!A13,Tabela1[CUSTEIO ou INVESTIMENTO?],'Tabelas auxiliares'!$B$222)</f>
        <v>0</v>
      </c>
      <c r="H13" s="59">
        <f>SUMIFS(Tabela1[VALOR],Tabela1[PARA (ÁREA / DESTINO)],'Saldos INVESTIMENTO AEO LOA 24'!A13,Tabela1[CUSTEIO ou INVESTIMENTO?],'Tabelas auxiliares'!$B$222)</f>
        <v>0</v>
      </c>
      <c r="I13" s="66">
        <f t="shared" si="1"/>
        <v>0</v>
      </c>
      <c r="J13" s="43">
        <f>SUMIFS('1. Pré-Empenhos'!$S$4:$S$320,'1. Pré-Empenhos'!$D$4:$D$320,'Saldos INVESTIMENTO AEO LOA 24'!B13,'1. Pré-Empenhos'!$R$4:$R$320,'Tabelas auxiliares'!$B$222)</f>
        <v>0</v>
      </c>
      <c r="K13" s="13">
        <f>SUMIFS('2. Empenho LOA 2024'!$Z$4:$Z$1480,'2. Empenho LOA 2024'!$D$4:$D$1480,'Saldos INVESTIMENTO AEO LOA 24'!B13,'2. Empenho LOA 2024'!$Y$4:$Y$1480,'Tabelas auxiliares'!$B$222)</f>
        <v>0</v>
      </c>
      <c r="L13" s="24">
        <f t="shared" si="0"/>
        <v>0</v>
      </c>
    </row>
    <row r="14" spans="1:12" x14ac:dyDescent="0.25">
      <c r="A14" t="s">
        <v>387</v>
      </c>
      <c r="B14" s="39" t="s">
        <v>35</v>
      </c>
      <c r="C14" s="39" t="s">
        <v>36</v>
      </c>
      <c r="D14" s="67">
        <f>IFERROR(VLOOKUP($B14,'Tabelas auxiliares'!$A$160:$C$215,3,FALSE),0)</f>
        <v>400000</v>
      </c>
      <c r="E14" s="41">
        <f>IFERROR(VLOOKUP($B14,'Tabelas auxiliares'!$A$111:$E$152,4,FALSE),0)</f>
        <v>16696374.776688106</v>
      </c>
      <c r="F14" s="42">
        <f>IFERROR(VLOOKUP($B14,'Tabelas auxiliares'!$A$111:$E$152,5,FALSE),0)</f>
        <v>5303625.2233118936</v>
      </c>
      <c r="G14" s="58">
        <f>SUMIFS(Tabela1[VALOR],Tabela1[DE (ÁREA / ORIGEM)],'Saldos INVESTIMENTO AEO LOA 24'!A14,Tabela1[CUSTEIO ou INVESTIMENTO?],'Tabelas auxiliares'!$B$222)</f>
        <v>0</v>
      </c>
      <c r="H14" s="59">
        <f>SUMIFS(Tabela1[VALOR],Tabela1[PARA (ÁREA / DESTINO)],'Saldos INVESTIMENTO AEO LOA 24'!A14,Tabela1[CUSTEIO ou INVESTIMENTO?],'Tabelas auxiliares'!$B$222)</f>
        <v>0</v>
      </c>
      <c r="I14" s="66">
        <f t="shared" si="1"/>
        <v>400000</v>
      </c>
      <c r="J14" s="43">
        <f>SUMIFS('1. Pré-Empenhos'!$S$4:$S$320,'1. Pré-Empenhos'!$D$4:$D$320,'Saldos INVESTIMENTO AEO LOA 24'!B14,'1. Pré-Empenhos'!$R$4:$R$320,'Tabelas auxiliares'!$B$222)</f>
        <v>0</v>
      </c>
      <c r="K14" s="13">
        <f>SUMIFS('2. Empenho LOA 2024'!$Z$4:$Z$1480,'2. Empenho LOA 2024'!$D$4:$D$1480,'Saldos INVESTIMENTO AEO LOA 24'!B14,'2. Empenho LOA 2024'!$Y$4:$Y$1480,'Tabelas auxiliares'!$B$222)</f>
        <v>0</v>
      </c>
      <c r="L14" s="24">
        <f t="shared" si="0"/>
        <v>400000</v>
      </c>
    </row>
    <row r="15" spans="1:12" x14ac:dyDescent="0.25">
      <c r="A15" t="s">
        <v>400</v>
      </c>
      <c r="B15" s="39" t="s">
        <v>37</v>
      </c>
      <c r="C15" s="39" t="s">
        <v>38</v>
      </c>
      <c r="D15" s="67">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24'!A15,Tabela1[CUSTEIO ou INVESTIMENTO?],'Tabelas auxiliares'!$B$222)</f>
        <v>0</v>
      </c>
      <c r="H15" s="59">
        <f>SUMIFS(Tabela1[VALOR],Tabela1[PARA (ÁREA / DESTINO)],'Saldos INVESTIMENTO AEO LOA 24'!A15,Tabela1[CUSTEIO ou INVESTIMENTO?],'Tabelas auxiliares'!$B$222)</f>
        <v>0</v>
      </c>
      <c r="I15" s="66">
        <f t="shared" si="1"/>
        <v>0</v>
      </c>
      <c r="J15" s="43">
        <f>SUMIFS('1. Pré-Empenhos'!$S$4:$S$320,'1. Pré-Empenhos'!$D$4:$D$320,'Saldos INVESTIMENTO AEO LOA 24'!B15,'1. Pré-Empenhos'!$R$4:$R$320,'Tabelas auxiliares'!$B$222)</f>
        <v>0</v>
      </c>
      <c r="K15" s="13">
        <f>SUMIFS('2. Empenho LOA 2024'!$Z$4:$Z$1480,'2. Empenho LOA 2024'!$D$4:$D$1480,'Saldos INVESTIMENTO AEO LOA 24'!B15,'2. Empenho LOA 2024'!$Y$4:$Y$1480,'Tabelas auxiliares'!$B$222)</f>
        <v>0</v>
      </c>
      <c r="L15" s="24">
        <f t="shared" si="0"/>
        <v>0</v>
      </c>
    </row>
    <row r="16" spans="1:12" x14ac:dyDescent="0.25">
      <c r="A16" t="s">
        <v>401</v>
      </c>
      <c r="B16" s="39" t="s">
        <v>150</v>
      </c>
      <c r="C16" s="39" t="s">
        <v>154</v>
      </c>
      <c r="D16" s="67">
        <f>IFERROR(VLOOKUP($B16,'Tabelas auxiliares'!$A$160:$C$215,3,FALSE),0)</f>
        <v>800000</v>
      </c>
      <c r="E16" s="41">
        <f>IFERROR(VLOOKUP($B16,'Tabelas auxiliares'!$A$111:$E$152,4,FALSE),0)</f>
        <v>0</v>
      </c>
      <c r="F16" s="42">
        <f>IFERROR(VLOOKUP($B16,'Tabelas auxiliares'!$A$111:$E$152,5,FALSE),0)</f>
        <v>0</v>
      </c>
      <c r="G16" s="58">
        <f>SUMIFS(Tabela1[VALOR],Tabela1[DE (ÁREA / ORIGEM)],'Saldos INVESTIMENTO AEO LOA 24'!A16,Tabela1[CUSTEIO ou INVESTIMENTO?],'Tabelas auxiliares'!$B$222)</f>
        <v>0</v>
      </c>
      <c r="H16" s="59">
        <f>SUMIFS(Tabela1[VALOR],Tabela1[PARA (ÁREA / DESTINO)],'Saldos INVESTIMENTO AEO LOA 24'!A16,Tabela1[CUSTEIO ou INVESTIMENTO?],'Tabelas auxiliares'!$B$222)</f>
        <v>0</v>
      </c>
      <c r="I16" s="66">
        <f t="shared" si="1"/>
        <v>800000</v>
      </c>
      <c r="J16" s="43">
        <f>SUMIFS('1. Pré-Empenhos'!$S$4:$S$320,'1. Pré-Empenhos'!$D$4:$D$320,'Saldos INVESTIMENTO AEO LOA 24'!B16,'1. Pré-Empenhos'!$R$4:$R$320,'Tabelas auxiliares'!$B$222)</f>
        <v>0</v>
      </c>
      <c r="K16" s="13">
        <f>SUMIFS('2. Empenho LOA 2024'!$Z$4:$Z$1480,'2. Empenho LOA 2024'!$D$4:$D$1480,'Saldos INVESTIMENTO AEO LOA 24'!B16,'2. Empenho LOA 2024'!$Y$4:$Y$1480,'Tabelas auxiliares'!$B$222)</f>
        <v>12250</v>
      </c>
      <c r="L16" s="24">
        <f t="shared" si="0"/>
        <v>787750</v>
      </c>
    </row>
    <row r="17" spans="1:12" x14ac:dyDescent="0.25">
      <c r="A17" t="s">
        <v>402</v>
      </c>
      <c r="B17" s="39" t="s">
        <v>153</v>
      </c>
      <c r="C17" s="39" t="s">
        <v>155</v>
      </c>
      <c r="D17" s="67">
        <f>IFERROR(VLOOKUP($B17,'Tabelas auxiliares'!$A$160:$C$215,3,FALSE),0)</f>
        <v>800000</v>
      </c>
      <c r="E17" s="41">
        <f>IFERROR(VLOOKUP($B17,'Tabelas auxiliares'!$A$111:$E$152,4,FALSE),0)</f>
        <v>0</v>
      </c>
      <c r="F17" s="42">
        <f>IFERROR(VLOOKUP($B17,'Tabelas auxiliares'!$A$111:$E$152,5,FALSE),0)</f>
        <v>0</v>
      </c>
      <c r="G17" s="58">
        <f>SUMIFS(Tabela1[VALOR],Tabela1[DE (ÁREA / ORIGEM)],'Saldos INVESTIMENTO AEO LOA 24'!A17,Tabela1[CUSTEIO ou INVESTIMENTO?],'Tabelas auxiliares'!$B$222)</f>
        <v>0</v>
      </c>
      <c r="H17" s="59">
        <f>SUMIFS(Tabela1[VALOR],Tabela1[PARA (ÁREA / DESTINO)],'Saldos INVESTIMENTO AEO LOA 24'!A17,Tabela1[CUSTEIO ou INVESTIMENTO?],'Tabelas auxiliares'!$B$222)</f>
        <v>0</v>
      </c>
      <c r="I17" s="66">
        <f t="shared" si="1"/>
        <v>800000</v>
      </c>
      <c r="J17" s="43">
        <f>SUMIFS('1. Pré-Empenhos'!$S$4:$S$320,'1. Pré-Empenhos'!$D$4:$D$320,'Saldos INVESTIMENTO AEO LOA 24'!B17,'1. Pré-Empenhos'!$R$4:$R$320,'Tabelas auxiliares'!$B$222)</f>
        <v>0</v>
      </c>
      <c r="K17" s="13">
        <f>SUMIFS('2. Empenho LOA 2024'!$Z$4:$Z$1480,'2. Empenho LOA 2024'!$D$4:$D$1480,'Saldos INVESTIMENTO AEO LOA 24'!B17,'2. Empenho LOA 2024'!$Y$4:$Y$1480,'Tabelas auxiliares'!$B$222)</f>
        <v>0</v>
      </c>
      <c r="L17" s="24">
        <f t="shared" si="0"/>
        <v>800000</v>
      </c>
    </row>
    <row r="18" spans="1:12" x14ac:dyDescent="0.25">
      <c r="A18" t="s">
        <v>403</v>
      </c>
      <c r="B18" s="39" t="s">
        <v>39</v>
      </c>
      <c r="C18" s="39" t="s">
        <v>40</v>
      </c>
      <c r="D18" s="67">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24'!A18,Tabela1[CUSTEIO ou INVESTIMENTO?],'Tabelas auxiliares'!$B$222)</f>
        <v>0</v>
      </c>
      <c r="H18" s="59">
        <f>SUMIFS(Tabela1[VALOR],Tabela1[PARA (ÁREA / DESTINO)],'Saldos INVESTIMENTO AEO LOA 24'!A18,Tabela1[CUSTEIO ou INVESTIMENTO?],'Tabelas auxiliares'!$B$222)</f>
        <v>0</v>
      </c>
      <c r="I18" s="66">
        <f t="shared" si="1"/>
        <v>0</v>
      </c>
      <c r="J18" s="43">
        <f>SUMIFS('1. Pré-Empenhos'!$S$4:$S$320,'1. Pré-Empenhos'!$D$4:$D$320,'Saldos INVESTIMENTO AEO LOA 24'!B18,'1. Pré-Empenhos'!$R$4:$R$320,'Tabelas auxiliares'!$B$222)</f>
        <v>0</v>
      </c>
      <c r="K18" s="13">
        <f>SUMIFS('2. Empenho LOA 2024'!$Z$4:$Z$1480,'2. Empenho LOA 2024'!$D$4:$D$1480,'Saldos INVESTIMENTO AEO LOA 24'!B18,'2. Empenho LOA 2024'!$Y$4:$Y$1480,'Tabelas auxiliares'!$B$222)</f>
        <v>0</v>
      </c>
      <c r="L18" s="24">
        <f t="shared" si="0"/>
        <v>0</v>
      </c>
    </row>
    <row r="19" spans="1:12" x14ac:dyDescent="0.25">
      <c r="A19" t="s">
        <v>404</v>
      </c>
      <c r="B19" s="39" t="s">
        <v>29</v>
      </c>
      <c r="C19" s="39" t="s">
        <v>30</v>
      </c>
      <c r="D19" s="67">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24'!A19,Tabela1[CUSTEIO ou INVESTIMENTO?],'Tabelas auxiliares'!$B$222)</f>
        <v>0</v>
      </c>
      <c r="H19" s="59">
        <f>SUMIFS(Tabela1[VALOR],Tabela1[PARA (ÁREA / DESTINO)],'Saldos INVESTIMENTO AEO LOA 24'!A19,Tabela1[CUSTEIO ou INVESTIMENTO?],'Tabelas auxiliares'!$B$222)</f>
        <v>0</v>
      </c>
      <c r="I19" s="66">
        <f t="shared" si="1"/>
        <v>0</v>
      </c>
      <c r="J19" s="43">
        <f>SUMIFS('1. Pré-Empenhos'!$S$4:$S$320,'1. Pré-Empenhos'!$D$4:$D$320,'Saldos INVESTIMENTO AEO LOA 24'!B19,'1. Pré-Empenhos'!$R$4:$R$320,'Tabelas auxiliares'!$B$222)</f>
        <v>0</v>
      </c>
      <c r="K19" s="13">
        <f>SUMIFS('2. Empenho LOA 2024'!$Z$4:$Z$1480,'2. Empenho LOA 2024'!$D$4:$D$1480,'Saldos INVESTIMENTO AEO LOA 24'!B19,'2. Empenho LOA 2024'!$Y$4:$Y$1480,'Tabelas auxiliares'!$B$222)</f>
        <v>0</v>
      </c>
      <c r="L19" s="24">
        <f t="shared" si="0"/>
        <v>0</v>
      </c>
    </row>
    <row r="20" spans="1:12" ht="30" x14ac:dyDescent="0.25">
      <c r="A20" t="s">
        <v>405</v>
      </c>
      <c r="B20" s="39" t="s">
        <v>41</v>
      </c>
      <c r="C20" s="39" t="s">
        <v>42</v>
      </c>
      <c r="D20" s="67">
        <f>IFERROR(VLOOKUP($B20,'Tabelas auxiliares'!$A$160:$C$215,3,FALSE),0)</f>
        <v>270000</v>
      </c>
      <c r="E20" s="41">
        <f>IFERROR(VLOOKUP($B20,'Tabelas auxiliares'!$A$111:$E$152,4,FALSE),0)</f>
        <v>113838.91893196436</v>
      </c>
      <c r="F20" s="42">
        <f>IFERROR(VLOOKUP($B20,'Tabelas auxiliares'!$A$111:$E$152,5,FALSE),0)</f>
        <v>36161.081068035637</v>
      </c>
      <c r="G20" s="58">
        <f>SUMIFS(Tabela1[VALOR],Tabela1[DE (ÁREA / ORIGEM)],'Saldos INVESTIMENTO AEO LOA 24'!A20,Tabela1[CUSTEIO ou INVESTIMENTO?],'Tabelas auxiliares'!$B$222)</f>
        <v>121885</v>
      </c>
      <c r="H20" s="59">
        <f>SUMIFS(Tabela1[VALOR],Tabela1[PARA (ÁREA / DESTINO)],'Saldos INVESTIMENTO AEO LOA 24'!A20,Tabela1[CUSTEIO ou INVESTIMENTO?],'Tabelas auxiliares'!$B$222)</f>
        <v>0</v>
      </c>
      <c r="I20" s="66">
        <f t="shared" si="1"/>
        <v>148115</v>
      </c>
      <c r="J20" s="43">
        <f>SUMIFS('1. Pré-Empenhos'!$S$4:$S$320,'1. Pré-Empenhos'!$D$4:$D$320,'Saldos INVESTIMENTO AEO LOA 24'!B20,'1. Pré-Empenhos'!$R$4:$R$320,'Tabelas auxiliares'!$B$222)</f>
        <v>0</v>
      </c>
      <c r="K20" s="13">
        <f>SUMIFS('2. Empenho LOA 2024'!$Z$4:$Z$1480,'2. Empenho LOA 2024'!$D$4:$D$1480,'Saldos INVESTIMENTO AEO LOA 24'!B20,'2. Empenho LOA 2024'!$Y$4:$Y$1480,'Tabelas auxiliares'!$B$222)</f>
        <v>0</v>
      </c>
      <c r="L20" s="24">
        <f t="shared" si="0"/>
        <v>148115</v>
      </c>
    </row>
    <row r="21" spans="1:12" x14ac:dyDescent="0.25">
      <c r="A21" t="s">
        <v>406</v>
      </c>
      <c r="B21" s="39" t="s">
        <v>43</v>
      </c>
      <c r="C21" s="39" t="s">
        <v>44</v>
      </c>
      <c r="D21" s="67">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24'!A21,Tabela1[CUSTEIO ou INVESTIMENTO?],'Tabelas auxiliares'!$B$222)</f>
        <v>0</v>
      </c>
      <c r="H21" s="59">
        <f>SUMIFS(Tabela1[VALOR],Tabela1[PARA (ÁREA / DESTINO)],'Saldos INVESTIMENTO AEO LOA 24'!A21,Tabela1[CUSTEIO ou INVESTIMENTO?],'Tabelas auxiliares'!$B$222)</f>
        <v>0</v>
      </c>
      <c r="I21" s="66">
        <f t="shared" si="1"/>
        <v>0</v>
      </c>
      <c r="J21" s="43">
        <f>SUMIFS('1. Pré-Empenhos'!$S$4:$S$320,'1. Pré-Empenhos'!$D$4:$D$320,'Saldos INVESTIMENTO AEO LOA 24'!B21,'1. Pré-Empenhos'!$R$4:$R$320,'Tabelas auxiliares'!$B$222)</f>
        <v>0</v>
      </c>
      <c r="K21" s="13">
        <f>SUMIFS('2. Empenho LOA 2024'!$Z$4:$Z$1480,'2. Empenho LOA 2024'!$D$4:$D$1480,'Saldos INVESTIMENTO AEO LOA 24'!B21,'2. Empenho LOA 2024'!$Y$4:$Y$1480,'Tabelas auxiliares'!$B$222)</f>
        <v>0</v>
      </c>
      <c r="L21" s="24">
        <f t="shared" si="0"/>
        <v>0</v>
      </c>
    </row>
    <row r="22" spans="1:12" x14ac:dyDescent="0.25">
      <c r="A22" t="s">
        <v>407</v>
      </c>
      <c r="B22" s="39" t="s">
        <v>213</v>
      </c>
      <c r="C22" s="39" t="s">
        <v>210</v>
      </c>
      <c r="D22" s="67">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24'!A22,Tabela1[CUSTEIO ou INVESTIMENTO?],'Tabelas auxiliares'!$B$222)</f>
        <v>0</v>
      </c>
      <c r="H22" s="59">
        <f>SUMIFS(Tabela1[VALOR],Tabela1[PARA (ÁREA / DESTINO)],'Saldos INVESTIMENTO AEO LOA 24'!A22,Tabela1[CUSTEIO ou INVESTIMENTO?],'Tabelas auxiliares'!$B$222)</f>
        <v>0</v>
      </c>
      <c r="I22" s="66">
        <f t="shared" si="1"/>
        <v>0</v>
      </c>
      <c r="J22" s="43">
        <f>SUMIFS('1. Pré-Empenhos'!$S$4:$S$320,'1. Pré-Empenhos'!$D$4:$D$320,'Saldos INVESTIMENTO AEO LOA 24'!B22,'1. Pré-Empenhos'!$R$4:$R$320,'Tabelas auxiliares'!$B$222)</f>
        <v>0</v>
      </c>
      <c r="K22" s="13">
        <f>SUMIFS('2. Empenho LOA 2024'!$Z$4:$Z$1480,'2. Empenho LOA 2024'!$D$4:$D$1480,'Saldos INVESTIMENTO AEO LOA 24'!B22,'2. Empenho LOA 2024'!$Y$4:$Y$1480,'Tabelas auxiliares'!$B$222)</f>
        <v>0</v>
      </c>
      <c r="L22" s="24">
        <f t="shared" si="0"/>
        <v>0</v>
      </c>
    </row>
    <row r="23" spans="1:12" x14ac:dyDescent="0.25">
      <c r="A23" t="s">
        <v>408</v>
      </c>
      <c r="B23" s="39" t="s">
        <v>206</v>
      </c>
      <c r="C23" s="39" t="s">
        <v>224</v>
      </c>
      <c r="D23" s="67">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24'!A23,Tabela1[CUSTEIO ou INVESTIMENTO?],'Tabelas auxiliares'!$B$222)</f>
        <v>0</v>
      </c>
      <c r="H23" s="59">
        <f>SUMIFS(Tabela1[VALOR],Tabela1[PARA (ÁREA / DESTINO)],'Saldos INVESTIMENTO AEO LOA 24'!A23,Tabela1[CUSTEIO ou INVESTIMENTO?],'Tabelas auxiliares'!$B$222)</f>
        <v>0</v>
      </c>
      <c r="I23" s="66">
        <f t="shared" si="1"/>
        <v>0</v>
      </c>
      <c r="J23" s="43">
        <f>SUMIFS('1. Pré-Empenhos'!$S$4:$S$320,'1. Pré-Empenhos'!$D$4:$D$320,'Saldos INVESTIMENTO AEO LOA 24'!B23,'1. Pré-Empenhos'!$R$4:$R$320,'Tabelas auxiliares'!$B$222)</f>
        <v>0</v>
      </c>
      <c r="K23" s="13">
        <f>SUMIFS('2. Empenho LOA 2024'!$Z$4:$Z$1480,'2. Empenho LOA 2024'!$D$4:$D$1480,'Saldos INVESTIMENTO AEO LOA 24'!B23,'2. Empenho LOA 2024'!$Y$4:$Y$1480,'Tabelas auxiliares'!$B$222)</f>
        <v>0</v>
      </c>
      <c r="L23" s="24">
        <f t="shared" si="0"/>
        <v>0</v>
      </c>
    </row>
    <row r="24" spans="1:12" ht="30" x14ac:dyDescent="0.25">
      <c r="A24" t="s">
        <v>409</v>
      </c>
      <c r="B24" s="39" t="s">
        <v>45</v>
      </c>
      <c r="C24" s="39" t="s">
        <v>46</v>
      </c>
      <c r="D24" s="67">
        <f>IFERROR(VLOOKUP($B24,'Tabelas auxiliares'!$A$160:$C$215,3,FALSE),0)</f>
        <v>270000</v>
      </c>
      <c r="E24" s="41">
        <f>IFERROR(VLOOKUP($B24,'Tabelas auxiliares'!$A$111:$E$152,4,FALSE),0)</f>
        <v>113838.91893196436</v>
      </c>
      <c r="F24" s="42">
        <f>IFERROR(VLOOKUP($B24,'Tabelas auxiliares'!$A$111:$E$152,5,FALSE),0)</f>
        <v>36161.081068035637</v>
      </c>
      <c r="G24" s="58">
        <f>SUMIFS(Tabela1[VALOR],Tabela1[DE (ÁREA / ORIGEM)],'Saldos INVESTIMENTO AEO LOA 24'!A24,Tabela1[CUSTEIO ou INVESTIMENTO?],'Tabelas auxiliares'!$B$222)</f>
        <v>188105.64</v>
      </c>
      <c r="H24" s="59">
        <f>SUMIFS(Tabela1[VALOR],Tabela1[PARA (ÁREA / DESTINO)],'Saldos INVESTIMENTO AEO LOA 24'!A24,Tabela1[CUSTEIO ou INVESTIMENTO?],'Tabelas auxiliares'!$B$222)</f>
        <v>0</v>
      </c>
      <c r="I24" s="66">
        <f t="shared" si="1"/>
        <v>81894.359999999986</v>
      </c>
      <c r="J24" s="43">
        <f>SUMIFS('1. Pré-Empenhos'!$S$4:$S$320,'1. Pré-Empenhos'!$D$4:$D$320,'Saldos INVESTIMENTO AEO LOA 24'!B24,'1. Pré-Empenhos'!$R$4:$R$320,'Tabelas auxiliares'!$B$222)</f>
        <v>0</v>
      </c>
      <c r="K24" s="13">
        <f>SUMIFS('2. Empenho LOA 2024'!$Z$4:$Z$1480,'2. Empenho LOA 2024'!$D$4:$D$1480,'Saldos INVESTIMENTO AEO LOA 24'!B24,'2. Empenho LOA 2024'!$Y$4:$Y$1480,'Tabelas auxiliares'!$B$222)</f>
        <v>0</v>
      </c>
      <c r="L24" s="24">
        <f t="shared" si="0"/>
        <v>81894.359999999986</v>
      </c>
    </row>
    <row r="25" spans="1:12" x14ac:dyDescent="0.25">
      <c r="A25" t="s">
        <v>410</v>
      </c>
      <c r="B25" s="39" t="s">
        <v>47</v>
      </c>
      <c r="C25" s="39" t="s">
        <v>48</v>
      </c>
      <c r="D25" s="67">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24'!A25,Tabela1[CUSTEIO ou INVESTIMENTO?],'Tabelas auxiliares'!$B$222)</f>
        <v>0</v>
      </c>
      <c r="H25" s="59">
        <f>SUMIFS(Tabela1[VALOR],Tabela1[PARA (ÁREA / DESTINO)],'Saldos INVESTIMENTO AEO LOA 24'!A25,Tabela1[CUSTEIO ou INVESTIMENTO?],'Tabelas auxiliares'!$B$222)</f>
        <v>0</v>
      </c>
      <c r="I25" s="66">
        <f t="shared" si="1"/>
        <v>0</v>
      </c>
      <c r="J25" s="43">
        <f>SUMIFS('1. Pré-Empenhos'!$S$4:$S$320,'1. Pré-Empenhos'!$D$4:$D$320,'Saldos INVESTIMENTO AEO LOA 24'!B25,'1. Pré-Empenhos'!$R$4:$R$320,'Tabelas auxiliares'!$B$222)</f>
        <v>0</v>
      </c>
      <c r="K25" s="13">
        <f>SUMIFS('2. Empenho LOA 2024'!$Z$4:$Z$1480,'2. Empenho LOA 2024'!$D$4:$D$1480,'Saldos INVESTIMENTO AEO LOA 24'!B25,'2. Empenho LOA 2024'!$Y$4:$Y$1480,'Tabelas auxiliares'!$B$222)</f>
        <v>0</v>
      </c>
      <c r="L25" s="24">
        <f t="shared" si="0"/>
        <v>0</v>
      </c>
    </row>
    <row r="26" spans="1:12" x14ac:dyDescent="0.25">
      <c r="A26" t="s">
        <v>411</v>
      </c>
      <c r="B26" s="39" t="s">
        <v>214</v>
      </c>
      <c r="C26" s="39" t="s">
        <v>211</v>
      </c>
      <c r="D26" s="67">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24'!A26,Tabela1[CUSTEIO ou INVESTIMENTO?],'Tabelas auxiliares'!$B$222)</f>
        <v>0</v>
      </c>
      <c r="H26" s="59">
        <f>SUMIFS(Tabela1[VALOR],Tabela1[PARA (ÁREA / DESTINO)],'Saldos INVESTIMENTO AEO LOA 24'!A26,Tabela1[CUSTEIO ou INVESTIMENTO?],'Tabelas auxiliares'!$B$222)</f>
        <v>0</v>
      </c>
      <c r="I26" s="66">
        <f t="shared" si="1"/>
        <v>0</v>
      </c>
      <c r="J26" s="43">
        <f>SUMIFS('1. Pré-Empenhos'!$S$4:$S$320,'1. Pré-Empenhos'!$D$4:$D$320,'Saldos INVESTIMENTO AEO LOA 24'!B26,'1. Pré-Empenhos'!$R$4:$R$320,'Tabelas auxiliares'!$B$222)</f>
        <v>0</v>
      </c>
      <c r="K26" s="13">
        <f>SUMIFS('2. Empenho LOA 2024'!$Z$4:$Z$1480,'2. Empenho LOA 2024'!$D$4:$D$1480,'Saldos INVESTIMENTO AEO LOA 24'!B26,'2. Empenho LOA 2024'!$Y$4:$Y$1480,'Tabelas auxiliares'!$B$222)</f>
        <v>0</v>
      </c>
      <c r="L26" s="24">
        <f t="shared" si="0"/>
        <v>0</v>
      </c>
    </row>
    <row r="27" spans="1:12" x14ac:dyDescent="0.25">
      <c r="A27" t="s">
        <v>412</v>
      </c>
      <c r="B27" s="39" t="s">
        <v>383</v>
      </c>
      <c r="C27" s="39" t="s">
        <v>384</v>
      </c>
      <c r="D27" s="67">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24'!A27,Tabela1[CUSTEIO ou INVESTIMENTO?],'Tabelas auxiliares'!$B$222)</f>
        <v>0</v>
      </c>
      <c r="H27" s="59">
        <f>SUMIFS(Tabela1[VALOR],Tabela1[PARA (ÁREA / DESTINO)],'Saldos INVESTIMENTO AEO LOA 24'!A27,Tabela1[CUSTEIO ou INVESTIMENTO?],'Tabelas auxiliares'!$B$222)</f>
        <v>0</v>
      </c>
      <c r="I27" s="66">
        <f t="shared" ref="I27" si="4">D27-G27+H27</f>
        <v>0</v>
      </c>
      <c r="J27" s="43">
        <f>SUMIFS('1. Pré-Empenhos'!$S$4:$S$320,'1. Pré-Empenhos'!$D$4:$D$320,'Saldos INVESTIMENTO AEO LOA 24'!B27,'1. Pré-Empenhos'!$R$4:$R$320,'Tabelas auxiliares'!$B$222)</f>
        <v>0</v>
      </c>
      <c r="K27" s="13">
        <f>SUMIFS('2. Empenho LOA 2024'!$Z$4:$Z$1480,'2. Empenho LOA 2024'!$D$4:$D$1480,'Saldos INVESTIMENTO AEO LOA 24'!B27,'2. Empenho LOA 2024'!$Y$4:$Y$1480,'Tabelas auxiliares'!$B$222)</f>
        <v>0</v>
      </c>
      <c r="L27" s="24">
        <f t="shared" ref="L27" si="5">I27-J27-K27</f>
        <v>0</v>
      </c>
    </row>
    <row r="28" spans="1:12" ht="30" x14ac:dyDescent="0.25">
      <c r="A28" t="s">
        <v>413</v>
      </c>
      <c r="B28" s="39" t="s">
        <v>49</v>
      </c>
      <c r="C28" s="39" t="s">
        <v>50</v>
      </c>
      <c r="D28" s="67">
        <f>IFERROR(VLOOKUP($B28,'Tabelas auxiliares'!$A$160:$C$215,3,FALSE),0)</f>
        <v>161165.96</v>
      </c>
      <c r="E28" s="41">
        <f>IFERROR(VLOOKUP($B28,'Tabelas auxiliares'!$A$111:$E$152,4,FALSE),0)</f>
        <v>113838.91893196436</v>
      </c>
      <c r="F28" s="42">
        <f>IFERROR(VLOOKUP($B28,'Tabelas auxiliares'!$A$111:$E$152,5,FALSE),0)</f>
        <v>36161.081068035637</v>
      </c>
      <c r="G28" s="58">
        <f>SUMIFS(Tabela1[VALOR],Tabela1[DE (ÁREA / ORIGEM)],'Saldos INVESTIMENTO AEO LOA 24'!A28,Tabela1[CUSTEIO ou INVESTIMENTO?],'Tabelas auxiliares'!$B$222)</f>
        <v>69912.2</v>
      </c>
      <c r="H28" s="59">
        <f>SUMIFS(Tabela1[VALOR],Tabela1[PARA (ÁREA / DESTINO)],'Saldos INVESTIMENTO AEO LOA 24'!A28,Tabela1[CUSTEIO ou INVESTIMENTO?],'Tabelas auxiliares'!$B$222)</f>
        <v>0</v>
      </c>
      <c r="I28" s="66">
        <f t="shared" si="1"/>
        <v>91253.759999999995</v>
      </c>
      <c r="J28" s="43">
        <f>SUMIFS('1. Pré-Empenhos'!$S$4:$S$320,'1. Pré-Empenhos'!$D$4:$D$320,'Saldos INVESTIMENTO AEO LOA 24'!B28,'1. Pré-Empenhos'!$R$4:$R$320,'Tabelas auxiliares'!$B$222)</f>
        <v>0</v>
      </c>
      <c r="K28" s="13">
        <f>SUMIFS('2. Empenho LOA 2024'!$Z$4:$Z$1480,'2. Empenho LOA 2024'!$D$4:$D$1480,'Saldos INVESTIMENTO AEO LOA 24'!B28,'2. Empenho LOA 2024'!$Y$4:$Y$1480,'Tabelas auxiliares'!$B$222)</f>
        <v>0</v>
      </c>
      <c r="L28" s="24">
        <f t="shared" si="0"/>
        <v>91253.759999999995</v>
      </c>
    </row>
    <row r="29" spans="1:12" x14ac:dyDescent="0.25">
      <c r="A29" t="s">
        <v>414</v>
      </c>
      <c r="B29" s="39" t="s">
        <v>51</v>
      </c>
      <c r="C29" s="39" t="s">
        <v>52</v>
      </c>
      <c r="D29" s="67">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24'!A29,Tabela1[CUSTEIO ou INVESTIMENTO?],'Tabelas auxiliares'!$B$222)</f>
        <v>0</v>
      </c>
      <c r="H29" s="59">
        <f>SUMIFS(Tabela1[VALOR],Tabela1[PARA (ÁREA / DESTINO)],'Saldos INVESTIMENTO AEO LOA 24'!A29,Tabela1[CUSTEIO ou INVESTIMENTO?],'Tabelas auxiliares'!$B$222)</f>
        <v>0</v>
      </c>
      <c r="I29" s="66">
        <f t="shared" si="1"/>
        <v>0</v>
      </c>
      <c r="J29" s="43">
        <f>SUMIFS('1. Pré-Empenhos'!$S$4:$S$320,'1. Pré-Empenhos'!$D$4:$D$320,'Saldos INVESTIMENTO AEO LOA 24'!B29,'1. Pré-Empenhos'!$R$4:$R$320,'Tabelas auxiliares'!$B$222)</f>
        <v>0</v>
      </c>
      <c r="K29" s="13">
        <f>SUMIFS('2. Empenho LOA 2024'!$Z$4:$Z$1480,'2. Empenho LOA 2024'!$D$4:$D$1480,'Saldos INVESTIMENTO AEO LOA 24'!B29,'2. Empenho LOA 2024'!$Y$4:$Y$1480,'Tabelas auxiliares'!$B$222)</f>
        <v>0</v>
      </c>
      <c r="L29" s="24">
        <f t="shared" si="0"/>
        <v>0</v>
      </c>
    </row>
    <row r="30" spans="1:12" x14ac:dyDescent="0.25">
      <c r="A30" t="s">
        <v>415</v>
      </c>
      <c r="B30" s="39" t="s">
        <v>215</v>
      </c>
      <c r="C30" s="39" t="s">
        <v>212</v>
      </c>
      <c r="D30" s="67">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24'!A30,Tabela1[CUSTEIO ou INVESTIMENTO?],'Tabelas auxiliares'!$B$222)</f>
        <v>0</v>
      </c>
      <c r="H30" s="59">
        <f>SUMIFS(Tabela1[VALOR],Tabela1[PARA (ÁREA / DESTINO)],'Saldos INVESTIMENTO AEO LOA 24'!A30,Tabela1[CUSTEIO ou INVESTIMENTO?],'Tabelas auxiliares'!$B$222)</f>
        <v>0</v>
      </c>
      <c r="I30" s="66">
        <f t="shared" si="1"/>
        <v>0</v>
      </c>
      <c r="J30" s="43">
        <f>SUMIFS('1. Pré-Empenhos'!$S$4:$S$320,'1. Pré-Empenhos'!$D$4:$D$320,'Saldos INVESTIMENTO AEO LOA 24'!B30,'1. Pré-Empenhos'!$R$4:$R$320,'Tabelas auxiliares'!$B$222)</f>
        <v>0</v>
      </c>
      <c r="K30" s="13">
        <f>SUMIFS('2. Empenho LOA 2024'!$Z$4:$Z$1480,'2. Empenho LOA 2024'!$D$4:$D$1480,'Saldos INVESTIMENTO AEO LOA 24'!B30,'2. Empenho LOA 2024'!$Y$4:$Y$1480,'Tabelas auxiliares'!$B$222)</f>
        <v>0</v>
      </c>
      <c r="L30" s="24">
        <f t="shared" si="0"/>
        <v>0</v>
      </c>
    </row>
    <row r="31" spans="1:12" x14ac:dyDescent="0.25">
      <c r="A31" t="s">
        <v>416</v>
      </c>
      <c r="B31" s="39" t="s">
        <v>385</v>
      </c>
      <c r="C31" s="39" t="s">
        <v>386</v>
      </c>
      <c r="D31" s="67">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24'!A31,Tabela1[CUSTEIO ou INVESTIMENTO?],'Tabelas auxiliares'!$B$222)</f>
        <v>0</v>
      </c>
      <c r="H31" s="59">
        <f>SUMIFS(Tabela1[VALOR],Tabela1[PARA (ÁREA / DESTINO)],'Saldos INVESTIMENTO AEO LOA 24'!A31,Tabela1[CUSTEIO ou INVESTIMENTO?],'Tabelas auxiliares'!$B$222)</f>
        <v>0</v>
      </c>
      <c r="I31" s="66">
        <f t="shared" ref="I31" si="6">D31-G31+H31</f>
        <v>0</v>
      </c>
      <c r="J31" s="43">
        <f>SUMIFS('1. Pré-Empenhos'!$S$4:$S$320,'1. Pré-Empenhos'!$D$4:$D$320,'Saldos INVESTIMENTO AEO LOA 24'!B31,'1. Pré-Empenhos'!$R$4:$R$320,'Tabelas auxiliares'!$B$222)</f>
        <v>0</v>
      </c>
      <c r="K31" s="13">
        <f>SUMIFS('2. Empenho LOA 2024'!$Z$4:$Z$1480,'2. Empenho LOA 2024'!$D$4:$D$1480,'Saldos INVESTIMENTO AEO LOA 24'!B31,'2. Empenho LOA 2024'!$Y$4:$Y$1480,'Tabelas auxiliares'!$B$222)</f>
        <v>0</v>
      </c>
      <c r="L31" s="24">
        <f t="shared" ref="L31" si="7">I31-J31-K31</f>
        <v>0</v>
      </c>
    </row>
    <row r="32" spans="1:12" ht="30" x14ac:dyDescent="0.25">
      <c r="A32" t="s">
        <v>417</v>
      </c>
      <c r="B32" s="39" t="s">
        <v>53</v>
      </c>
      <c r="C32" s="39" t="s">
        <v>54</v>
      </c>
      <c r="D32" s="67">
        <f>IFERROR(VLOOKUP($B32,'Tabelas auxiliares'!$A$160:$C$215,3,FALSE),0)</f>
        <v>1000000</v>
      </c>
      <c r="E32" s="41">
        <f>IFERROR(VLOOKUP($B32,'Tabelas auxiliares'!$A$111:$E$152,4,FALSE),0)</f>
        <v>872765.04514506005</v>
      </c>
      <c r="F32" s="42">
        <f>IFERROR(VLOOKUP($B32,'Tabelas auxiliares'!$A$111:$E$152,5,FALSE),0)</f>
        <v>277234.95485493989</v>
      </c>
      <c r="G32" s="58">
        <f>SUMIFS(Tabela1[VALOR],Tabela1[DE (ÁREA / ORIGEM)],'Saldos INVESTIMENTO AEO LOA 24'!A32,Tabela1[CUSTEIO ou INVESTIMENTO?],'Tabelas auxiliares'!$B$222)</f>
        <v>0</v>
      </c>
      <c r="H32" s="59">
        <f>SUMIFS(Tabela1[VALOR],Tabela1[PARA (ÁREA / DESTINO)],'Saldos INVESTIMENTO AEO LOA 24'!A32,Tabela1[CUSTEIO ou INVESTIMENTO?],'Tabelas auxiliares'!$B$222)</f>
        <v>0</v>
      </c>
      <c r="I32" s="66">
        <f t="shared" si="1"/>
        <v>1000000</v>
      </c>
      <c r="J32" s="43">
        <f>SUMIFS('1. Pré-Empenhos'!$S$4:$S$320,'1. Pré-Empenhos'!$D$4:$D$320,'Saldos INVESTIMENTO AEO LOA 24'!B32,'1. Pré-Empenhos'!$R$4:$R$320,'Tabelas auxiliares'!$B$222)</f>
        <v>0</v>
      </c>
      <c r="K32" s="13">
        <f>SUMIFS('2. Empenho LOA 2024'!$Z$4:$Z$1480,'2. Empenho LOA 2024'!$D$4:$D$1480,'Saldos INVESTIMENTO AEO LOA 24'!B32,'2. Empenho LOA 2024'!$Y$4:$Y$1480,'Tabelas auxiliares'!$B$222)</f>
        <v>0</v>
      </c>
      <c r="L32" s="24">
        <f t="shared" si="0"/>
        <v>1000000</v>
      </c>
    </row>
    <row r="33" spans="1:12" x14ac:dyDescent="0.25">
      <c r="A33" t="s">
        <v>418</v>
      </c>
      <c r="B33" s="39" t="s">
        <v>216</v>
      </c>
      <c r="C33" s="39" t="s">
        <v>217</v>
      </c>
      <c r="D33" s="67">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24'!A33,Tabela1[CUSTEIO ou INVESTIMENTO?],'Tabelas auxiliares'!$B$222)</f>
        <v>0</v>
      </c>
      <c r="H33" s="59">
        <f>SUMIFS(Tabela1[VALOR],Tabela1[PARA (ÁREA / DESTINO)],'Saldos INVESTIMENTO AEO LOA 24'!A33,Tabela1[CUSTEIO ou INVESTIMENTO?],'Tabelas auxiliares'!$B$222)</f>
        <v>0</v>
      </c>
      <c r="I33" s="66">
        <f t="shared" si="1"/>
        <v>0</v>
      </c>
      <c r="J33" s="43">
        <f>SUMIFS('1. Pré-Empenhos'!$S$4:$S$320,'1. Pré-Empenhos'!$D$4:$D$320,'Saldos INVESTIMENTO AEO LOA 24'!B33,'1. Pré-Empenhos'!$R$4:$R$320,'Tabelas auxiliares'!$B$222)</f>
        <v>0</v>
      </c>
      <c r="K33" s="13">
        <f>SUMIFS('2. Empenho LOA 2024'!$Z$4:$Z$1480,'2. Empenho LOA 2024'!$D$4:$D$1480,'Saldos INVESTIMENTO AEO LOA 24'!B33,'2. Empenho LOA 2024'!$Y$4:$Y$1480,'Tabelas auxiliares'!$B$222)</f>
        <v>0</v>
      </c>
      <c r="L33" s="24">
        <f t="shared" si="0"/>
        <v>0</v>
      </c>
    </row>
    <row r="34" spans="1:12" ht="30" x14ac:dyDescent="0.25">
      <c r="A34" t="s">
        <v>419</v>
      </c>
      <c r="B34" s="39" t="s">
        <v>55</v>
      </c>
      <c r="C34" s="39" t="s">
        <v>56</v>
      </c>
      <c r="D34" s="67">
        <f>IFERROR(VLOOKUP($B34,'Tabelas auxiliares'!$A$160:$C$215,3,FALSE),0)</f>
        <v>65938.28</v>
      </c>
      <c r="E34" s="41">
        <f>IFERROR(VLOOKUP($B34,'Tabelas auxiliares'!$A$111:$E$152,4,FALSE),0)</f>
        <v>1024550.2703876792</v>
      </c>
      <c r="F34" s="42">
        <f>IFERROR(VLOOKUP($B34,'Tabelas auxiliares'!$A$111:$E$152,5,FALSE),0)</f>
        <v>325449.72961232072</v>
      </c>
      <c r="G34" s="58">
        <f>SUMIFS(Tabela1[VALOR],Tabela1[DE (ÁREA / ORIGEM)],'Saldos INVESTIMENTO AEO LOA 24'!A34,Tabela1[CUSTEIO ou INVESTIMENTO?],'Tabelas auxiliares'!$B$222)</f>
        <v>0</v>
      </c>
      <c r="H34" s="59">
        <f>SUMIFS(Tabela1[VALOR],Tabela1[PARA (ÁREA / DESTINO)],'Saldos INVESTIMENTO AEO LOA 24'!A34,Tabela1[CUSTEIO ou INVESTIMENTO?],'Tabelas auxiliares'!$B$222)</f>
        <v>0</v>
      </c>
      <c r="I34" s="66">
        <f t="shared" si="1"/>
        <v>65938.28</v>
      </c>
      <c r="J34" s="43">
        <f>SUMIFS('1. Pré-Empenhos'!$S$4:$S$320,'1. Pré-Empenhos'!$D$4:$D$320,'Saldos INVESTIMENTO AEO LOA 24'!B34,'1. Pré-Empenhos'!$R$4:$R$320,'Tabelas auxiliares'!$B$222)</f>
        <v>0</v>
      </c>
      <c r="K34" s="13">
        <f>SUMIFS('2. Empenho LOA 2024'!$Z$4:$Z$1480,'2. Empenho LOA 2024'!$D$4:$D$1480,'Saldos INVESTIMENTO AEO LOA 24'!B34,'2. Empenho LOA 2024'!$Y$4:$Y$1480,'Tabelas auxiliares'!$B$222)</f>
        <v>0</v>
      </c>
      <c r="L34" s="24">
        <f t="shared" si="0"/>
        <v>65938.28</v>
      </c>
    </row>
    <row r="35" spans="1:12" x14ac:dyDescent="0.25">
      <c r="A35" t="s">
        <v>420</v>
      </c>
      <c r="B35" s="39" t="s">
        <v>57</v>
      </c>
      <c r="C35" s="39" t="s">
        <v>58</v>
      </c>
      <c r="D35" s="67">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24'!A35,Tabela1[CUSTEIO ou INVESTIMENTO?],'Tabelas auxiliares'!$B$222)</f>
        <v>0</v>
      </c>
      <c r="H35" s="59">
        <f>SUMIFS(Tabela1[VALOR],Tabela1[PARA (ÁREA / DESTINO)],'Saldos INVESTIMENTO AEO LOA 24'!A35,Tabela1[CUSTEIO ou INVESTIMENTO?],'Tabelas auxiliares'!$B$222)</f>
        <v>0</v>
      </c>
      <c r="I35" s="66">
        <f t="shared" si="1"/>
        <v>0</v>
      </c>
      <c r="J35" s="43">
        <f>SUMIFS('1. Pré-Empenhos'!$S$4:$S$320,'1. Pré-Empenhos'!$D$4:$D$320,'Saldos INVESTIMENTO AEO LOA 24'!B35,'1. Pré-Empenhos'!$R$4:$R$320,'Tabelas auxiliares'!$B$222)</f>
        <v>0</v>
      </c>
      <c r="K35" s="13">
        <f>SUMIFS('2. Empenho LOA 2024'!$Z$4:$Z$1480,'2. Empenho LOA 2024'!$D$4:$D$1480,'Saldos INVESTIMENTO AEO LOA 24'!B35,'2. Empenho LOA 2024'!$Y$4:$Y$1480,'Tabelas auxiliares'!$B$222)</f>
        <v>0</v>
      </c>
      <c r="L35" s="24">
        <f t="shared" si="0"/>
        <v>0</v>
      </c>
    </row>
    <row r="36" spans="1:12" ht="30" x14ac:dyDescent="0.25">
      <c r="A36" t="s">
        <v>421</v>
      </c>
      <c r="B36" s="39" t="s">
        <v>59</v>
      </c>
      <c r="C36" s="39" t="s">
        <v>60</v>
      </c>
      <c r="D36" s="67">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24'!A36,Tabela1[CUSTEIO ou INVESTIMENTO?],'Tabelas auxiliares'!$B$222)</f>
        <v>0</v>
      </c>
      <c r="H36" s="59">
        <f>SUMIFS(Tabela1[VALOR],Tabela1[PARA (ÁREA / DESTINO)],'Saldos INVESTIMENTO AEO LOA 24'!A36,Tabela1[CUSTEIO ou INVESTIMENTO?],'Tabelas auxiliares'!$B$222)</f>
        <v>0</v>
      </c>
      <c r="I36" s="66">
        <f t="shared" si="1"/>
        <v>0</v>
      </c>
      <c r="J36" s="43">
        <f>SUMIFS('1. Pré-Empenhos'!$S$4:$S$320,'1. Pré-Empenhos'!$D$4:$D$320,'Saldos INVESTIMENTO AEO LOA 24'!B36,'1. Pré-Empenhos'!$R$4:$R$320,'Tabelas auxiliares'!$B$222)</f>
        <v>0</v>
      </c>
      <c r="K36" s="13">
        <f>SUMIFS('2. Empenho LOA 2024'!$Z$4:$Z$1480,'2. Empenho LOA 2024'!$D$4:$D$1480,'Saldos INVESTIMENTO AEO LOA 24'!B36,'2. Empenho LOA 2024'!$Y$4:$Y$1480,'Tabelas auxiliares'!$B$222)</f>
        <v>0</v>
      </c>
      <c r="L36" s="24">
        <f t="shared" si="0"/>
        <v>0</v>
      </c>
    </row>
    <row r="37" spans="1:12" x14ac:dyDescent="0.25">
      <c r="A37" t="s">
        <v>422</v>
      </c>
      <c r="B37" s="39" t="s">
        <v>209</v>
      </c>
      <c r="C37" s="39" t="s">
        <v>218</v>
      </c>
      <c r="D37" s="67">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24'!A37,Tabela1[CUSTEIO ou INVESTIMENTO?],'Tabelas auxiliares'!$B$222)</f>
        <v>0</v>
      </c>
      <c r="H37" s="59">
        <f>SUMIFS(Tabela1[VALOR],Tabela1[PARA (ÁREA / DESTINO)],'Saldos INVESTIMENTO AEO LOA 24'!A37,Tabela1[CUSTEIO ou INVESTIMENTO?],'Tabelas auxiliares'!$B$222)</f>
        <v>0</v>
      </c>
      <c r="I37" s="66">
        <f t="shared" si="1"/>
        <v>0</v>
      </c>
      <c r="J37" s="43">
        <f>SUMIFS('1. Pré-Empenhos'!$S$4:$S$320,'1. Pré-Empenhos'!$D$4:$D$320,'Saldos INVESTIMENTO AEO LOA 24'!B37,'1. Pré-Empenhos'!$R$4:$R$320,'Tabelas auxiliares'!$B$222)</f>
        <v>0</v>
      </c>
      <c r="K37" s="13">
        <f>SUMIFS('2. Empenho LOA 2024'!$Z$4:$Z$1480,'2. Empenho LOA 2024'!$D$4:$D$1480,'Saldos INVESTIMENTO AEO LOA 24'!B37,'2. Empenho LOA 2024'!$Y$4:$Y$1480,'Tabelas auxiliares'!$B$222)</f>
        <v>0</v>
      </c>
      <c r="L37" s="24">
        <f t="shared" si="0"/>
        <v>0</v>
      </c>
    </row>
    <row r="38" spans="1:12" ht="30" x14ac:dyDescent="0.25">
      <c r="A38" t="s">
        <v>423</v>
      </c>
      <c r="B38" s="39" t="s">
        <v>61</v>
      </c>
      <c r="C38" s="39" t="s">
        <v>62</v>
      </c>
      <c r="D38" s="67">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24'!A38,Tabela1[CUSTEIO ou INVESTIMENTO?],'Tabelas auxiliares'!$B$222)</f>
        <v>0</v>
      </c>
      <c r="H38" s="59">
        <f>SUMIFS(Tabela1[VALOR],Tabela1[PARA (ÁREA / DESTINO)],'Saldos INVESTIMENTO AEO LOA 24'!A38,Tabela1[CUSTEIO ou INVESTIMENTO?],'Tabelas auxiliares'!$B$222)</f>
        <v>0</v>
      </c>
      <c r="I38" s="66">
        <f t="shared" si="1"/>
        <v>0</v>
      </c>
      <c r="J38" s="43">
        <f>SUMIFS('1. Pré-Empenhos'!$S$4:$S$320,'1. Pré-Empenhos'!$D$4:$D$320,'Saldos INVESTIMENTO AEO LOA 24'!B38,'1. Pré-Empenhos'!$R$4:$R$320,'Tabelas auxiliares'!$B$222)</f>
        <v>0</v>
      </c>
      <c r="K38" s="13">
        <f>SUMIFS('2. Empenho LOA 2024'!$Z$4:$Z$1480,'2. Empenho LOA 2024'!$D$4:$D$1480,'Saldos INVESTIMENTO AEO LOA 24'!B38,'2. Empenho LOA 2024'!$Y$4:$Y$1480,'Tabelas auxiliares'!$B$222)</f>
        <v>0</v>
      </c>
      <c r="L38" s="24">
        <f t="shared" si="0"/>
        <v>0</v>
      </c>
    </row>
    <row r="39" spans="1:12" x14ac:dyDescent="0.25">
      <c r="A39" t="s">
        <v>424</v>
      </c>
      <c r="B39" s="39" t="s">
        <v>63</v>
      </c>
      <c r="C39" s="39" t="s">
        <v>64</v>
      </c>
      <c r="D39" s="67">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24'!A39,Tabela1[CUSTEIO ou INVESTIMENTO?],'Tabelas auxiliares'!$B$222)</f>
        <v>0</v>
      </c>
      <c r="H39" s="59">
        <f>SUMIFS(Tabela1[VALOR],Tabela1[PARA (ÁREA / DESTINO)],'Saldos INVESTIMENTO AEO LOA 24'!A39,Tabela1[CUSTEIO ou INVESTIMENTO?],'Tabelas auxiliares'!$B$222)</f>
        <v>0</v>
      </c>
      <c r="I39" s="66">
        <f t="shared" si="1"/>
        <v>0</v>
      </c>
      <c r="J39" s="43">
        <f>SUMIFS('1. Pré-Empenhos'!$S$4:$S$320,'1. Pré-Empenhos'!$D$4:$D$320,'Saldos INVESTIMENTO AEO LOA 24'!B39,'1. Pré-Empenhos'!$R$4:$R$320,'Tabelas auxiliares'!$B$222)</f>
        <v>0</v>
      </c>
      <c r="K39" s="13">
        <f>SUMIFS('2. Empenho LOA 2024'!$Z$4:$Z$1480,'2. Empenho LOA 2024'!$D$4:$D$1480,'Saldos INVESTIMENTO AEO LOA 24'!B39,'2. Empenho LOA 2024'!$Y$4:$Y$1480,'Tabelas auxiliares'!$B$222)</f>
        <v>0</v>
      </c>
      <c r="L39" s="24">
        <f t="shared" si="0"/>
        <v>0</v>
      </c>
    </row>
    <row r="40" spans="1:12" ht="30" x14ac:dyDescent="0.25">
      <c r="A40" t="s">
        <v>425</v>
      </c>
      <c r="B40" s="39" t="s">
        <v>65</v>
      </c>
      <c r="C40" s="39" t="s">
        <v>66</v>
      </c>
      <c r="D40" s="67">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24'!A40,Tabela1[CUSTEIO ou INVESTIMENTO?],'Tabelas auxiliares'!$B$222)</f>
        <v>0</v>
      </c>
      <c r="H40" s="59">
        <f>SUMIFS(Tabela1[VALOR],Tabela1[PARA (ÁREA / DESTINO)],'Saldos INVESTIMENTO AEO LOA 24'!A40,Tabela1[CUSTEIO ou INVESTIMENTO?],'Tabelas auxiliares'!$B$222)</f>
        <v>0</v>
      </c>
      <c r="I40" s="66">
        <f t="shared" si="1"/>
        <v>0</v>
      </c>
      <c r="J40" s="43">
        <f>SUMIFS('1. Pré-Empenhos'!$S$4:$S$320,'1. Pré-Empenhos'!$D$4:$D$320,'Saldos INVESTIMENTO AEO LOA 24'!B40,'1. Pré-Empenhos'!$R$4:$R$320,'Tabelas auxiliares'!$B$222)</f>
        <v>0</v>
      </c>
      <c r="K40" s="13">
        <f>SUMIFS('2. Empenho LOA 2024'!$Z$4:$Z$1480,'2. Empenho LOA 2024'!$D$4:$D$1480,'Saldos INVESTIMENTO AEO LOA 24'!B40,'2. Empenho LOA 2024'!$Y$4:$Y$1480,'Tabelas auxiliares'!$B$222)</f>
        <v>0</v>
      </c>
      <c r="L40" s="24">
        <f t="shared" si="0"/>
        <v>0</v>
      </c>
    </row>
    <row r="41" spans="1:12" x14ac:dyDescent="0.25">
      <c r="A41" t="s">
        <v>426</v>
      </c>
      <c r="B41" s="39" t="s">
        <v>69</v>
      </c>
      <c r="C41" s="39" t="s">
        <v>70</v>
      </c>
      <c r="D41" s="67">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24'!A41,Tabela1[CUSTEIO ou INVESTIMENTO?],'Tabelas auxiliares'!$B$222)</f>
        <v>0</v>
      </c>
      <c r="H41" s="59">
        <f>SUMIFS(Tabela1[VALOR],Tabela1[PARA (ÁREA / DESTINO)],'Saldos INVESTIMENTO AEO LOA 24'!A41,Tabela1[CUSTEIO ou INVESTIMENTO?],'Tabelas auxiliares'!$B$222)</f>
        <v>0</v>
      </c>
      <c r="I41" s="66">
        <f t="shared" si="1"/>
        <v>0</v>
      </c>
      <c r="J41" s="43">
        <f>SUMIFS('1. Pré-Empenhos'!$S$4:$S$320,'1. Pré-Empenhos'!$D$4:$D$320,'Saldos INVESTIMENTO AEO LOA 24'!B41,'1. Pré-Empenhos'!$R$4:$R$320,'Tabelas auxiliares'!$B$222)</f>
        <v>0</v>
      </c>
      <c r="K41" s="13">
        <f>SUMIFS('2. Empenho LOA 2024'!$Z$4:$Z$1480,'2. Empenho LOA 2024'!$D$4:$D$1480,'Saldos INVESTIMENTO AEO LOA 24'!B41,'2. Empenho LOA 2024'!$Y$4:$Y$1480,'Tabelas auxiliares'!$B$222)</f>
        <v>0</v>
      </c>
      <c r="L41" s="24">
        <f t="shared" si="0"/>
        <v>0</v>
      </c>
    </row>
    <row r="42" spans="1:12" ht="30" x14ac:dyDescent="0.25">
      <c r="A42" t="s">
        <v>427</v>
      </c>
      <c r="B42" s="39" t="s">
        <v>67</v>
      </c>
      <c r="C42" s="39" t="s">
        <v>68</v>
      </c>
      <c r="D42" s="67">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24'!A42,Tabela1[CUSTEIO ou INVESTIMENTO?],'Tabelas auxiliares'!$B$222)</f>
        <v>0</v>
      </c>
      <c r="H42" s="59">
        <f>SUMIFS(Tabela1[VALOR],Tabela1[PARA (ÁREA / DESTINO)],'Saldos INVESTIMENTO AEO LOA 24'!A42,Tabela1[CUSTEIO ou INVESTIMENTO?],'Tabelas auxiliares'!$B$222)</f>
        <v>0</v>
      </c>
      <c r="I42" s="66">
        <f t="shared" si="1"/>
        <v>0</v>
      </c>
      <c r="J42" s="43">
        <f>SUMIFS('1. Pré-Empenhos'!$S$4:$S$320,'1. Pré-Empenhos'!$D$4:$D$320,'Saldos INVESTIMENTO AEO LOA 24'!B42,'1. Pré-Empenhos'!$R$4:$R$320,'Tabelas auxiliares'!$B$222)</f>
        <v>0</v>
      </c>
      <c r="K42" s="13">
        <f>SUMIFS('2. Empenho LOA 2024'!$Z$4:$Z$1480,'2. Empenho LOA 2024'!$D$4:$D$1480,'Saldos INVESTIMENTO AEO LOA 24'!B42,'2. Empenho LOA 2024'!$Y$4:$Y$1480,'Tabelas auxiliares'!$B$222)</f>
        <v>0</v>
      </c>
      <c r="L42" s="24">
        <f t="shared" si="0"/>
        <v>0</v>
      </c>
    </row>
    <row r="43" spans="1:12" x14ac:dyDescent="0.25">
      <c r="A43" t="s">
        <v>428</v>
      </c>
      <c r="B43" s="39" t="s">
        <v>219</v>
      </c>
      <c r="C43" s="39" t="s">
        <v>220</v>
      </c>
      <c r="D43" s="67">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24'!A43,Tabela1[CUSTEIO ou INVESTIMENTO?],'Tabelas auxiliares'!$B$222)</f>
        <v>0</v>
      </c>
      <c r="H43" s="59">
        <f>SUMIFS(Tabela1[VALOR],Tabela1[PARA (ÁREA / DESTINO)],'Saldos INVESTIMENTO AEO LOA 24'!A43,Tabela1[CUSTEIO ou INVESTIMENTO?],'Tabelas auxiliares'!$B$222)</f>
        <v>0</v>
      </c>
      <c r="I43" s="66">
        <f t="shared" si="1"/>
        <v>0</v>
      </c>
      <c r="J43" s="43">
        <f>SUMIFS('1. Pré-Empenhos'!$S$4:$S$320,'1. Pré-Empenhos'!$D$4:$D$320,'Saldos INVESTIMENTO AEO LOA 24'!B43,'1. Pré-Empenhos'!$R$4:$R$320,'Tabelas auxiliares'!$B$222)</f>
        <v>0</v>
      </c>
      <c r="K43" s="13">
        <f>SUMIFS('2. Empenho LOA 2024'!$Z$4:$Z$1480,'2. Empenho LOA 2024'!$D$4:$D$1480,'Saldos INVESTIMENTO AEO LOA 24'!B43,'2. Empenho LOA 2024'!$Y$4:$Y$1480,'Tabelas auxiliares'!$B$222)</f>
        <v>0</v>
      </c>
      <c r="L43" s="24">
        <f t="shared" si="0"/>
        <v>0</v>
      </c>
    </row>
    <row r="44" spans="1:12" ht="30" x14ac:dyDescent="0.25">
      <c r="A44" t="s">
        <v>429</v>
      </c>
      <c r="B44" s="39" t="s">
        <v>71</v>
      </c>
      <c r="C44" s="39" t="s">
        <v>72</v>
      </c>
      <c r="D44" s="67">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24'!A44,Tabela1[CUSTEIO ou INVESTIMENTO?],'Tabelas auxiliares'!$B$222)</f>
        <v>0</v>
      </c>
      <c r="H44" s="59">
        <f>SUMIFS(Tabela1[VALOR],Tabela1[PARA (ÁREA / DESTINO)],'Saldos INVESTIMENTO AEO LOA 24'!A44,Tabela1[CUSTEIO ou INVESTIMENTO?],'Tabelas auxiliares'!$B$222)</f>
        <v>0</v>
      </c>
      <c r="I44" s="66">
        <f t="shared" si="1"/>
        <v>0</v>
      </c>
      <c r="J44" s="43">
        <f>SUMIFS('1. Pré-Empenhos'!$S$4:$S$320,'1. Pré-Empenhos'!$D$4:$D$320,'Saldos INVESTIMENTO AEO LOA 24'!B44,'1. Pré-Empenhos'!$R$4:$R$320,'Tabelas auxiliares'!$B$222)</f>
        <v>0</v>
      </c>
      <c r="K44" s="13">
        <f>SUMIFS('2. Empenho LOA 2024'!$Z$4:$Z$1480,'2. Empenho LOA 2024'!$D$4:$D$1480,'Saldos INVESTIMENTO AEO LOA 24'!B44,'2. Empenho LOA 2024'!$Y$4:$Y$1480,'Tabelas auxiliares'!$B$222)</f>
        <v>0</v>
      </c>
      <c r="L44" s="24">
        <f t="shared" si="0"/>
        <v>0</v>
      </c>
    </row>
    <row r="45" spans="1:12" ht="30" x14ac:dyDescent="0.25">
      <c r="A45" t="s">
        <v>430</v>
      </c>
      <c r="B45" s="39" t="s">
        <v>73</v>
      </c>
      <c r="C45" s="39" t="s">
        <v>74</v>
      </c>
      <c r="D45" s="67">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24'!A45,Tabela1[CUSTEIO ou INVESTIMENTO?],'Tabelas auxiliares'!$B$222)</f>
        <v>0</v>
      </c>
      <c r="H45" s="59">
        <f>SUMIFS(Tabela1[VALOR],Tabela1[PARA (ÁREA / DESTINO)],'Saldos INVESTIMENTO AEO LOA 24'!A45,Tabela1[CUSTEIO ou INVESTIMENTO?],'Tabelas auxiliares'!$B$222)</f>
        <v>0</v>
      </c>
      <c r="I45" s="66">
        <f t="shared" si="1"/>
        <v>0</v>
      </c>
      <c r="J45" s="43">
        <f>SUMIFS('1. Pré-Empenhos'!$S$4:$S$320,'1. Pré-Empenhos'!$D$4:$D$320,'Saldos INVESTIMENTO AEO LOA 24'!B45,'1. Pré-Empenhos'!$R$4:$R$320,'Tabelas auxiliares'!$B$222)</f>
        <v>0</v>
      </c>
      <c r="K45" s="13">
        <f>SUMIFS('2. Empenho LOA 2024'!$Z$4:$Z$1480,'2. Empenho LOA 2024'!$D$4:$D$1480,'Saldos INVESTIMENTO AEO LOA 24'!B45,'2. Empenho LOA 2024'!$Y$4:$Y$1480,'Tabelas auxiliares'!$B$222)</f>
        <v>0</v>
      </c>
      <c r="L45" s="24">
        <f t="shared" si="0"/>
        <v>0</v>
      </c>
    </row>
    <row r="46" spans="1:12" x14ac:dyDescent="0.25">
      <c r="A46" t="s">
        <v>431</v>
      </c>
      <c r="B46" s="39" t="s">
        <v>221</v>
      </c>
      <c r="C46" s="39" t="s">
        <v>222</v>
      </c>
      <c r="D46" s="67">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24'!A46,Tabela1[CUSTEIO ou INVESTIMENTO?],'Tabelas auxiliares'!$B$222)</f>
        <v>0</v>
      </c>
      <c r="H46" s="59">
        <f>SUMIFS(Tabela1[VALOR],Tabela1[PARA (ÁREA / DESTINO)],'Saldos INVESTIMENTO AEO LOA 24'!A46,Tabela1[CUSTEIO ou INVESTIMENTO?],'Tabelas auxiliares'!$B$222)</f>
        <v>0</v>
      </c>
      <c r="I46" s="66">
        <f t="shared" si="1"/>
        <v>0</v>
      </c>
      <c r="J46" s="43">
        <f>SUMIFS('1. Pré-Empenhos'!$S$4:$S$320,'1. Pré-Empenhos'!$D$4:$D$320,'Saldos INVESTIMENTO AEO LOA 24'!B46,'1. Pré-Empenhos'!$R$4:$R$320,'Tabelas auxiliares'!$B$222)</f>
        <v>0</v>
      </c>
      <c r="K46" s="13">
        <f>SUMIFS('2. Empenho LOA 2024'!$Z$4:$Z$1480,'2. Empenho LOA 2024'!$D$4:$D$1480,'Saldos INVESTIMENTO AEO LOA 24'!B46,'2. Empenho LOA 2024'!$Y$4:$Y$1480,'Tabelas auxiliares'!$B$222)</f>
        <v>0</v>
      </c>
      <c r="L46" s="24">
        <f t="shared" si="0"/>
        <v>0</v>
      </c>
    </row>
    <row r="47" spans="1:12" ht="15.75" customHeight="1" x14ac:dyDescent="0.25">
      <c r="A47" t="s">
        <v>432</v>
      </c>
      <c r="B47" s="39" t="s">
        <v>75</v>
      </c>
      <c r="C47" s="39" t="s">
        <v>76</v>
      </c>
      <c r="D47" s="67">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24'!A47,Tabela1[CUSTEIO ou INVESTIMENTO?],'Tabelas auxiliares'!$B$222)</f>
        <v>0</v>
      </c>
      <c r="H47" s="59">
        <f>SUMIFS(Tabela1[VALOR],Tabela1[PARA (ÁREA / DESTINO)],'Saldos INVESTIMENTO AEO LOA 24'!A47,Tabela1[CUSTEIO ou INVESTIMENTO?],'Tabelas auxiliares'!$B$222)</f>
        <v>31811.5</v>
      </c>
      <c r="I47" s="66">
        <f t="shared" si="1"/>
        <v>31811.5</v>
      </c>
      <c r="J47" s="43">
        <f>SUMIFS('1. Pré-Empenhos'!$S$4:$S$320,'1. Pré-Empenhos'!$D$4:$D$320,'Saldos INVESTIMENTO AEO LOA 24'!B47,'1. Pré-Empenhos'!$R$4:$R$320,'Tabelas auxiliares'!$B$222)</f>
        <v>0</v>
      </c>
      <c r="K47" s="13">
        <f>SUMIFS('2. Empenho LOA 2024'!$Z$4:$Z$1480,'2. Empenho LOA 2024'!$D$4:$D$1480,'Saldos INVESTIMENTO AEO LOA 24'!B47,'2. Empenho LOA 2024'!$Y$4:$Y$1480,'Tabelas auxiliares'!$B$222)</f>
        <v>0</v>
      </c>
      <c r="L47" s="24">
        <f t="shared" si="0"/>
        <v>31811.5</v>
      </c>
    </row>
    <row r="48" spans="1:12" ht="30" x14ac:dyDescent="0.25">
      <c r="A48" t="s">
        <v>433</v>
      </c>
      <c r="B48" s="39" t="s">
        <v>77</v>
      </c>
      <c r="C48" s="39" t="s">
        <v>78</v>
      </c>
      <c r="D48" s="67">
        <f>IFERROR(VLOOKUP($B48,'Tabelas auxiliares'!$A$160:$C$215,3,FALSE),0)</f>
        <v>750000</v>
      </c>
      <c r="E48" s="41">
        <f>IFERROR(VLOOKUP($B48,'Tabelas auxiliares'!$A$111:$E$152,4,FALSE),0)</f>
        <v>910711.3514557149</v>
      </c>
      <c r="F48" s="42">
        <f>IFERROR(VLOOKUP($B48,'Tabelas auxiliares'!$A$111:$E$152,5,FALSE),0)</f>
        <v>289288.6485442851</v>
      </c>
      <c r="G48" s="58">
        <f>SUMIFS(Tabela1[VALOR],Tabela1[DE (ÁREA / ORIGEM)],'Saldos INVESTIMENTO AEO LOA 24'!A48,Tabela1[CUSTEIO ou INVESTIMENTO?],'Tabelas auxiliares'!$B$222)</f>
        <v>0</v>
      </c>
      <c r="H48" s="59">
        <f>SUMIFS(Tabela1[VALOR],Tabela1[PARA (ÁREA / DESTINO)],'Saldos INVESTIMENTO AEO LOA 24'!A48,Tabela1[CUSTEIO ou INVESTIMENTO?],'Tabelas auxiliares'!$B$222)</f>
        <v>364936.14</v>
      </c>
      <c r="I48" s="66">
        <f t="shared" si="1"/>
        <v>1114936.1400000001</v>
      </c>
      <c r="J48" s="43">
        <f>SUMIFS('1. Pré-Empenhos'!$S$4:$S$320,'1. Pré-Empenhos'!$D$4:$D$320,'Saldos INVESTIMENTO AEO LOA 24'!B48,'1. Pré-Empenhos'!$R$4:$R$320,'Tabelas auxiliares'!$B$222)</f>
        <v>0</v>
      </c>
      <c r="K48" s="13">
        <f>SUMIFS('2. Empenho LOA 2024'!$Z$4:$Z$1480,'2. Empenho LOA 2024'!$D$4:$D$1480,'Saldos INVESTIMENTO AEO LOA 24'!B48,'2. Empenho LOA 2024'!$Y$4:$Y$1480,'Tabelas auxiliares'!$B$222)</f>
        <v>0</v>
      </c>
      <c r="L48" s="24">
        <f t="shared" si="0"/>
        <v>1114936.1400000001</v>
      </c>
    </row>
    <row r="49" spans="1:12" ht="30" x14ac:dyDescent="0.25">
      <c r="A49" t="s">
        <v>434</v>
      </c>
      <c r="B49" s="39" t="s">
        <v>151</v>
      </c>
      <c r="C49" s="39" t="s">
        <v>152</v>
      </c>
      <c r="D49" s="67">
        <f>IFERROR(VLOOKUP($B49,'Tabelas auxiliares'!$A$160:$C$215,3,FALSE),0)</f>
        <v>2250000</v>
      </c>
      <c r="E49" s="41">
        <f>IFERROR(VLOOKUP($B49,'Tabelas auxiliares'!$A$111:$E$152,4,FALSE),0)</f>
        <v>0</v>
      </c>
      <c r="F49" s="42">
        <f>IFERROR(VLOOKUP($B49,'Tabelas auxiliares'!$A$111:$E$152,5,FALSE),0)</f>
        <v>0</v>
      </c>
      <c r="G49" s="58">
        <f>SUMIFS(Tabela1[VALOR],Tabela1[DE (ÁREA / ORIGEM)],'Saldos INVESTIMENTO AEO LOA 24'!A49,Tabela1[CUSTEIO ou INVESTIMENTO?],'Tabelas auxiliares'!$B$222)</f>
        <v>0</v>
      </c>
      <c r="H49" s="59">
        <f>SUMIFS(Tabela1[VALOR],Tabela1[PARA (ÁREA / DESTINO)],'Saldos INVESTIMENTO AEO LOA 24'!A49,Tabela1[CUSTEIO ou INVESTIMENTO?],'Tabelas auxiliares'!$B$222)</f>
        <v>0</v>
      </c>
      <c r="I49" s="66">
        <f t="shared" si="1"/>
        <v>2250000</v>
      </c>
      <c r="J49" s="43">
        <f>SUMIFS('1. Pré-Empenhos'!$S$4:$S$320,'1. Pré-Empenhos'!$D$4:$D$320,'Saldos INVESTIMENTO AEO LOA 24'!B49,'1. Pré-Empenhos'!$R$4:$R$320,'Tabelas auxiliares'!$B$222)</f>
        <v>0</v>
      </c>
      <c r="K49" s="13">
        <f>SUMIFS('2. Empenho LOA 2024'!$Z$4:$Z$1480,'2. Empenho LOA 2024'!$D$4:$D$1480,'Saldos INVESTIMENTO AEO LOA 24'!B49,'2. Empenho LOA 2024'!$Y$4:$Y$1480,'Tabelas auxiliares'!$B$222)</f>
        <v>0</v>
      </c>
      <c r="L49" s="24">
        <f t="shared" si="0"/>
        <v>2250000</v>
      </c>
    </row>
    <row r="50" spans="1:12" ht="30" x14ac:dyDescent="0.25">
      <c r="A50" t="s">
        <v>435</v>
      </c>
      <c r="B50" s="39" t="s">
        <v>79</v>
      </c>
      <c r="C50" s="39" t="s">
        <v>80</v>
      </c>
      <c r="D50" s="67">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24'!A50,Tabela1[CUSTEIO ou INVESTIMENTO?],'Tabelas auxiliares'!$B$222)</f>
        <v>0</v>
      </c>
      <c r="H50" s="59">
        <f>SUMIFS(Tabela1[VALOR],Tabela1[PARA (ÁREA / DESTINO)],'Saldos INVESTIMENTO AEO LOA 24'!A50,Tabela1[CUSTEIO ou INVESTIMENTO?],'Tabelas auxiliares'!$B$222)</f>
        <v>0</v>
      </c>
      <c r="I50" s="66">
        <f t="shared" si="1"/>
        <v>0</v>
      </c>
      <c r="J50" s="43">
        <f>SUMIFS('1. Pré-Empenhos'!$S$4:$S$320,'1. Pré-Empenhos'!$D$4:$D$320,'Saldos INVESTIMENTO AEO LOA 24'!B50,'1. Pré-Empenhos'!$R$4:$R$320,'Tabelas auxiliares'!$B$222)</f>
        <v>0</v>
      </c>
      <c r="K50" s="13">
        <f>SUMIFS('2. Empenho LOA 2024'!$Z$4:$Z$1480,'2. Empenho LOA 2024'!$D$4:$D$1480,'Saldos INVESTIMENTO AEO LOA 24'!B50,'2. Empenho LOA 2024'!$Y$4:$Y$1480,'Tabelas auxiliares'!$B$222)</f>
        <v>0</v>
      </c>
      <c r="L50" s="24">
        <f t="shared" si="0"/>
        <v>0</v>
      </c>
    </row>
    <row r="51" spans="1:12" x14ac:dyDescent="0.25">
      <c r="A51" t="s">
        <v>436</v>
      </c>
      <c r="B51" s="39" t="s">
        <v>81</v>
      </c>
      <c r="C51" s="39" t="s">
        <v>249</v>
      </c>
      <c r="D51" s="67">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24'!A51,Tabela1[CUSTEIO ou INVESTIMENTO?],'Tabelas auxiliares'!$B$222)</f>
        <v>0</v>
      </c>
      <c r="H51" s="59">
        <f>SUMIFS(Tabela1[VALOR],Tabela1[PARA (ÁREA / DESTINO)],'Saldos INVESTIMENTO AEO LOA 24'!A51,Tabela1[CUSTEIO ou INVESTIMENTO?],'Tabelas auxiliares'!$B$222)</f>
        <v>0</v>
      </c>
      <c r="I51" s="66">
        <f t="shared" si="1"/>
        <v>0</v>
      </c>
      <c r="J51" s="43">
        <f>SUMIFS('1. Pré-Empenhos'!$S$4:$S$320,'1. Pré-Empenhos'!$D$4:$D$320,'Saldos INVESTIMENTO AEO LOA 24'!B51,'1. Pré-Empenhos'!$R$4:$R$320,'Tabelas auxiliares'!$B$222)</f>
        <v>0</v>
      </c>
      <c r="K51" s="13">
        <f>SUMIFS('2. Empenho LOA 2024'!$Z$4:$Z$1480,'2. Empenho LOA 2024'!$D$4:$D$1480,'Saldos INVESTIMENTO AEO LOA 24'!B51,'2. Empenho LOA 2024'!$Y$4:$Y$1480,'Tabelas auxiliares'!$B$222)</f>
        <v>0</v>
      </c>
      <c r="L51" s="24">
        <f t="shared" si="0"/>
        <v>0</v>
      </c>
    </row>
    <row r="52" spans="1:12" x14ac:dyDescent="0.25">
      <c r="A52" t="s">
        <v>437</v>
      </c>
      <c r="B52" s="39" t="s">
        <v>208</v>
      </c>
      <c r="C52" s="39" t="s">
        <v>226</v>
      </c>
      <c r="D52" s="67">
        <f>IFERROR(VLOOKUP($B52,'Tabelas auxiliares'!$A$160:$C$215,3,FALSE),0)</f>
        <v>4200000</v>
      </c>
      <c r="E52" s="41">
        <f>IFERROR(VLOOKUP($B52,'Tabelas auxiliares'!$A$111:$E$152,4,FALSE),0)</f>
        <v>0</v>
      </c>
      <c r="F52" s="42">
        <f>IFERROR(VLOOKUP($B52,'Tabelas auxiliares'!$A$111:$E$152,5,FALSE),0)</f>
        <v>0</v>
      </c>
      <c r="G52" s="58">
        <f>SUMIFS(Tabela1[VALOR],Tabela1[DE (ÁREA / ORIGEM)],'Saldos INVESTIMENTO AEO LOA 24'!A52,Tabela1[CUSTEIO ou INVESTIMENTO?],'Tabelas auxiliares'!$B$222)</f>
        <v>0</v>
      </c>
      <c r="H52" s="59">
        <f>SUMIFS(Tabela1[VALOR],Tabela1[PARA (ÁREA / DESTINO)],'Saldos INVESTIMENTO AEO LOA 24'!A52,Tabela1[CUSTEIO ou INVESTIMENTO?],'Tabelas auxiliares'!$B$222)</f>
        <v>0</v>
      </c>
      <c r="I52" s="66">
        <f t="shared" si="1"/>
        <v>4200000</v>
      </c>
      <c r="J52" s="43">
        <f>SUMIFS('1. Pré-Empenhos'!$S$4:$S$320,'1. Pré-Empenhos'!$D$4:$D$320,'Saldos INVESTIMENTO AEO LOA 24'!B52,'1. Pré-Empenhos'!$R$4:$R$320,'Tabelas auxiliares'!$B$222)</f>
        <v>0</v>
      </c>
      <c r="K52" s="13">
        <f>SUMIFS('2. Empenho LOA 2024'!$Z$4:$Z$1480,'2. Empenho LOA 2024'!$D$4:$D$1480,'Saldos INVESTIMENTO AEO LOA 24'!B52,'2. Empenho LOA 2024'!$Y$4:$Y$1480,'Tabelas auxiliares'!$B$222)</f>
        <v>0</v>
      </c>
      <c r="L52" s="24">
        <f t="shared" si="0"/>
        <v>4200000</v>
      </c>
    </row>
    <row r="53" spans="1:12" ht="30" x14ac:dyDescent="0.25">
      <c r="A53" t="s">
        <v>438</v>
      </c>
      <c r="B53" s="39" t="s">
        <v>225</v>
      </c>
      <c r="C53" s="39" t="s">
        <v>227</v>
      </c>
      <c r="D53" s="67">
        <f>IFERROR(VLOOKUP($B53,'Tabelas auxiliares'!$A$160:$C$215,3,FALSE),0)</f>
        <v>3200000</v>
      </c>
      <c r="E53" s="41">
        <f>IFERROR(VLOOKUP($B53,'Tabelas auxiliares'!$A$111:$E$152,4,FALSE),0)</f>
        <v>0</v>
      </c>
      <c r="F53" s="42">
        <f>IFERROR(VLOOKUP($B53,'Tabelas auxiliares'!$A$111:$E$152,5,FALSE),0)</f>
        <v>0</v>
      </c>
      <c r="G53" s="58">
        <f>SUMIFS(Tabela1[VALOR],Tabela1[DE (ÁREA / ORIGEM)],'Saldos INVESTIMENTO AEO LOA 24'!A53,Tabela1[CUSTEIO ou INVESTIMENTO?],'Tabelas auxiliares'!$B$222)</f>
        <v>0</v>
      </c>
      <c r="H53" s="59">
        <f>SUMIFS(Tabela1[VALOR],Tabela1[PARA (ÁREA / DESTINO)],'Saldos INVESTIMENTO AEO LOA 24'!A53,Tabela1[CUSTEIO ou INVESTIMENTO?],'Tabelas auxiliares'!$B$222)</f>
        <v>0</v>
      </c>
      <c r="I53" s="66">
        <f t="shared" si="1"/>
        <v>3200000</v>
      </c>
      <c r="J53" s="43">
        <f>SUMIFS('1. Pré-Empenhos'!$S$4:$S$320,'1. Pré-Empenhos'!$D$4:$D$320,'Saldos INVESTIMENTO AEO LOA 24'!B53,'1. Pré-Empenhos'!$R$4:$R$320,'Tabelas auxiliares'!$B$222)</f>
        <v>0</v>
      </c>
      <c r="K53" s="13">
        <f>SUMIFS('2. Empenho LOA 2024'!$Z$4:$Z$1480,'2. Empenho LOA 2024'!$D$4:$D$1480,'Saldos INVESTIMENTO AEO LOA 24'!B53,'2. Empenho LOA 2024'!$Y$4:$Y$1480,'Tabelas auxiliares'!$B$222)</f>
        <v>0</v>
      </c>
      <c r="L53" s="24">
        <f t="shared" si="0"/>
        <v>3200000</v>
      </c>
    </row>
    <row r="54" spans="1:12" ht="30" x14ac:dyDescent="0.25">
      <c r="A54" t="s">
        <v>439</v>
      </c>
      <c r="B54" s="39" t="s">
        <v>83</v>
      </c>
      <c r="C54" s="39" t="s">
        <v>248</v>
      </c>
      <c r="D54" s="67">
        <f>IFERROR(VLOOKUP($B54,'Tabelas auxiliares'!$A$160:$C$215,3,FALSE),0)</f>
        <v>75000</v>
      </c>
      <c r="E54" s="41">
        <f>IFERROR(VLOOKUP($B54,'Tabelas auxiliares'!$A$111:$E$152,4,FALSE),0)</f>
        <v>94865.765776636967</v>
      </c>
      <c r="F54" s="42">
        <f>IFERROR(VLOOKUP($B54,'Tabelas auxiliares'!$A$111:$E$152,5,FALSE),0)</f>
        <v>30134.234223363033</v>
      </c>
      <c r="G54" s="58">
        <f>SUMIFS(Tabela1[VALOR],Tabela1[DE (ÁREA / ORIGEM)],'Saldos INVESTIMENTO AEO LOA 24'!A54,Tabela1[CUSTEIO ou INVESTIMENTO?],'Tabelas auxiliares'!$B$222)</f>
        <v>83500</v>
      </c>
      <c r="H54" s="59">
        <f>SUMIFS(Tabela1[VALOR],Tabela1[PARA (ÁREA / DESTINO)],'Saldos INVESTIMENTO AEO LOA 24'!A54,Tabela1[CUSTEIO ou INVESTIMENTO?],'Tabelas auxiliares'!$B$222)</f>
        <v>0</v>
      </c>
      <c r="I54" s="66">
        <f t="shared" si="1"/>
        <v>-8500</v>
      </c>
      <c r="J54" s="43">
        <f>SUMIFS('1. Pré-Empenhos'!$S$4:$S$320,'1. Pré-Empenhos'!$D$4:$D$320,'Saldos INVESTIMENTO AEO LOA 24'!B54,'1. Pré-Empenhos'!$R$4:$R$320,'Tabelas auxiliares'!$B$222)</f>
        <v>0</v>
      </c>
      <c r="K54" s="13">
        <f>SUMIFS('2. Empenho LOA 2024'!$Z$4:$Z$1480,'2. Empenho LOA 2024'!$D$4:$D$1480,'Saldos INVESTIMENTO AEO LOA 24'!B54,'2. Empenho LOA 2024'!$Y$4:$Y$1480,'Tabelas auxiliares'!$B$222)</f>
        <v>0</v>
      </c>
      <c r="L54" s="24">
        <f t="shared" si="0"/>
        <v>-8500</v>
      </c>
    </row>
    <row r="55" spans="1:12" x14ac:dyDescent="0.25">
      <c r="A55" t="s">
        <v>440</v>
      </c>
      <c r="B55" s="39" t="s">
        <v>84</v>
      </c>
      <c r="C55" s="39" t="s">
        <v>85</v>
      </c>
      <c r="D55" s="67">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24'!A55,Tabela1[CUSTEIO ou INVESTIMENTO?],'Tabelas auxiliares'!$B$222)</f>
        <v>0</v>
      </c>
      <c r="H55" s="59">
        <f>SUMIFS(Tabela1[VALOR],Tabela1[PARA (ÁREA / DESTINO)],'Saldos INVESTIMENTO AEO LOA 24'!A55,Tabela1[CUSTEIO ou INVESTIMENTO?],'Tabelas auxiliares'!$B$222)</f>
        <v>0</v>
      </c>
      <c r="I55" s="66">
        <f t="shared" si="1"/>
        <v>0</v>
      </c>
      <c r="J55" s="43">
        <f>SUMIFS('1. Pré-Empenhos'!$S$4:$S$320,'1. Pré-Empenhos'!$D$4:$D$320,'Saldos INVESTIMENTO AEO LOA 24'!B55,'1. Pré-Empenhos'!$R$4:$R$320,'Tabelas auxiliares'!$B$222)</f>
        <v>0</v>
      </c>
      <c r="K55" s="13">
        <f>SUMIFS('2. Empenho LOA 2024'!$Z$4:$Z$1480,'2. Empenho LOA 2024'!$D$4:$D$1480,'Saldos INVESTIMENTO AEO LOA 24'!B55,'2. Empenho LOA 2024'!$Y$4:$Y$1480,'Tabelas auxiliares'!$B$222)</f>
        <v>0</v>
      </c>
      <c r="L55" s="24">
        <f t="shared" si="0"/>
        <v>0</v>
      </c>
    </row>
    <row r="56" spans="1:12" ht="30" x14ac:dyDescent="0.25">
      <c r="A56" t="s">
        <v>441</v>
      </c>
      <c r="B56" s="39" t="s">
        <v>88</v>
      </c>
      <c r="C56" s="39" t="s">
        <v>89</v>
      </c>
      <c r="D56" s="67">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24'!A56,Tabela1[CUSTEIO ou INVESTIMENTO?],'Tabelas auxiliares'!$B$222)</f>
        <v>0</v>
      </c>
      <c r="H56" s="59">
        <f>SUMIFS(Tabela1[VALOR],Tabela1[PARA (ÁREA / DESTINO)],'Saldos INVESTIMENTO AEO LOA 24'!A56,Tabela1[CUSTEIO ou INVESTIMENTO?],'Tabelas auxiliares'!$B$222)</f>
        <v>0</v>
      </c>
      <c r="I56" s="66">
        <f t="shared" si="1"/>
        <v>0</v>
      </c>
      <c r="J56" s="43">
        <f>SUMIFS('1. Pré-Empenhos'!$S$4:$S$320,'1. Pré-Empenhos'!$D$4:$D$320,'Saldos INVESTIMENTO AEO LOA 24'!B56,'1. Pré-Empenhos'!$R$4:$R$320,'Tabelas auxiliares'!$B$222)</f>
        <v>0</v>
      </c>
      <c r="K56" s="13">
        <f>SUMIFS('2. Empenho LOA 2024'!$Z$4:$Z$1480,'2. Empenho LOA 2024'!$D$4:$D$1480,'Saldos INVESTIMENTO AEO LOA 24'!B56,'2. Empenho LOA 2024'!$Y$4:$Y$1480,'Tabelas auxiliares'!$B$222)</f>
        <v>0</v>
      </c>
      <c r="L56" s="24">
        <f t="shared" si="0"/>
        <v>0</v>
      </c>
    </row>
    <row r="57" spans="1:12" ht="30" x14ac:dyDescent="0.25">
      <c r="A57" t="s">
        <v>442</v>
      </c>
      <c r="B57" s="39" t="s">
        <v>90</v>
      </c>
      <c r="C57" s="39" t="s">
        <v>91</v>
      </c>
      <c r="D57" s="67">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24'!A57,Tabela1[CUSTEIO ou INVESTIMENTO?],'Tabelas auxiliares'!$B$222)</f>
        <v>0</v>
      </c>
      <c r="H57" s="59">
        <f>SUMIFS(Tabela1[VALOR],Tabela1[PARA (ÁREA / DESTINO)],'Saldos INVESTIMENTO AEO LOA 24'!A57,Tabela1[CUSTEIO ou INVESTIMENTO?],'Tabelas auxiliares'!$B$222)</f>
        <v>0</v>
      </c>
      <c r="I57" s="66">
        <f t="shared" si="1"/>
        <v>0</v>
      </c>
      <c r="J57" s="43">
        <f>SUMIFS('1. Pré-Empenhos'!$S$4:$S$320,'1. Pré-Empenhos'!$D$4:$D$320,'Saldos INVESTIMENTO AEO LOA 24'!B57,'1. Pré-Empenhos'!$R$4:$R$320,'Tabelas auxiliares'!$B$222)</f>
        <v>0</v>
      </c>
      <c r="K57" s="13">
        <f>SUMIFS('2. Empenho LOA 2024'!$Z$4:$Z$1480,'2. Empenho LOA 2024'!$D$4:$D$1480,'Saldos INVESTIMENTO AEO LOA 24'!B57,'2. Empenho LOA 2024'!$Y$4:$Y$1480,'Tabelas auxiliares'!$B$222)</f>
        <v>0</v>
      </c>
      <c r="L57" s="24">
        <f t="shared" si="0"/>
        <v>0</v>
      </c>
    </row>
    <row r="58" spans="1:12" ht="30" x14ac:dyDescent="0.25">
      <c r="A58" t="s">
        <v>443</v>
      </c>
      <c r="B58" s="39" t="s">
        <v>92</v>
      </c>
      <c r="C58" s="39" t="s">
        <v>93</v>
      </c>
      <c r="D58" s="67">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24'!A58,Tabela1[CUSTEIO ou INVESTIMENTO?],'Tabelas auxiliares'!$B$222)</f>
        <v>0</v>
      </c>
      <c r="H58" s="59">
        <f>SUMIFS(Tabela1[VALOR],Tabela1[PARA (ÁREA / DESTINO)],'Saldos INVESTIMENTO AEO LOA 24'!A58,Tabela1[CUSTEIO ou INVESTIMENTO?],'Tabelas auxiliares'!$B$222)</f>
        <v>0</v>
      </c>
      <c r="I58" s="66">
        <f t="shared" si="1"/>
        <v>0</v>
      </c>
      <c r="J58" s="43">
        <f>SUMIFS('1. Pré-Empenhos'!$S$4:$S$320,'1. Pré-Empenhos'!$D$4:$D$320,'Saldos INVESTIMENTO AEO LOA 24'!B58,'1. Pré-Empenhos'!$R$4:$R$320,'Tabelas auxiliares'!$B$222)</f>
        <v>0</v>
      </c>
      <c r="K58" s="13">
        <f>SUMIFS('2. Empenho LOA 2024'!$Z$4:$Z$1480,'2. Empenho LOA 2024'!$D$4:$D$1480,'Saldos INVESTIMENTO AEO LOA 24'!B58,'2. Empenho LOA 2024'!$Y$4:$Y$1480,'Tabelas auxiliares'!$B$222)</f>
        <v>0</v>
      </c>
      <c r="L58" s="24">
        <f t="shared" si="0"/>
        <v>0</v>
      </c>
    </row>
    <row r="59" spans="1:12" x14ac:dyDescent="0.25">
      <c r="A59" t="s">
        <v>444</v>
      </c>
      <c r="B59" s="39" t="s">
        <v>86</v>
      </c>
      <c r="C59" s="39" t="s">
        <v>87</v>
      </c>
      <c r="D59" s="67">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24'!A59,Tabela1[CUSTEIO ou INVESTIMENTO?],'Tabelas auxiliares'!$B$222)</f>
        <v>0</v>
      </c>
      <c r="H59" s="59">
        <f>SUMIFS(Tabela1[VALOR],Tabela1[PARA (ÁREA / DESTINO)],'Saldos INVESTIMENTO AEO LOA 24'!A59,Tabela1[CUSTEIO ou INVESTIMENTO?],'Tabelas auxiliares'!$B$222)</f>
        <v>0</v>
      </c>
      <c r="I59" s="66">
        <f t="shared" si="1"/>
        <v>0</v>
      </c>
      <c r="J59" s="43">
        <f>SUMIFS('1. Pré-Empenhos'!$S$4:$S$320,'1. Pré-Empenhos'!$D$4:$D$320,'Saldos INVESTIMENTO AEO LOA 24'!B59,'1. Pré-Empenhos'!$R$4:$R$320,'Tabelas auxiliares'!$B$222)</f>
        <v>0</v>
      </c>
      <c r="K59" s="13">
        <f>SUMIFS('2. Empenho LOA 2024'!$Z$4:$Z$1480,'2. Empenho LOA 2024'!$D$4:$D$1480,'Saldos INVESTIMENTO AEO LOA 24'!B59,'2. Empenho LOA 2024'!$Y$4:$Y$1480,'Tabelas auxiliares'!$B$222)</f>
        <v>0</v>
      </c>
      <c r="L59" s="24">
        <f t="shared" si="0"/>
        <v>0</v>
      </c>
    </row>
    <row r="60" spans="1:12" x14ac:dyDescent="0.25">
      <c r="A60" t="s">
        <v>388</v>
      </c>
      <c r="B60" s="39" t="s">
        <v>96</v>
      </c>
      <c r="C60" s="39" t="s">
        <v>97</v>
      </c>
      <c r="D60" s="67">
        <f>IFERROR(VLOOKUP($B60,'Tabelas auxiliares'!$A$160:$C$215,3,FALSE),0)</f>
        <v>498594.75999999978</v>
      </c>
      <c r="E60" s="41">
        <f>IFERROR(VLOOKUP($B60,'Tabelas auxiliares'!$A$111:$E$152,4,FALSE),0)</f>
        <v>2890049.1259312094</v>
      </c>
      <c r="F60" s="42">
        <f>IFERROR(VLOOKUP($B60,'Tabelas auxiliares'!$A$111:$E$152,5,FALSE),0)</f>
        <v>918027.87406882015</v>
      </c>
      <c r="G60" s="58">
        <f>SUMIFS(Tabela1[VALOR],Tabela1[DE (ÁREA / ORIGEM)],'Saldos INVESTIMENTO AEO LOA 24'!A60,Tabela1[CUSTEIO ou INVESTIMENTO?],'Tabelas auxiliares'!$B$222)</f>
        <v>0</v>
      </c>
      <c r="H60" s="59">
        <f>SUMIFS(Tabela1[VALOR],Tabela1[PARA (ÁREA / DESTINO)],'Saldos INVESTIMENTO AEO LOA 24'!A60,Tabela1[CUSTEIO ou INVESTIMENTO?],'Tabelas auxiliares'!$B$222)</f>
        <v>191797.2</v>
      </c>
      <c r="I60" s="66">
        <f t="shared" si="1"/>
        <v>690391.95999999973</v>
      </c>
      <c r="J60" s="43">
        <f>SUMIFS('1. Pré-Empenhos'!$S$4:$S$320,'1. Pré-Empenhos'!$D$4:$D$320,'Saldos INVESTIMENTO AEO LOA 24'!B60,'1. Pré-Empenhos'!$R$4:$R$320,'Tabelas auxiliares'!$B$222)</f>
        <v>0</v>
      </c>
      <c r="K60" s="13">
        <f>SUMIFS('2. Empenho LOA 2024'!$Z$4:$Z$1480,'2. Empenho LOA 2024'!$D$4:$D$1480,'Saldos INVESTIMENTO AEO LOA 24'!B60,'2. Empenho LOA 2024'!$Y$4:$Y$1480,'Tabelas auxiliares'!$B$222)</f>
        <v>0</v>
      </c>
      <c r="L60" s="24">
        <f t="shared" si="0"/>
        <v>690391.95999999973</v>
      </c>
    </row>
    <row r="61" spans="1:12" x14ac:dyDescent="0.25">
      <c r="A61" s="51"/>
      <c r="B61" s="51"/>
      <c r="C61" s="109" t="s">
        <v>98</v>
      </c>
      <c r="D61" s="110">
        <f t="shared" ref="D61:L61" si="8">SUBTOTAL(9,D2:D60)</f>
        <v>15400699</v>
      </c>
      <c r="E61" s="110">
        <f t="shared" si="8"/>
        <v>46226012.000000022</v>
      </c>
      <c r="F61" s="110">
        <f t="shared" si="8"/>
        <v>14683753.000000009</v>
      </c>
      <c r="G61" s="110">
        <f t="shared" si="8"/>
        <v>588544.84000000008</v>
      </c>
      <c r="H61" s="110">
        <f t="shared" si="8"/>
        <v>588544.84000000008</v>
      </c>
      <c r="I61" s="110">
        <f t="shared" si="8"/>
        <v>15400698.999999998</v>
      </c>
      <c r="J61" s="110">
        <f t="shared" si="8"/>
        <v>0</v>
      </c>
      <c r="K61" s="110">
        <f t="shared" si="8"/>
        <v>12250</v>
      </c>
      <c r="L61" s="24">
        <f t="shared" si="8"/>
        <v>15388448.999999998</v>
      </c>
    </row>
    <row r="62" spans="1:12" hidden="1" x14ac:dyDescent="0.25">
      <c r="D62" s="85"/>
      <c r="E62" s="85">
        <f>SUBTOTAL(9,E2:E60)</f>
        <v>46226012.000000022</v>
      </c>
      <c r="F62" s="85">
        <f>SUBTOTAL(9,F2:F60)</f>
        <v>14683753.000000009</v>
      </c>
    </row>
  </sheetData>
  <sheetProtection algorithmName="SHA-512" hashValue="y5JCWuBuKVIoZtb9FTdyC7cQy3bfTu4tilG/EZQIRNAASnvaImr+6Ul3/7Jtz7/nRo3zb4tjT5xuDsoA1yUvwA==" saltValue="0rivWrFAmdvzzuqxWtwXbw==" spinCount="100000" sheet="1" autoFilter="0"/>
  <autoFilter ref="A1:L1" xr:uid="{00000000-0009-0000-0000-000007000000}">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001"/>
  <sheetViews>
    <sheetView workbookViewId="0">
      <selection activeCell="A4" sqref="A4"/>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44" t="s">
        <v>521</v>
      </c>
      <c r="B1" s="144"/>
      <c r="M1" s="54"/>
      <c r="N1" s="54"/>
      <c r="O1" s="54"/>
      <c r="P1" s="54"/>
      <c r="Q1" s="54"/>
      <c r="T1" s="146" t="s">
        <v>507</v>
      </c>
    </row>
    <row r="2" spans="1:24" ht="47.25" customHeight="1" x14ac:dyDescent="0.25">
      <c r="A2" s="144"/>
      <c r="B2" s="144"/>
      <c r="O2" s="54"/>
      <c r="P2" s="54"/>
      <c r="Q2" s="54"/>
      <c r="T2" s="146"/>
    </row>
    <row r="3" spans="1:24" s="113" customFormat="1" ht="47.25" customHeight="1" x14ac:dyDescent="0.25">
      <c r="A3" s="112" t="s">
        <v>199</v>
      </c>
      <c r="B3" s="112" t="s">
        <v>201</v>
      </c>
      <c r="C3" s="112" t="s">
        <v>196</v>
      </c>
      <c r="D3" s="112" t="s">
        <v>0</v>
      </c>
      <c r="E3" s="112" t="s">
        <v>156</v>
      </c>
      <c r="F3" s="112" t="s">
        <v>1</v>
      </c>
      <c r="G3" s="112" t="s">
        <v>157</v>
      </c>
      <c r="H3" s="111" t="s">
        <v>158</v>
      </c>
      <c r="I3" s="111" t="s">
        <v>159</v>
      </c>
      <c r="J3" s="111" t="s">
        <v>160</v>
      </c>
      <c r="K3" s="112" t="s">
        <v>122</v>
      </c>
      <c r="L3" s="111" t="s">
        <v>116</v>
      </c>
      <c r="M3" s="111" t="s">
        <v>163</v>
      </c>
      <c r="N3" s="111" t="s">
        <v>121</v>
      </c>
      <c r="O3" s="111" t="s">
        <v>445</v>
      </c>
      <c r="P3" s="112" t="s">
        <v>446</v>
      </c>
      <c r="Q3" s="111" t="s">
        <v>144</v>
      </c>
      <c r="R3" s="112" t="s">
        <v>145</v>
      </c>
      <c r="S3" s="112"/>
      <c r="T3" s="112" t="s">
        <v>247</v>
      </c>
      <c r="U3" s="112" t="s">
        <v>254</v>
      </c>
      <c r="V3" s="112" t="s">
        <v>193</v>
      </c>
      <c r="W3" s="112" t="s">
        <v>194</v>
      </c>
      <c r="X3" s="112" t="s">
        <v>195</v>
      </c>
    </row>
    <row r="4" spans="1:24" x14ac:dyDescent="0.25">
      <c r="Q4" s="51" t="str">
        <f t="shared" ref="Q4:Q67" si="0">LEFT(O4,1)</f>
        <v/>
      </c>
      <c r="R4" s="51" t="str">
        <f>IF(M4="","",IF(AND(M4&lt;&gt;'Tabelas auxiliares'!$B$236,M4&lt;&gt;'Tabelas auxiliares'!$B$237,M4&lt;&gt;'Tabelas auxiliares'!$C$236,M4&lt;&gt;'Tabelas auxiliares'!$C$237,M4&lt;&gt;'Tabelas auxiliares'!$D$236),"FOLHA DE PESSOAL",IF(Q4='Tabelas auxiliares'!$A$237,"CUSTEIO",IF(Q4='Tabelas auxiliares'!$A$236,"INVESTIMENTO","ERRO - VERIFICAR"))))</f>
        <v/>
      </c>
      <c r="S4" s="64" t="str">
        <f>IF(SUM(T4:X4)=0,"",SUM(T4:X4))</f>
        <v/>
      </c>
      <c r="U4" s="44"/>
    </row>
    <row r="5" spans="1:24" x14ac:dyDescent="0.25">
      <c r="Q5" s="51" t="str">
        <f t="shared" si="0"/>
        <v/>
      </c>
      <c r="R5" s="51" t="str">
        <f>IF(M5="","",IF(AND(M5&lt;&gt;'Tabelas auxiliares'!$B$236,M5&lt;&gt;'Tabelas auxiliares'!$B$237,M5&lt;&gt;'Tabelas auxiliares'!$C$236,M5&lt;&gt;'Tabelas auxiliares'!$C$237,M5&lt;&gt;'Tabelas auxiliares'!$D$236),"FOLHA DE PESSOAL",IF(Q5='Tabelas auxiliares'!$A$237,"CUSTEIO",IF(Q5='Tabelas auxiliares'!$A$236,"INVESTIMENTO","ERRO - VERIFICAR"))))</f>
        <v/>
      </c>
      <c r="S5" s="64" t="str">
        <f t="shared" ref="S5:S68" si="1">IF(SUM(T5:X5)=0,"",SUM(T5:X5))</f>
        <v/>
      </c>
      <c r="T5" s="44"/>
      <c r="U5" s="44"/>
    </row>
    <row r="6" spans="1:24" x14ac:dyDescent="0.25">
      <c r="Q6" s="51" t="str">
        <f t="shared" si="0"/>
        <v/>
      </c>
      <c r="R6" s="51" t="str">
        <f>IF(M6="","",IF(AND(M6&lt;&gt;'Tabelas auxiliares'!$B$236,M6&lt;&gt;'Tabelas auxiliares'!$B$237,M6&lt;&gt;'Tabelas auxiliares'!$C$236,M6&lt;&gt;'Tabelas auxiliares'!$C$237,M6&lt;&gt;'Tabelas auxiliares'!$D$236),"FOLHA DE PESSOAL",IF(Q6='Tabelas auxiliares'!$A$237,"CUSTEIO",IF(Q6='Tabelas auxiliares'!$A$236,"INVESTIMENTO","ERRO - VERIFICAR"))))</f>
        <v/>
      </c>
      <c r="S6" s="64" t="str">
        <f t="shared" si="1"/>
        <v/>
      </c>
      <c r="V6" s="44"/>
      <c r="X6" s="44"/>
    </row>
    <row r="7" spans="1:24" x14ac:dyDescent="0.25">
      <c r="Q7" s="51" t="str">
        <f t="shared" si="0"/>
        <v/>
      </c>
      <c r="R7" s="51" t="str">
        <f>IF(M7="","",IF(AND(M7&lt;&gt;'Tabelas auxiliares'!$B$236,M7&lt;&gt;'Tabelas auxiliares'!$B$237,M7&lt;&gt;'Tabelas auxiliares'!$C$236,M7&lt;&gt;'Tabelas auxiliares'!$C$237,M7&lt;&gt;'Tabelas auxiliares'!$D$236),"FOLHA DE PESSOAL",IF(Q7='Tabelas auxiliares'!$A$237,"CUSTEIO",IF(Q7='Tabelas auxiliares'!$A$236,"INVESTIMENTO","ERRO - VERIFICAR"))))</f>
        <v/>
      </c>
      <c r="S7" s="64" t="str">
        <f t="shared" si="1"/>
        <v/>
      </c>
      <c r="V7" s="44"/>
      <c r="X7" s="44"/>
    </row>
    <row r="8" spans="1:24" x14ac:dyDescent="0.25">
      <c r="Q8" s="51" t="str">
        <f t="shared" si="0"/>
        <v/>
      </c>
      <c r="R8" s="51" t="str">
        <f>IF(M8="","",IF(AND(M8&lt;&gt;'Tabelas auxiliares'!$B$236,M8&lt;&gt;'Tabelas auxiliares'!$B$237,M8&lt;&gt;'Tabelas auxiliares'!$C$236,M8&lt;&gt;'Tabelas auxiliares'!$C$237,M8&lt;&gt;'Tabelas auxiliares'!$D$236),"FOLHA DE PESSOAL",IF(Q8='Tabelas auxiliares'!$A$237,"CUSTEIO",IF(Q8='Tabelas auxiliares'!$A$236,"INVESTIMENTO","ERRO - VERIFICAR"))))</f>
        <v/>
      </c>
      <c r="S8" s="64" t="str">
        <f t="shared" si="1"/>
        <v/>
      </c>
      <c r="V8" s="44"/>
      <c r="W8" s="44"/>
      <c r="X8" s="44"/>
    </row>
    <row r="9" spans="1:24" x14ac:dyDescent="0.25">
      <c r="Q9" s="51" t="str">
        <f t="shared" si="0"/>
        <v/>
      </c>
      <c r="R9" s="51" t="str">
        <f>IF(M9="","",IF(AND(M9&lt;&gt;'Tabelas auxiliares'!$B$236,M9&lt;&gt;'Tabelas auxiliares'!$B$237,M9&lt;&gt;'Tabelas auxiliares'!$C$236,M9&lt;&gt;'Tabelas auxiliares'!$C$237,M9&lt;&gt;'Tabelas auxiliares'!$D$236),"FOLHA DE PESSOAL",IF(Q9='Tabelas auxiliares'!$A$237,"CUSTEIO",IF(Q9='Tabelas auxiliares'!$A$236,"INVESTIMENTO","ERRO - VERIFICAR"))))</f>
        <v/>
      </c>
      <c r="S9" s="64" t="str">
        <f t="shared" si="1"/>
        <v/>
      </c>
      <c r="T9" s="44"/>
      <c r="U9" s="44"/>
    </row>
    <row r="10" spans="1:24" x14ac:dyDescent="0.25">
      <c r="Q10" s="51" t="str">
        <f t="shared" si="0"/>
        <v/>
      </c>
      <c r="R10" s="51" t="str">
        <f>IF(M10="","",IF(AND(M10&lt;&gt;'Tabelas auxiliares'!$B$236,M10&lt;&gt;'Tabelas auxiliares'!$B$237,M10&lt;&gt;'Tabelas auxiliares'!$C$236,M10&lt;&gt;'Tabelas auxiliares'!$C$237,M10&lt;&gt;'Tabelas auxiliares'!$D$236),"FOLHA DE PESSOAL",IF(Q10='Tabelas auxiliares'!$A$237,"CUSTEIO",IF(Q10='Tabelas auxiliares'!$A$236,"INVESTIMENTO","ERRO - VERIFICAR"))))</f>
        <v/>
      </c>
      <c r="S10" s="64" t="str">
        <f t="shared" si="1"/>
        <v/>
      </c>
      <c r="T10" s="44"/>
    </row>
    <row r="11" spans="1:24" x14ac:dyDescent="0.25">
      <c r="Q11" s="51" t="str">
        <f t="shared" si="0"/>
        <v/>
      </c>
      <c r="R11" s="51" t="str">
        <f>IF(M11="","",IF(AND(M11&lt;&gt;'Tabelas auxiliares'!$B$236,M11&lt;&gt;'Tabelas auxiliares'!$B$237,M11&lt;&gt;'Tabelas auxiliares'!$C$236,M11&lt;&gt;'Tabelas auxiliares'!$C$237,M11&lt;&gt;'Tabelas auxiliares'!$D$236),"FOLHA DE PESSOAL",IF(Q11='Tabelas auxiliares'!$A$237,"CUSTEIO",IF(Q11='Tabelas auxiliares'!$A$236,"INVESTIMENTO","ERRO - VERIFICAR"))))</f>
        <v/>
      </c>
      <c r="S11" s="64" t="str">
        <f t="shared" si="1"/>
        <v/>
      </c>
      <c r="V11" s="44"/>
    </row>
    <row r="12" spans="1:24" x14ac:dyDescent="0.25">
      <c r="Q12" s="51" t="str">
        <f t="shared" si="0"/>
        <v/>
      </c>
      <c r="R12" s="51" t="str">
        <f>IF(M12="","",IF(AND(M12&lt;&gt;'Tabelas auxiliares'!$B$236,M12&lt;&gt;'Tabelas auxiliares'!$B$237,M12&lt;&gt;'Tabelas auxiliares'!$C$236,M12&lt;&gt;'Tabelas auxiliares'!$C$237,M12&lt;&gt;'Tabelas auxiliares'!$D$236),"FOLHA DE PESSOAL",IF(Q12='Tabelas auxiliares'!$A$237,"CUSTEIO",IF(Q12='Tabelas auxiliares'!$A$236,"INVESTIMENTO","ERRO - VERIFICAR"))))</f>
        <v/>
      </c>
      <c r="S12" s="64" t="str">
        <f t="shared" si="1"/>
        <v/>
      </c>
      <c r="V12" s="44"/>
    </row>
    <row r="13" spans="1:24" x14ac:dyDescent="0.25">
      <c r="Q13" s="51" t="str">
        <f t="shared" si="0"/>
        <v/>
      </c>
      <c r="R13" s="51" t="str">
        <f>IF(M13="","",IF(AND(M13&lt;&gt;'Tabelas auxiliares'!$B$236,M13&lt;&gt;'Tabelas auxiliares'!$B$237,M13&lt;&gt;'Tabelas auxiliares'!$C$236,M13&lt;&gt;'Tabelas auxiliares'!$C$237,M13&lt;&gt;'Tabelas auxiliares'!$D$236),"FOLHA DE PESSOAL",IF(Q13='Tabelas auxiliares'!$A$237,"CUSTEIO",IF(Q13='Tabelas auxiliares'!$A$236,"INVESTIMENTO","ERRO - VERIFICAR"))))</f>
        <v/>
      </c>
      <c r="S13" s="64" t="str">
        <f t="shared" si="1"/>
        <v/>
      </c>
      <c r="V13" s="44"/>
    </row>
    <row r="14" spans="1:24" x14ac:dyDescent="0.25">
      <c r="Q14" s="51" t="str">
        <f t="shared" si="0"/>
        <v/>
      </c>
      <c r="R14" s="51" t="str">
        <f>IF(M14="","",IF(AND(M14&lt;&gt;'Tabelas auxiliares'!$B$236,M14&lt;&gt;'Tabelas auxiliares'!$B$237,M14&lt;&gt;'Tabelas auxiliares'!$C$236,M14&lt;&gt;'Tabelas auxiliares'!$C$237,M14&lt;&gt;'Tabelas auxiliares'!$D$236),"FOLHA DE PESSOAL",IF(Q14='Tabelas auxiliares'!$A$237,"CUSTEIO",IF(Q14='Tabelas auxiliares'!$A$236,"INVESTIMENTO","ERRO - VERIFICAR"))))</f>
        <v/>
      </c>
      <c r="S14" s="64" t="str">
        <f t="shared" si="1"/>
        <v/>
      </c>
      <c r="T14" s="44"/>
    </row>
    <row r="15" spans="1:24" x14ac:dyDescent="0.25">
      <c r="Q15" s="51" t="str">
        <f t="shared" si="0"/>
        <v/>
      </c>
      <c r="R15" s="51" t="str">
        <f>IF(M15="","",IF(AND(M15&lt;&gt;'Tabelas auxiliares'!$B$236,M15&lt;&gt;'Tabelas auxiliares'!$B$237,M15&lt;&gt;'Tabelas auxiliares'!$C$236,M15&lt;&gt;'Tabelas auxiliares'!$C$237,M15&lt;&gt;'Tabelas auxiliares'!$D$236),"FOLHA DE PESSOAL",IF(Q15='Tabelas auxiliares'!$A$237,"CUSTEIO",IF(Q15='Tabelas auxiliares'!$A$236,"INVESTIMENTO","ERRO - VERIFICAR"))))</f>
        <v/>
      </c>
      <c r="S15" s="64" t="str">
        <f t="shared" si="1"/>
        <v/>
      </c>
      <c r="X15" s="44"/>
    </row>
    <row r="16" spans="1:24" x14ac:dyDescent="0.25">
      <c r="Q16" s="51" t="str">
        <f t="shared" si="0"/>
        <v/>
      </c>
      <c r="R16" s="51" t="str">
        <f>IF(M16="","",IF(AND(M16&lt;&gt;'Tabelas auxiliares'!$B$236,M16&lt;&gt;'Tabelas auxiliares'!$B$237,M16&lt;&gt;'Tabelas auxiliares'!$C$236,M16&lt;&gt;'Tabelas auxiliares'!$C$237,M16&lt;&gt;'Tabelas auxiliares'!$D$236),"FOLHA DE PESSOAL",IF(Q16='Tabelas auxiliares'!$A$237,"CUSTEIO",IF(Q16='Tabelas auxiliares'!$A$236,"INVESTIMENTO","ERRO - VERIFICAR"))))</f>
        <v/>
      </c>
      <c r="S16" s="64" t="str">
        <f t="shared" si="1"/>
        <v/>
      </c>
      <c r="T16" s="44"/>
    </row>
    <row r="17" spans="17:24" x14ac:dyDescent="0.25">
      <c r="Q17" s="51" t="str">
        <f t="shared" si="0"/>
        <v/>
      </c>
      <c r="R17" s="51" t="str">
        <f>IF(M17="","",IF(AND(M17&lt;&gt;'Tabelas auxiliares'!$B$236,M17&lt;&gt;'Tabelas auxiliares'!$B$237,M17&lt;&gt;'Tabelas auxiliares'!$C$236,M17&lt;&gt;'Tabelas auxiliares'!$C$237,M17&lt;&gt;'Tabelas auxiliares'!$D$236),"FOLHA DE PESSOAL",IF(Q17='Tabelas auxiliares'!$A$237,"CUSTEIO",IF(Q17='Tabelas auxiliares'!$A$236,"INVESTIMENTO","ERRO - VERIFICAR"))))</f>
        <v/>
      </c>
      <c r="S17" s="64" t="str">
        <f t="shared" si="1"/>
        <v/>
      </c>
      <c r="T17" s="44"/>
    </row>
    <row r="18" spans="17:24" x14ac:dyDescent="0.25">
      <c r="Q18" s="51" t="str">
        <f t="shared" si="0"/>
        <v/>
      </c>
      <c r="R18" s="51" t="str">
        <f>IF(M18="","",IF(AND(M18&lt;&gt;'Tabelas auxiliares'!$B$236,M18&lt;&gt;'Tabelas auxiliares'!$B$237,M18&lt;&gt;'Tabelas auxiliares'!$C$236,M18&lt;&gt;'Tabelas auxiliares'!$C$237,M18&lt;&gt;'Tabelas auxiliares'!$D$236),"FOLHA DE PESSOAL",IF(Q18='Tabelas auxiliares'!$A$237,"CUSTEIO",IF(Q18='Tabelas auxiliares'!$A$236,"INVESTIMENTO","ERRO - VERIFICAR"))))</f>
        <v/>
      </c>
      <c r="S18" s="64" t="str">
        <f t="shared" si="1"/>
        <v/>
      </c>
      <c r="T18" s="44"/>
    </row>
    <row r="19" spans="17:24" x14ac:dyDescent="0.25">
      <c r="Q19" s="51" t="str">
        <f t="shared" si="0"/>
        <v/>
      </c>
      <c r="R19" s="51" t="str">
        <f>IF(M19="","",IF(AND(M19&lt;&gt;'Tabelas auxiliares'!$B$236,M19&lt;&gt;'Tabelas auxiliares'!$B$237,M19&lt;&gt;'Tabelas auxiliares'!$C$236,M19&lt;&gt;'Tabelas auxiliares'!$C$237,M19&lt;&gt;'Tabelas auxiliares'!$D$236),"FOLHA DE PESSOAL",IF(Q19='Tabelas auxiliares'!$A$237,"CUSTEIO",IF(Q19='Tabelas auxiliares'!$A$236,"INVESTIMENTO","ERRO - VERIFICAR"))))</f>
        <v/>
      </c>
      <c r="S19" s="64" t="str">
        <f t="shared" si="1"/>
        <v/>
      </c>
      <c r="V19" s="44"/>
    </row>
    <row r="20" spans="17:24" x14ac:dyDescent="0.25">
      <c r="Q20" s="51" t="str">
        <f t="shared" si="0"/>
        <v/>
      </c>
      <c r="R20" s="51" t="str">
        <f>IF(M20="","",IF(AND(M20&lt;&gt;'Tabelas auxiliares'!$B$236,M20&lt;&gt;'Tabelas auxiliares'!$B$237,M20&lt;&gt;'Tabelas auxiliares'!$C$236,M20&lt;&gt;'Tabelas auxiliares'!$C$237,M20&lt;&gt;'Tabelas auxiliares'!$D$236),"FOLHA DE PESSOAL",IF(Q20='Tabelas auxiliares'!$A$237,"CUSTEIO",IF(Q20='Tabelas auxiliares'!$A$236,"INVESTIMENTO","ERRO - VERIFICAR"))))</f>
        <v/>
      </c>
      <c r="S20" s="64" t="str">
        <f t="shared" si="1"/>
        <v/>
      </c>
      <c r="X20" s="44"/>
    </row>
    <row r="21" spans="17:24" x14ac:dyDescent="0.25">
      <c r="Q21" s="51" t="str">
        <f t="shared" si="0"/>
        <v/>
      </c>
      <c r="R21" s="51" t="str">
        <f>IF(M21="","",IF(AND(M21&lt;&gt;'Tabelas auxiliares'!$B$236,M21&lt;&gt;'Tabelas auxiliares'!$B$237,M21&lt;&gt;'Tabelas auxiliares'!$C$236,M21&lt;&gt;'Tabelas auxiliares'!$C$237,M21&lt;&gt;'Tabelas auxiliares'!$D$236),"FOLHA DE PESSOAL",IF(Q21='Tabelas auxiliares'!$A$237,"CUSTEIO",IF(Q21='Tabelas auxiliares'!$A$236,"INVESTIMENTO","ERRO - VERIFICAR"))))</f>
        <v/>
      </c>
      <c r="S21" s="64" t="str">
        <f t="shared" si="1"/>
        <v/>
      </c>
      <c r="X21" s="44"/>
    </row>
    <row r="22" spans="17:24" x14ac:dyDescent="0.25">
      <c r="Q22" s="51" t="str">
        <f t="shared" si="0"/>
        <v/>
      </c>
      <c r="R22" s="51" t="str">
        <f>IF(M22="","",IF(AND(M22&lt;&gt;'Tabelas auxiliares'!$B$236,M22&lt;&gt;'Tabelas auxiliares'!$B$237,M22&lt;&gt;'Tabelas auxiliares'!$C$236,M22&lt;&gt;'Tabelas auxiliares'!$C$237,M22&lt;&gt;'Tabelas auxiliares'!$D$236),"FOLHA DE PESSOAL",IF(Q22='Tabelas auxiliares'!$A$237,"CUSTEIO",IF(Q22='Tabelas auxiliares'!$A$236,"INVESTIMENTO","ERRO - VERIFICAR"))))</f>
        <v/>
      </c>
      <c r="S22" s="64" t="str">
        <f t="shared" si="1"/>
        <v/>
      </c>
      <c r="V22" s="44"/>
    </row>
    <row r="23" spans="17:24" x14ac:dyDescent="0.25">
      <c r="Q23" s="51" t="str">
        <f t="shared" si="0"/>
        <v/>
      </c>
      <c r="R23" s="51" t="str">
        <f>IF(M23="","",IF(AND(M23&lt;&gt;'Tabelas auxiliares'!$B$236,M23&lt;&gt;'Tabelas auxiliares'!$B$237,M23&lt;&gt;'Tabelas auxiliares'!$C$236,M23&lt;&gt;'Tabelas auxiliares'!$C$237,M23&lt;&gt;'Tabelas auxiliares'!$D$236),"FOLHA DE PESSOAL",IF(Q23='Tabelas auxiliares'!$A$237,"CUSTEIO",IF(Q23='Tabelas auxiliares'!$A$236,"INVESTIMENTO","ERRO - VERIFICAR"))))</f>
        <v/>
      </c>
      <c r="S23" s="64" t="str">
        <f t="shared" si="1"/>
        <v/>
      </c>
      <c r="V23" s="44"/>
    </row>
    <row r="24" spans="17:24" x14ac:dyDescent="0.25">
      <c r="Q24" s="51" t="str">
        <f t="shared" si="0"/>
        <v/>
      </c>
      <c r="R24" s="51" t="str">
        <f>IF(M24="","",IF(AND(M24&lt;&gt;'Tabelas auxiliares'!$B$236,M24&lt;&gt;'Tabelas auxiliares'!$B$237,M24&lt;&gt;'Tabelas auxiliares'!$C$236,M24&lt;&gt;'Tabelas auxiliares'!$C$237,M24&lt;&gt;'Tabelas auxiliares'!$D$236),"FOLHA DE PESSOAL",IF(Q24='Tabelas auxiliares'!$A$237,"CUSTEIO",IF(Q24='Tabelas auxiliares'!$A$236,"INVESTIMENTO","ERRO - VERIFICAR"))))</f>
        <v/>
      </c>
      <c r="S24" s="64" t="str">
        <f t="shared" si="1"/>
        <v/>
      </c>
      <c r="V24" s="44"/>
    </row>
    <row r="25" spans="17:24" x14ac:dyDescent="0.25">
      <c r="Q25" s="51" t="str">
        <f t="shared" si="0"/>
        <v/>
      </c>
      <c r="R25" s="51" t="str">
        <f>IF(M25="","",IF(AND(M25&lt;&gt;'Tabelas auxiliares'!$B$236,M25&lt;&gt;'Tabelas auxiliares'!$B$237,M25&lt;&gt;'Tabelas auxiliares'!$C$236,M25&lt;&gt;'Tabelas auxiliares'!$C$237,M25&lt;&gt;'Tabelas auxiliares'!$D$236),"FOLHA DE PESSOAL",IF(Q25='Tabelas auxiliares'!$A$237,"CUSTEIO",IF(Q25='Tabelas auxiliares'!$A$236,"INVESTIMENTO","ERRO - VERIFICAR"))))</f>
        <v/>
      </c>
      <c r="S25" s="64" t="str">
        <f t="shared" si="1"/>
        <v/>
      </c>
      <c r="T25" s="44"/>
    </row>
    <row r="26" spans="17:24" x14ac:dyDescent="0.25">
      <c r="Q26" s="51" t="str">
        <f t="shared" si="0"/>
        <v/>
      </c>
      <c r="R26" s="51" t="str">
        <f>IF(M26="","",IF(AND(M26&lt;&gt;'Tabelas auxiliares'!$B$236,M26&lt;&gt;'Tabelas auxiliares'!$B$237,M26&lt;&gt;'Tabelas auxiliares'!$C$236,M26&lt;&gt;'Tabelas auxiliares'!$C$237,M26&lt;&gt;'Tabelas auxiliares'!$D$236),"FOLHA DE PESSOAL",IF(Q26='Tabelas auxiliares'!$A$237,"CUSTEIO",IF(Q26='Tabelas auxiliares'!$A$236,"INVESTIMENTO","ERRO - VERIFICAR"))))</f>
        <v/>
      </c>
      <c r="S26" s="64" t="str">
        <f t="shared" si="1"/>
        <v/>
      </c>
      <c r="X26" s="44"/>
    </row>
    <row r="27" spans="17:24" x14ac:dyDescent="0.25">
      <c r="Q27" s="51" t="str">
        <f t="shared" si="0"/>
        <v/>
      </c>
      <c r="R27" s="51" t="str">
        <f>IF(M27="","",IF(AND(M27&lt;&gt;'Tabelas auxiliares'!$B$236,M27&lt;&gt;'Tabelas auxiliares'!$B$237,M27&lt;&gt;'Tabelas auxiliares'!$C$236,M27&lt;&gt;'Tabelas auxiliares'!$C$237,M27&lt;&gt;'Tabelas auxiliares'!$D$236),"FOLHA DE PESSOAL",IF(Q27='Tabelas auxiliares'!$A$237,"CUSTEIO",IF(Q27='Tabelas auxiliares'!$A$236,"INVESTIMENTO","ERRO - VERIFICAR"))))</f>
        <v/>
      </c>
      <c r="S27" s="64" t="str">
        <f t="shared" si="1"/>
        <v/>
      </c>
      <c r="T27" s="44"/>
      <c r="U27" s="44"/>
    </row>
    <row r="28" spans="17:24" x14ac:dyDescent="0.25">
      <c r="Q28" s="51" t="str">
        <f t="shared" si="0"/>
        <v/>
      </c>
      <c r="R28" s="51" t="str">
        <f>IF(M28="","",IF(AND(M28&lt;&gt;'Tabelas auxiliares'!$B$236,M28&lt;&gt;'Tabelas auxiliares'!$B$237,M28&lt;&gt;'Tabelas auxiliares'!$C$236,M28&lt;&gt;'Tabelas auxiliares'!$C$237,M28&lt;&gt;'Tabelas auxiliares'!$D$236),"FOLHA DE PESSOAL",IF(Q28='Tabelas auxiliares'!$A$237,"CUSTEIO",IF(Q28='Tabelas auxiliares'!$A$236,"INVESTIMENTO","ERRO - VERIFICAR"))))</f>
        <v/>
      </c>
      <c r="S28" s="64" t="str">
        <f t="shared" si="1"/>
        <v/>
      </c>
      <c r="T28" s="44"/>
    </row>
    <row r="29" spans="17:24" x14ac:dyDescent="0.25">
      <c r="Q29" s="51" t="str">
        <f t="shared" si="0"/>
        <v/>
      </c>
      <c r="R29" s="51" t="str">
        <f>IF(M29="","",IF(AND(M29&lt;&gt;'Tabelas auxiliares'!$B$236,M29&lt;&gt;'Tabelas auxiliares'!$B$237,M29&lt;&gt;'Tabelas auxiliares'!$C$236,M29&lt;&gt;'Tabelas auxiliares'!$C$237,M29&lt;&gt;'Tabelas auxiliares'!$D$236),"FOLHA DE PESSOAL",IF(Q29='Tabelas auxiliares'!$A$237,"CUSTEIO",IF(Q29='Tabelas auxiliares'!$A$236,"INVESTIMENTO","ERRO - VERIFICAR"))))</f>
        <v/>
      </c>
      <c r="S29" s="64" t="str">
        <f t="shared" si="1"/>
        <v/>
      </c>
      <c r="T29" s="44"/>
      <c r="U29" s="44"/>
    </row>
    <row r="30" spans="17:24" x14ac:dyDescent="0.25">
      <c r="Q30" s="51" t="str">
        <f t="shared" si="0"/>
        <v/>
      </c>
      <c r="R30" s="51" t="str">
        <f>IF(M30="","",IF(AND(M30&lt;&gt;'Tabelas auxiliares'!$B$236,M30&lt;&gt;'Tabelas auxiliares'!$B$237,M30&lt;&gt;'Tabelas auxiliares'!$C$236,M30&lt;&gt;'Tabelas auxiliares'!$C$237,M30&lt;&gt;'Tabelas auxiliares'!$D$236),"FOLHA DE PESSOAL",IF(Q30='Tabelas auxiliares'!$A$237,"CUSTEIO",IF(Q30='Tabelas auxiliares'!$A$236,"INVESTIMENTO","ERRO - VERIFICAR"))))</f>
        <v/>
      </c>
      <c r="S30" s="64" t="str">
        <f t="shared" si="1"/>
        <v/>
      </c>
      <c r="T30" s="44"/>
    </row>
    <row r="31" spans="17:24" x14ac:dyDescent="0.25">
      <c r="Q31" s="51" t="str">
        <f t="shared" si="0"/>
        <v/>
      </c>
      <c r="R31" s="51" t="str">
        <f>IF(M31="","",IF(AND(M31&lt;&gt;'Tabelas auxiliares'!$B$236,M31&lt;&gt;'Tabelas auxiliares'!$B$237,M31&lt;&gt;'Tabelas auxiliares'!$C$236,M31&lt;&gt;'Tabelas auxiliares'!$C$237,M31&lt;&gt;'Tabelas auxiliares'!$D$236),"FOLHA DE PESSOAL",IF(Q31='Tabelas auxiliares'!$A$237,"CUSTEIO",IF(Q31='Tabelas auxiliares'!$A$236,"INVESTIMENTO","ERRO - VERIFICAR"))))</f>
        <v/>
      </c>
      <c r="S31" s="64" t="str">
        <f t="shared" si="1"/>
        <v/>
      </c>
      <c r="T31" s="44"/>
      <c r="U31" s="44"/>
    </row>
    <row r="32" spans="17:24" x14ac:dyDescent="0.25">
      <c r="Q32" s="51" t="str">
        <f t="shared" si="0"/>
        <v/>
      </c>
      <c r="R32" s="51" t="str">
        <f>IF(M32="","",IF(AND(M32&lt;&gt;'Tabelas auxiliares'!$B$236,M32&lt;&gt;'Tabelas auxiliares'!$B$237,M32&lt;&gt;'Tabelas auxiliares'!$C$236,M32&lt;&gt;'Tabelas auxiliares'!$C$237,M32&lt;&gt;'Tabelas auxiliares'!$D$236),"FOLHA DE PESSOAL",IF(Q32='Tabelas auxiliares'!$A$237,"CUSTEIO",IF(Q32='Tabelas auxiliares'!$A$236,"INVESTIMENTO","ERRO - VERIFICAR"))))</f>
        <v/>
      </c>
      <c r="S32" s="64" t="str">
        <f t="shared" si="1"/>
        <v/>
      </c>
      <c r="V32" s="44"/>
      <c r="X32" s="44"/>
    </row>
    <row r="33" spans="17:24" x14ac:dyDescent="0.25">
      <c r="Q33" s="51" t="str">
        <f t="shared" si="0"/>
        <v/>
      </c>
      <c r="R33" s="51" t="str">
        <f>IF(M33="","",IF(AND(M33&lt;&gt;'Tabelas auxiliares'!$B$236,M33&lt;&gt;'Tabelas auxiliares'!$B$237,M33&lt;&gt;'Tabelas auxiliares'!$C$236,M33&lt;&gt;'Tabelas auxiliares'!$C$237,M33&lt;&gt;'Tabelas auxiliares'!$D$236),"FOLHA DE PESSOAL",IF(Q33='Tabelas auxiliares'!$A$237,"CUSTEIO",IF(Q33='Tabelas auxiliares'!$A$236,"INVESTIMENTO","ERRO - VERIFICAR"))))</f>
        <v/>
      </c>
      <c r="S33" s="64" t="str">
        <f t="shared" si="1"/>
        <v/>
      </c>
      <c r="V33" s="44"/>
      <c r="X33" s="44"/>
    </row>
    <row r="34" spans="17:24" x14ac:dyDescent="0.25">
      <c r="Q34" s="51" t="str">
        <f t="shared" si="0"/>
        <v/>
      </c>
      <c r="R34" s="51" t="str">
        <f>IF(M34="","",IF(AND(M34&lt;&gt;'Tabelas auxiliares'!$B$236,M34&lt;&gt;'Tabelas auxiliares'!$B$237,M34&lt;&gt;'Tabelas auxiliares'!$C$236,M34&lt;&gt;'Tabelas auxiliares'!$C$237,M34&lt;&gt;'Tabelas auxiliares'!$D$236),"FOLHA DE PESSOAL",IF(Q34='Tabelas auxiliares'!$A$237,"CUSTEIO",IF(Q34='Tabelas auxiliares'!$A$236,"INVESTIMENTO","ERRO - VERIFICAR"))))</f>
        <v/>
      </c>
      <c r="S34" s="64" t="str">
        <f t="shared" si="1"/>
        <v/>
      </c>
      <c r="V34" s="44"/>
    </row>
    <row r="35" spans="17:24" x14ac:dyDescent="0.25">
      <c r="Q35" s="51" t="str">
        <f t="shared" si="0"/>
        <v/>
      </c>
      <c r="R35" s="51" t="str">
        <f>IF(M35="","",IF(AND(M35&lt;&gt;'Tabelas auxiliares'!$B$236,M35&lt;&gt;'Tabelas auxiliares'!$B$237,M35&lt;&gt;'Tabelas auxiliares'!$C$236,M35&lt;&gt;'Tabelas auxiliares'!$C$237,M35&lt;&gt;'Tabelas auxiliares'!$D$236),"FOLHA DE PESSOAL",IF(Q35='Tabelas auxiliares'!$A$237,"CUSTEIO",IF(Q35='Tabelas auxiliares'!$A$236,"INVESTIMENTO","ERRO - VERIFICAR"))))</f>
        <v/>
      </c>
      <c r="S35" s="64" t="str">
        <f t="shared" si="1"/>
        <v/>
      </c>
      <c r="V35" s="44"/>
      <c r="X35" s="44"/>
    </row>
    <row r="36" spans="17:24" x14ac:dyDescent="0.25">
      <c r="Q36" s="51" t="str">
        <f t="shared" si="0"/>
        <v/>
      </c>
      <c r="R36" s="51" t="str">
        <f>IF(M36="","",IF(AND(M36&lt;&gt;'Tabelas auxiliares'!$B$236,M36&lt;&gt;'Tabelas auxiliares'!$B$237,M36&lt;&gt;'Tabelas auxiliares'!$C$236,M36&lt;&gt;'Tabelas auxiliares'!$C$237,M36&lt;&gt;'Tabelas auxiliares'!$D$236),"FOLHA DE PESSOAL",IF(Q36='Tabelas auxiliares'!$A$237,"CUSTEIO",IF(Q36='Tabelas auxiliares'!$A$236,"INVESTIMENTO","ERRO - VERIFICAR"))))</f>
        <v/>
      </c>
      <c r="S36" s="64" t="str">
        <f t="shared" si="1"/>
        <v/>
      </c>
      <c r="V36" s="44"/>
      <c r="X36" s="44"/>
    </row>
    <row r="37" spans="17:24" x14ac:dyDescent="0.25">
      <c r="Q37" s="51" t="str">
        <f t="shared" si="0"/>
        <v/>
      </c>
      <c r="R37" s="51" t="str">
        <f>IF(M37="","",IF(AND(M37&lt;&gt;'Tabelas auxiliares'!$B$236,M37&lt;&gt;'Tabelas auxiliares'!$B$237,M37&lt;&gt;'Tabelas auxiliares'!$C$236,M37&lt;&gt;'Tabelas auxiliares'!$C$237,M37&lt;&gt;'Tabelas auxiliares'!$D$236),"FOLHA DE PESSOAL",IF(Q37='Tabelas auxiliares'!$A$237,"CUSTEIO",IF(Q37='Tabelas auxiliares'!$A$236,"INVESTIMENTO","ERRO - VERIFICAR"))))</f>
        <v/>
      </c>
      <c r="S37" s="64" t="str">
        <f t="shared" si="1"/>
        <v/>
      </c>
      <c r="X37" s="44"/>
    </row>
    <row r="38" spans="17:24" x14ac:dyDescent="0.25">
      <c r="Q38" s="51" t="str">
        <f t="shared" si="0"/>
        <v/>
      </c>
      <c r="R38" s="51" t="str">
        <f>IF(M38="","",IF(AND(M38&lt;&gt;'Tabelas auxiliares'!$B$236,M38&lt;&gt;'Tabelas auxiliares'!$B$237,M38&lt;&gt;'Tabelas auxiliares'!$C$236,M38&lt;&gt;'Tabelas auxiliares'!$C$237,M38&lt;&gt;'Tabelas auxiliares'!$D$236),"FOLHA DE PESSOAL",IF(Q38='Tabelas auxiliares'!$A$237,"CUSTEIO",IF(Q38='Tabelas auxiliares'!$A$236,"INVESTIMENTO","ERRO - VERIFICAR"))))</f>
        <v/>
      </c>
      <c r="S38" s="64" t="str">
        <f t="shared" si="1"/>
        <v/>
      </c>
      <c r="X38" s="44"/>
    </row>
    <row r="39" spans="17:24" x14ac:dyDescent="0.25">
      <c r="Q39" s="51" t="str">
        <f t="shared" si="0"/>
        <v/>
      </c>
      <c r="R39" s="51" t="str">
        <f>IF(M39="","",IF(AND(M39&lt;&gt;'Tabelas auxiliares'!$B$236,M39&lt;&gt;'Tabelas auxiliares'!$B$237,M39&lt;&gt;'Tabelas auxiliares'!$C$236,M39&lt;&gt;'Tabelas auxiliares'!$C$237,M39&lt;&gt;'Tabelas auxiliares'!$D$236),"FOLHA DE PESSOAL",IF(Q39='Tabelas auxiliares'!$A$237,"CUSTEIO",IF(Q39='Tabelas auxiliares'!$A$236,"INVESTIMENTO","ERRO - VERIFICAR"))))</f>
        <v/>
      </c>
      <c r="S39" s="64" t="str">
        <f t="shared" si="1"/>
        <v/>
      </c>
      <c r="X39" s="44"/>
    </row>
    <row r="40" spans="17:24" x14ac:dyDescent="0.25">
      <c r="Q40" s="51" t="str">
        <f t="shared" si="0"/>
        <v/>
      </c>
      <c r="R40" s="51" t="str">
        <f>IF(M40="","",IF(AND(M40&lt;&gt;'Tabelas auxiliares'!$B$236,M40&lt;&gt;'Tabelas auxiliares'!$B$237,M40&lt;&gt;'Tabelas auxiliares'!$C$236,M40&lt;&gt;'Tabelas auxiliares'!$C$237,M40&lt;&gt;'Tabelas auxiliares'!$D$236),"FOLHA DE PESSOAL",IF(Q40='Tabelas auxiliares'!$A$237,"CUSTEIO",IF(Q40='Tabelas auxiliares'!$A$236,"INVESTIMENTO","ERRO - VERIFICAR"))))</f>
        <v/>
      </c>
      <c r="S40" s="64" t="str">
        <f t="shared" si="1"/>
        <v/>
      </c>
      <c r="X40" s="44"/>
    </row>
    <row r="41" spans="17:24" x14ac:dyDescent="0.25">
      <c r="Q41" s="51" t="str">
        <f t="shared" si="0"/>
        <v/>
      </c>
      <c r="R41" s="51" t="str">
        <f>IF(M41="","",IF(AND(M41&lt;&gt;'Tabelas auxiliares'!$B$236,M41&lt;&gt;'Tabelas auxiliares'!$B$237,M41&lt;&gt;'Tabelas auxiliares'!$C$236,M41&lt;&gt;'Tabelas auxiliares'!$C$237,M41&lt;&gt;'Tabelas auxiliares'!$D$236),"FOLHA DE PESSOAL",IF(Q41='Tabelas auxiliares'!$A$237,"CUSTEIO",IF(Q41='Tabelas auxiliares'!$A$236,"INVESTIMENTO","ERRO - VERIFICAR"))))</f>
        <v/>
      </c>
      <c r="S41" s="64" t="str">
        <f t="shared" si="1"/>
        <v/>
      </c>
      <c r="X41" s="44"/>
    </row>
    <row r="42" spans="17:24" x14ac:dyDescent="0.25">
      <c r="Q42" s="51" t="str">
        <f t="shared" si="0"/>
        <v/>
      </c>
      <c r="R42" s="51" t="str">
        <f>IF(M42="","",IF(AND(M42&lt;&gt;'Tabelas auxiliares'!$B$236,M42&lt;&gt;'Tabelas auxiliares'!$B$237,M42&lt;&gt;'Tabelas auxiliares'!$C$236,M42&lt;&gt;'Tabelas auxiliares'!$C$237,M42&lt;&gt;'Tabelas auxiliares'!$D$236),"FOLHA DE PESSOAL",IF(Q42='Tabelas auxiliares'!$A$237,"CUSTEIO",IF(Q42='Tabelas auxiliares'!$A$236,"INVESTIMENTO","ERRO - VERIFICAR"))))</f>
        <v/>
      </c>
      <c r="S42" s="64" t="str">
        <f t="shared" si="1"/>
        <v/>
      </c>
      <c r="X42" s="44"/>
    </row>
    <row r="43" spans="17:24" x14ac:dyDescent="0.25">
      <c r="Q43" s="51" t="str">
        <f t="shared" si="0"/>
        <v/>
      </c>
      <c r="R43" s="51" t="str">
        <f>IF(M43="","",IF(AND(M43&lt;&gt;'Tabelas auxiliares'!$B$236,M43&lt;&gt;'Tabelas auxiliares'!$B$237,M43&lt;&gt;'Tabelas auxiliares'!$C$236,M43&lt;&gt;'Tabelas auxiliares'!$C$237,M43&lt;&gt;'Tabelas auxiliares'!$D$236),"FOLHA DE PESSOAL",IF(Q43='Tabelas auxiliares'!$A$237,"CUSTEIO",IF(Q43='Tabelas auxiliares'!$A$236,"INVESTIMENTO","ERRO - VERIFICAR"))))</f>
        <v/>
      </c>
      <c r="S43" s="64" t="str">
        <f t="shared" si="1"/>
        <v/>
      </c>
      <c r="X43" s="44"/>
    </row>
    <row r="44" spans="17:24" x14ac:dyDescent="0.25">
      <c r="Q44" s="51" t="str">
        <f t="shared" si="0"/>
        <v/>
      </c>
      <c r="R44" s="51" t="str">
        <f>IF(M44="","",IF(AND(M44&lt;&gt;'Tabelas auxiliares'!$B$236,M44&lt;&gt;'Tabelas auxiliares'!$B$237,M44&lt;&gt;'Tabelas auxiliares'!$C$236,M44&lt;&gt;'Tabelas auxiliares'!$C$237,M44&lt;&gt;'Tabelas auxiliares'!$D$236),"FOLHA DE PESSOAL",IF(Q44='Tabelas auxiliares'!$A$237,"CUSTEIO",IF(Q44='Tabelas auxiliares'!$A$236,"INVESTIMENTO","ERRO - VERIFICAR"))))</f>
        <v/>
      </c>
      <c r="S44" s="64" t="str">
        <f t="shared" si="1"/>
        <v/>
      </c>
      <c r="X44" s="44"/>
    </row>
    <row r="45" spans="17:24" x14ac:dyDescent="0.25">
      <c r="Q45" s="51" t="str">
        <f t="shared" si="0"/>
        <v/>
      </c>
      <c r="R45" s="51" t="str">
        <f>IF(M45="","",IF(AND(M45&lt;&gt;'Tabelas auxiliares'!$B$236,M45&lt;&gt;'Tabelas auxiliares'!$B$237,M45&lt;&gt;'Tabelas auxiliares'!$C$236,M45&lt;&gt;'Tabelas auxiliares'!$C$237,M45&lt;&gt;'Tabelas auxiliares'!$D$236),"FOLHA DE PESSOAL",IF(Q45='Tabelas auxiliares'!$A$237,"CUSTEIO",IF(Q45='Tabelas auxiliares'!$A$236,"INVESTIMENTO","ERRO - VERIFICAR"))))</f>
        <v/>
      </c>
      <c r="S45" s="64" t="str">
        <f t="shared" si="1"/>
        <v/>
      </c>
      <c r="X45" s="44"/>
    </row>
    <row r="46" spans="17:24" x14ac:dyDescent="0.25">
      <c r="Q46" s="51" t="str">
        <f t="shared" si="0"/>
        <v/>
      </c>
      <c r="R46" s="51" t="str">
        <f>IF(M46="","",IF(AND(M46&lt;&gt;'Tabelas auxiliares'!$B$236,M46&lt;&gt;'Tabelas auxiliares'!$B$237,M46&lt;&gt;'Tabelas auxiliares'!$C$236,M46&lt;&gt;'Tabelas auxiliares'!$C$237,M46&lt;&gt;'Tabelas auxiliares'!$D$236),"FOLHA DE PESSOAL",IF(Q46='Tabelas auxiliares'!$A$237,"CUSTEIO",IF(Q46='Tabelas auxiliares'!$A$236,"INVESTIMENTO","ERRO - VERIFICAR"))))</f>
        <v/>
      </c>
      <c r="S46" s="64" t="str">
        <f t="shared" si="1"/>
        <v/>
      </c>
      <c r="X46" s="44"/>
    </row>
    <row r="47" spans="17:24" x14ac:dyDescent="0.25">
      <c r="Q47" s="51" t="str">
        <f t="shared" si="0"/>
        <v/>
      </c>
      <c r="R47" s="51" t="str">
        <f>IF(M47="","",IF(AND(M47&lt;&gt;'Tabelas auxiliares'!$B$236,M47&lt;&gt;'Tabelas auxiliares'!$B$237,M47&lt;&gt;'Tabelas auxiliares'!$C$236,M47&lt;&gt;'Tabelas auxiliares'!$C$237,M47&lt;&gt;'Tabelas auxiliares'!$D$236),"FOLHA DE PESSOAL",IF(Q47='Tabelas auxiliares'!$A$237,"CUSTEIO",IF(Q47='Tabelas auxiliares'!$A$236,"INVESTIMENTO","ERRO - VERIFICAR"))))</f>
        <v/>
      </c>
      <c r="S47" s="64" t="str">
        <f t="shared" si="1"/>
        <v/>
      </c>
      <c r="X47" s="44"/>
    </row>
    <row r="48" spans="17:24" x14ac:dyDescent="0.25">
      <c r="Q48" s="51" t="str">
        <f t="shared" si="0"/>
        <v/>
      </c>
      <c r="R48" s="51" t="str">
        <f>IF(M48="","",IF(AND(M48&lt;&gt;'Tabelas auxiliares'!$B$236,M48&lt;&gt;'Tabelas auxiliares'!$B$237,M48&lt;&gt;'Tabelas auxiliares'!$C$236,M48&lt;&gt;'Tabelas auxiliares'!$C$237,M48&lt;&gt;'Tabelas auxiliares'!$D$236),"FOLHA DE PESSOAL",IF(Q48='Tabelas auxiliares'!$A$237,"CUSTEIO",IF(Q48='Tabelas auxiliares'!$A$236,"INVESTIMENTO","ERRO - VERIFICAR"))))</f>
        <v/>
      </c>
      <c r="S48" s="64" t="str">
        <f t="shared" si="1"/>
        <v/>
      </c>
      <c r="X48" s="44"/>
    </row>
    <row r="49" spans="17:24" x14ac:dyDescent="0.25">
      <c r="Q49" s="51" t="str">
        <f t="shared" si="0"/>
        <v/>
      </c>
      <c r="R49" s="51" t="str">
        <f>IF(M49="","",IF(AND(M49&lt;&gt;'Tabelas auxiliares'!$B$236,M49&lt;&gt;'Tabelas auxiliares'!$B$237,M49&lt;&gt;'Tabelas auxiliares'!$C$236,M49&lt;&gt;'Tabelas auxiliares'!$C$237,M49&lt;&gt;'Tabelas auxiliares'!$D$236),"FOLHA DE PESSOAL",IF(Q49='Tabelas auxiliares'!$A$237,"CUSTEIO",IF(Q49='Tabelas auxiliares'!$A$236,"INVESTIMENTO","ERRO - VERIFICAR"))))</f>
        <v/>
      </c>
      <c r="S49" s="64" t="str">
        <f t="shared" si="1"/>
        <v/>
      </c>
      <c r="X49" s="44"/>
    </row>
    <row r="50" spans="17:24" x14ac:dyDescent="0.25">
      <c r="Q50" s="51" t="str">
        <f t="shared" si="0"/>
        <v/>
      </c>
      <c r="R50" s="51" t="str">
        <f>IF(M50="","",IF(AND(M50&lt;&gt;'Tabelas auxiliares'!$B$236,M50&lt;&gt;'Tabelas auxiliares'!$B$237,M50&lt;&gt;'Tabelas auxiliares'!$C$236,M50&lt;&gt;'Tabelas auxiliares'!$C$237,M50&lt;&gt;'Tabelas auxiliares'!$D$236),"FOLHA DE PESSOAL",IF(Q50='Tabelas auxiliares'!$A$237,"CUSTEIO",IF(Q50='Tabelas auxiliares'!$A$236,"INVESTIMENTO","ERRO - VERIFICAR"))))</f>
        <v/>
      </c>
      <c r="S50" s="64" t="str">
        <f t="shared" si="1"/>
        <v/>
      </c>
      <c r="X50" s="44"/>
    </row>
    <row r="51" spans="17:24" x14ac:dyDescent="0.25">
      <c r="Q51" s="51" t="str">
        <f t="shared" si="0"/>
        <v/>
      </c>
      <c r="R51" s="51" t="str">
        <f>IF(M51="","",IF(AND(M51&lt;&gt;'Tabelas auxiliares'!$B$236,M51&lt;&gt;'Tabelas auxiliares'!$B$237,M51&lt;&gt;'Tabelas auxiliares'!$C$236,M51&lt;&gt;'Tabelas auxiliares'!$C$237,M51&lt;&gt;'Tabelas auxiliares'!$D$236),"FOLHA DE PESSOAL",IF(Q51='Tabelas auxiliares'!$A$237,"CUSTEIO",IF(Q51='Tabelas auxiliares'!$A$236,"INVESTIMENTO","ERRO - VERIFICAR"))))</f>
        <v/>
      </c>
      <c r="S51" s="64" t="str">
        <f t="shared" si="1"/>
        <v/>
      </c>
      <c r="X51" s="44"/>
    </row>
    <row r="52" spans="17:24" x14ac:dyDescent="0.25">
      <c r="Q52" s="51" t="str">
        <f t="shared" si="0"/>
        <v/>
      </c>
      <c r="R52" s="51" t="str">
        <f>IF(M52="","",IF(AND(M52&lt;&gt;'Tabelas auxiliares'!$B$236,M52&lt;&gt;'Tabelas auxiliares'!$B$237,M52&lt;&gt;'Tabelas auxiliares'!$C$236,M52&lt;&gt;'Tabelas auxiliares'!$C$237,M52&lt;&gt;'Tabelas auxiliares'!$D$236),"FOLHA DE PESSOAL",IF(Q52='Tabelas auxiliares'!$A$237,"CUSTEIO",IF(Q52='Tabelas auxiliares'!$A$236,"INVESTIMENTO","ERRO - VERIFICAR"))))</f>
        <v/>
      </c>
      <c r="S52" s="64" t="str">
        <f t="shared" si="1"/>
        <v/>
      </c>
      <c r="X52" s="44"/>
    </row>
    <row r="53" spans="17:24" x14ac:dyDescent="0.25">
      <c r="Q53" s="51" t="str">
        <f t="shared" si="0"/>
        <v/>
      </c>
      <c r="R53" s="51" t="str">
        <f>IF(M53="","",IF(AND(M53&lt;&gt;'Tabelas auxiliares'!$B$236,M53&lt;&gt;'Tabelas auxiliares'!$B$237,M53&lt;&gt;'Tabelas auxiliares'!$C$236,M53&lt;&gt;'Tabelas auxiliares'!$C$237,M53&lt;&gt;'Tabelas auxiliares'!$D$236),"FOLHA DE PESSOAL",IF(Q53='Tabelas auxiliares'!$A$237,"CUSTEIO",IF(Q53='Tabelas auxiliares'!$A$236,"INVESTIMENTO","ERRO - VERIFICAR"))))</f>
        <v/>
      </c>
      <c r="S53" s="64" t="str">
        <f t="shared" si="1"/>
        <v/>
      </c>
      <c r="X53" s="44"/>
    </row>
    <row r="54" spans="17:24" x14ac:dyDescent="0.25">
      <c r="Q54" s="51" t="str">
        <f t="shared" si="0"/>
        <v/>
      </c>
      <c r="R54" s="51" t="str">
        <f>IF(M54="","",IF(AND(M54&lt;&gt;'Tabelas auxiliares'!$B$236,M54&lt;&gt;'Tabelas auxiliares'!$B$237,M54&lt;&gt;'Tabelas auxiliares'!$C$236,M54&lt;&gt;'Tabelas auxiliares'!$C$237,M54&lt;&gt;'Tabelas auxiliares'!$D$236),"FOLHA DE PESSOAL",IF(Q54='Tabelas auxiliares'!$A$237,"CUSTEIO",IF(Q54='Tabelas auxiliares'!$A$236,"INVESTIMENTO","ERRO - VERIFICAR"))))</f>
        <v/>
      </c>
      <c r="S54" s="64" t="str">
        <f t="shared" si="1"/>
        <v/>
      </c>
      <c r="X54" s="44"/>
    </row>
    <row r="55" spans="17:24" x14ac:dyDescent="0.25">
      <c r="Q55" s="51" t="str">
        <f t="shared" si="0"/>
        <v/>
      </c>
      <c r="R55" s="51" t="str">
        <f>IF(M55="","",IF(AND(M55&lt;&gt;'Tabelas auxiliares'!$B$236,M55&lt;&gt;'Tabelas auxiliares'!$B$237,M55&lt;&gt;'Tabelas auxiliares'!$C$236,M55&lt;&gt;'Tabelas auxiliares'!$C$237,M55&lt;&gt;'Tabelas auxiliares'!$D$236),"FOLHA DE PESSOAL",IF(Q55='Tabelas auxiliares'!$A$237,"CUSTEIO",IF(Q55='Tabelas auxiliares'!$A$236,"INVESTIMENTO","ERRO - VERIFICAR"))))</f>
        <v/>
      </c>
      <c r="S55" s="64" t="str">
        <f t="shared" si="1"/>
        <v/>
      </c>
      <c r="V55" s="44"/>
      <c r="X55" s="44"/>
    </row>
    <row r="56" spans="17:24" x14ac:dyDescent="0.25">
      <c r="Q56" s="51" t="str">
        <f t="shared" si="0"/>
        <v/>
      </c>
      <c r="R56" s="51" t="str">
        <f>IF(M56="","",IF(AND(M56&lt;&gt;'Tabelas auxiliares'!$B$236,M56&lt;&gt;'Tabelas auxiliares'!$B$237,M56&lt;&gt;'Tabelas auxiliares'!$C$236,M56&lt;&gt;'Tabelas auxiliares'!$C$237,M56&lt;&gt;'Tabelas auxiliares'!$D$236),"FOLHA DE PESSOAL",IF(Q56='Tabelas auxiliares'!$A$237,"CUSTEIO",IF(Q56='Tabelas auxiliares'!$A$236,"INVESTIMENTO","ERRO - VERIFICAR"))))</f>
        <v/>
      </c>
      <c r="S56" s="64" t="str">
        <f t="shared" si="1"/>
        <v/>
      </c>
      <c r="X56" s="44"/>
    </row>
    <row r="57" spans="17:24" x14ac:dyDescent="0.25">
      <c r="Q57" s="51" t="str">
        <f t="shared" si="0"/>
        <v/>
      </c>
      <c r="R57" s="51" t="str">
        <f>IF(M57="","",IF(AND(M57&lt;&gt;'Tabelas auxiliares'!$B$236,M57&lt;&gt;'Tabelas auxiliares'!$B$237,M57&lt;&gt;'Tabelas auxiliares'!$C$236,M57&lt;&gt;'Tabelas auxiliares'!$C$237,M57&lt;&gt;'Tabelas auxiliares'!$D$236),"FOLHA DE PESSOAL",IF(Q57='Tabelas auxiliares'!$A$237,"CUSTEIO",IF(Q57='Tabelas auxiliares'!$A$236,"INVESTIMENTO","ERRO - VERIFICAR"))))</f>
        <v/>
      </c>
      <c r="S57" s="64" t="str">
        <f t="shared" si="1"/>
        <v/>
      </c>
      <c r="X57" s="44"/>
    </row>
    <row r="58" spans="17:24" x14ac:dyDescent="0.25">
      <c r="Q58" s="51" t="str">
        <f t="shared" si="0"/>
        <v/>
      </c>
      <c r="R58" s="51" t="str">
        <f>IF(M58="","",IF(AND(M58&lt;&gt;'Tabelas auxiliares'!$B$236,M58&lt;&gt;'Tabelas auxiliares'!$B$237,M58&lt;&gt;'Tabelas auxiliares'!$C$236,M58&lt;&gt;'Tabelas auxiliares'!$C$237,M58&lt;&gt;'Tabelas auxiliares'!$D$236),"FOLHA DE PESSOAL",IF(Q58='Tabelas auxiliares'!$A$237,"CUSTEIO",IF(Q58='Tabelas auxiliares'!$A$236,"INVESTIMENTO","ERRO - VERIFICAR"))))</f>
        <v/>
      </c>
      <c r="S58" s="64" t="str">
        <f t="shared" si="1"/>
        <v/>
      </c>
      <c r="X58" s="44"/>
    </row>
    <row r="59" spans="17:24" x14ac:dyDescent="0.25">
      <c r="Q59" s="51" t="str">
        <f t="shared" si="0"/>
        <v/>
      </c>
      <c r="R59" s="51" t="str">
        <f>IF(M59="","",IF(AND(M59&lt;&gt;'Tabelas auxiliares'!$B$236,M59&lt;&gt;'Tabelas auxiliares'!$B$237,M59&lt;&gt;'Tabelas auxiliares'!$C$236,M59&lt;&gt;'Tabelas auxiliares'!$C$237,M59&lt;&gt;'Tabelas auxiliares'!$D$236),"FOLHA DE PESSOAL",IF(Q59='Tabelas auxiliares'!$A$237,"CUSTEIO",IF(Q59='Tabelas auxiliares'!$A$236,"INVESTIMENTO","ERRO - VERIFICAR"))))</f>
        <v/>
      </c>
      <c r="S59" s="64" t="str">
        <f t="shared" si="1"/>
        <v/>
      </c>
      <c r="X59" s="44"/>
    </row>
    <row r="60" spans="17:24" x14ac:dyDescent="0.25">
      <c r="Q60" s="51" t="str">
        <f t="shared" si="0"/>
        <v/>
      </c>
      <c r="R60" s="51" t="str">
        <f>IF(M60="","",IF(AND(M60&lt;&gt;'Tabelas auxiliares'!$B$236,M60&lt;&gt;'Tabelas auxiliares'!$B$237,M60&lt;&gt;'Tabelas auxiliares'!$C$236,M60&lt;&gt;'Tabelas auxiliares'!$C$237,M60&lt;&gt;'Tabelas auxiliares'!$D$236),"FOLHA DE PESSOAL",IF(Q60='Tabelas auxiliares'!$A$237,"CUSTEIO",IF(Q60='Tabelas auxiliares'!$A$236,"INVESTIMENTO","ERRO - VERIFICAR"))))</f>
        <v/>
      </c>
      <c r="S60" s="64" t="str">
        <f t="shared" si="1"/>
        <v/>
      </c>
      <c r="X60" s="44"/>
    </row>
    <row r="61" spans="17:24" x14ac:dyDescent="0.25">
      <c r="Q61" s="51" t="str">
        <f t="shared" si="0"/>
        <v/>
      </c>
      <c r="R61" s="51" t="str">
        <f>IF(M61="","",IF(AND(M61&lt;&gt;'Tabelas auxiliares'!$B$236,M61&lt;&gt;'Tabelas auxiliares'!$B$237,M61&lt;&gt;'Tabelas auxiliares'!$C$236,M61&lt;&gt;'Tabelas auxiliares'!$C$237,M61&lt;&gt;'Tabelas auxiliares'!$D$236),"FOLHA DE PESSOAL",IF(Q61='Tabelas auxiliares'!$A$237,"CUSTEIO",IF(Q61='Tabelas auxiliares'!$A$236,"INVESTIMENTO","ERRO - VERIFICAR"))))</f>
        <v/>
      </c>
      <c r="S61" s="64" t="str">
        <f t="shared" si="1"/>
        <v/>
      </c>
      <c r="X61" s="44"/>
    </row>
    <row r="62" spans="17:24" x14ac:dyDescent="0.25">
      <c r="Q62" s="51" t="str">
        <f t="shared" si="0"/>
        <v/>
      </c>
      <c r="R62" s="51" t="str">
        <f>IF(M62="","",IF(AND(M62&lt;&gt;'Tabelas auxiliares'!$B$236,M62&lt;&gt;'Tabelas auxiliares'!$B$237,M62&lt;&gt;'Tabelas auxiliares'!$C$236,M62&lt;&gt;'Tabelas auxiliares'!$C$237,M62&lt;&gt;'Tabelas auxiliares'!$D$236),"FOLHA DE PESSOAL",IF(Q62='Tabelas auxiliares'!$A$237,"CUSTEIO",IF(Q62='Tabelas auxiliares'!$A$236,"INVESTIMENTO","ERRO - VERIFICAR"))))</f>
        <v/>
      </c>
      <c r="S62" s="64" t="str">
        <f t="shared" si="1"/>
        <v/>
      </c>
      <c r="X62" s="44"/>
    </row>
    <row r="63" spans="17:24" x14ac:dyDescent="0.25">
      <c r="Q63" s="51" t="str">
        <f t="shared" si="0"/>
        <v/>
      </c>
      <c r="R63" s="51" t="str">
        <f>IF(M63="","",IF(AND(M63&lt;&gt;'Tabelas auxiliares'!$B$236,M63&lt;&gt;'Tabelas auxiliares'!$B$237,M63&lt;&gt;'Tabelas auxiliares'!$C$236,M63&lt;&gt;'Tabelas auxiliares'!$C$237,M63&lt;&gt;'Tabelas auxiliares'!$D$236),"FOLHA DE PESSOAL",IF(Q63='Tabelas auxiliares'!$A$237,"CUSTEIO",IF(Q63='Tabelas auxiliares'!$A$236,"INVESTIMENTO","ERRO - VERIFICAR"))))</f>
        <v/>
      </c>
      <c r="S63" s="64" t="str">
        <f t="shared" si="1"/>
        <v/>
      </c>
      <c r="X63" s="44"/>
    </row>
    <row r="64" spans="17:24" x14ac:dyDescent="0.25">
      <c r="Q64" s="51" t="str">
        <f t="shared" si="0"/>
        <v/>
      </c>
      <c r="R64" s="51" t="str">
        <f>IF(M64="","",IF(AND(M64&lt;&gt;'Tabelas auxiliares'!$B$236,M64&lt;&gt;'Tabelas auxiliares'!$B$237,M64&lt;&gt;'Tabelas auxiliares'!$C$236,M64&lt;&gt;'Tabelas auxiliares'!$C$237,M64&lt;&gt;'Tabelas auxiliares'!$D$236),"FOLHA DE PESSOAL",IF(Q64='Tabelas auxiliares'!$A$237,"CUSTEIO",IF(Q64='Tabelas auxiliares'!$A$236,"INVESTIMENTO","ERRO - VERIFICAR"))))</f>
        <v/>
      </c>
      <c r="S64" s="64" t="str">
        <f t="shared" si="1"/>
        <v/>
      </c>
      <c r="V64" s="44"/>
      <c r="X64" s="44"/>
    </row>
    <row r="65" spans="17:24" x14ac:dyDescent="0.25">
      <c r="Q65" s="51" t="str">
        <f t="shared" si="0"/>
        <v/>
      </c>
      <c r="R65" s="51" t="str">
        <f>IF(M65="","",IF(AND(M65&lt;&gt;'Tabelas auxiliares'!$B$236,M65&lt;&gt;'Tabelas auxiliares'!$B$237,M65&lt;&gt;'Tabelas auxiliares'!$C$236,M65&lt;&gt;'Tabelas auxiliares'!$C$237,M65&lt;&gt;'Tabelas auxiliares'!$D$236),"FOLHA DE PESSOAL",IF(Q65='Tabelas auxiliares'!$A$237,"CUSTEIO",IF(Q65='Tabelas auxiliares'!$A$236,"INVESTIMENTO","ERRO - VERIFICAR"))))</f>
        <v/>
      </c>
      <c r="S65" s="64" t="str">
        <f t="shared" si="1"/>
        <v/>
      </c>
      <c r="X65" s="44"/>
    </row>
    <row r="66" spans="17:24" x14ac:dyDescent="0.25">
      <c r="Q66" s="51" t="str">
        <f t="shared" si="0"/>
        <v/>
      </c>
      <c r="R66" s="51" t="str">
        <f>IF(M66="","",IF(AND(M66&lt;&gt;'Tabelas auxiliares'!$B$236,M66&lt;&gt;'Tabelas auxiliares'!$B$237,M66&lt;&gt;'Tabelas auxiliares'!$C$236,M66&lt;&gt;'Tabelas auxiliares'!$C$237,M66&lt;&gt;'Tabelas auxiliares'!$D$236),"FOLHA DE PESSOAL",IF(Q66='Tabelas auxiliares'!$A$237,"CUSTEIO",IF(Q66='Tabelas auxiliares'!$A$236,"INVESTIMENTO","ERRO - VERIFICAR"))))</f>
        <v/>
      </c>
      <c r="S66" s="64" t="str">
        <f t="shared" si="1"/>
        <v/>
      </c>
      <c r="X66" s="44"/>
    </row>
    <row r="67" spans="17:24" x14ac:dyDescent="0.25">
      <c r="Q67" s="51" t="str">
        <f t="shared" si="0"/>
        <v/>
      </c>
      <c r="R67" s="51" t="str">
        <f>IF(M67="","",IF(AND(M67&lt;&gt;'Tabelas auxiliares'!$B$236,M67&lt;&gt;'Tabelas auxiliares'!$B$237,M67&lt;&gt;'Tabelas auxiliares'!$C$236,M67&lt;&gt;'Tabelas auxiliares'!$C$237,M67&lt;&gt;'Tabelas auxiliares'!$D$236),"FOLHA DE PESSOAL",IF(Q67='Tabelas auxiliares'!$A$237,"CUSTEIO",IF(Q67='Tabelas auxiliares'!$A$236,"INVESTIMENTO","ERRO - VERIFICAR"))))</f>
        <v/>
      </c>
      <c r="S67" s="64" t="str">
        <f t="shared" si="1"/>
        <v/>
      </c>
      <c r="X67" s="44"/>
    </row>
    <row r="68" spans="17:24" x14ac:dyDescent="0.25">
      <c r="Q68" s="51" t="str">
        <f t="shared" ref="Q68:Q131" si="2">LEFT(O68,1)</f>
        <v/>
      </c>
      <c r="R68" s="51" t="str">
        <f>IF(M68="","",IF(AND(M68&lt;&gt;'Tabelas auxiliares'!$B$236,M68&lt;&gt;'Tabelas auxiliares'!$B$237,M68&lt;&gt;'Tabelas auxiliares'!$C$236,M68&lt;&gt;'Tabelas auxiliares'!$C$237,M68&lt;&gt;'Tabelas auxiliares'!$D$236),"FOLHA DE PESSOAL",IF(Q68='Tabelas auxiliares'!$A$237,"CUSTEIO",IF(Q68='Tabelas auxiliares'!$A$236,"INVESTIMENTO","ERRO - VERIFICAR"))))</f>
        <v/>
      </c>
      <c r="S68" s="64" t="str">
        <f t="shared" si="1"/>
        <v/>
      </c>
      <c r="X68" s="44"/>
    </row>
    <row r="69" spans="17:24" x14ac:dyDescent="0.25">
      <c r="Q69" s="51" t="str">
        <f t="shared" si="2"/>
        <v/>
      </c>
      <c r="R69" s="51" t="str">
        <f>IF(M69="","",IF(AND(M69&lt;&gt;'Tabelas auxiliares'!$B$236,M69&lt;&gt;'Tabelas auxiliares'!$B$237,M69&lt;&gt;'Tabelas auxiliares'!$C$236,M69&lt;&gt;'Tabelas auxiliares'!$C$237,M69&lt;&gt;'Tabelas auxiliares'!$D$236),"FOLHA DE PESSOAL",IF(Q69='Tabelas auxiliares'!$A$237,"CUSTEIO",IF(Q69='Tabelas auxiliares'!$A$236,"INVESTIMENTO","ERRO - VERIFICAR"))))</f>
        <v/>
      </c>
      <c r="S69" s="64" t="str">
        <f t="shared" ref="S69:S132" si="3">IF(SUM(T69:X69)=0,"",SUM(T69:X69))</f>
        <v/>
      </c>
      <c r="V69" s="44"/>
      <c r="X69" s="44"/>
    </row>
    <row r="70" spans="17:24" x14ac:dyDescent="0.25">
      <c r="Q70" s="51" t="str">
        <f t="shared" si="2"/>
        <v/>
      </c>
      <c r="R70" s="51" t="str">
        <f>IF(M70="","",IF(AND(M70&lt;&gt;'Tabelas auxiliares'!$B$236,M70&lt;&gt;'Tabelas auxiliares'!$B$237,M70&lt;&gt;'Tabelas auxiliares'!$C$236,M70&lt;&gt;'Tabelas auxiliares'!$C$237,M70&lt;&gt;'Tabelas auxiliares'!$D$236),"FOLHA DE PESSOAL",IF(Q70='Tabelas auxiliares'!$A$237,"CUSTEIO",IF(Q70='Tabelas auxiliares'!$A$236,"INVESTIMENTO","ERRO - VERIFICAR"))))</f>
        <v/>
      </c>
      <c r="S70" s="64" t="str">
        <f t="shared" si="3"/>
        <v/>
      </c>
      <c r="X70" s="44"/>
    </row>
    <row r="71" spans="17:24" x14ac:dyDescent="0.25">
      <c r="Q71" s="51" t="str">
        <f t="shared" si="2"/>
        <v/>
      </c>
      <c r="R71" s="51" t="str">
        <f>IF(M71="","",IF(AND(M71&lt;&gt;'Tabelas auxiliares'!$B$236,M71&lt;&gt;'Tabelas auxiliares'!$B$237,M71&lt;&gt;'Tabelas auxiliares'!$C$236,M71&lt;&gt;'Tabelas auxiliares'!$C$237,M71&lt;&gt;'Tabelas auxiliares'!$D$236),"FOLHA DE PESSOAL",IF(Q71='Tabelas auxiliares'!$A$237,"CUSTEIO",IF(Q71='Tabelas auxiliares'!$A$236,"INVESTIMENTO","ERRO - VERIFICAR"))))</f>
        <v/>
      </c>
      <c r="S71" s="64" t="str">
        <f t="shared" si="3"/>
        <v/>
      </c>
      <c r="X71" s="44"/>
    </row>
    <row r="72" spans="17:24" x14ac:dyDescent="0.25">
      <c r="Q72" s="51" t="str">
        <f t="shared" si="2"/>
        <v/>
      </c>
      <c r="R72" s="51" t="str">
        <f>IF(M72="","",IF(AND(M72&lt;&gt;'Tabelas auxiliares'!$B$236,M72&lt;&gt;'Tabelas auxiliares'!$B$237,M72&lt;&gt;'Tabelas auxiliares'!$C$236,M72&lt;&gt;'Tabelas auxiliares'!$C$237,M72&lt;&gt;'Tabelas auxiliares'!$D$236),"FOLHA DE PESSOAL",IF(Q72='Tabelas auxiliares'!$A$237,"CUSTEIO",IF(Q72='Tabelas auxiliares'!$A$236,"INVESTIMENTO","ERRO - VERIFICAR"))))</f>
        <v/>
      </c>
      <c r="S72" s="64" t="str">
        <f t="shared" si="3"/>
        <v/>
      </c>
      <c r="X72" s="44"/>
    </row>
    <row r="73" spans="17:24" x14ac:dyDescent="0.25">
      <c r="Q73" s="51" t="str">
        <f t="shared" si="2"/>
        <v/>
      </c>
      <c r="R73" s="51" t="str">
        <f>IF(M73="","",IF(AND(M73&lt;&gt;'Tabelas auxiliares'!$B$236,M73&lt;&gt;'Tabelas auxiliares'!$B$237,M73&lt;&gt;'Tabelas auxiliares'!$C$236,M73&lt;&gt;'Tabelas auxiliares'!$C$237,M73&lt;&gt;'Tabelas auxiliares'!$D$236),"FOLHA DE PESSOAL",IF(Q73='Tabelas auxiliares'!$A$237,"CUSTEIO",IF(Q73='Tabelas auxiliares'!$A$236,"INVESTIMENTO","ERRO - VERIFICAR"))))</f>
        <v/>
      </c>
      <c r="S73" s="64" t="str">
        <f t="shared" si="3"/>
        <v/>
      </c>
      <c r="V73" s="44"/>
      <c r="X73" s="44"/>
    </row>
    <row r="74" spans="17:24" x14ac:dyDescent="0.25">
      <c r="Q74" s="51" t="str">
        <f t="shared" si="2"/>
        <v/>
      </c>
      <c r="R74" s="51" t="str">
        <f>IF(M74="","",IF(AND(M74&lt;&gt;'Tabelas auxiliares'!$B$236,M74&lt;&gt;'Tabelas auxiliares'!$B$237,M74&lt;&gt;'Tabelas auxiliares'!$C$236,M74&lt;&gt;'Tabelas auxiliares'!$C$237,M74&lt;&gt;'Tabelas auxiliares'!$D$236),"FOLHA DE PESSOAL",IF(Q74='Tabelas auxiliares'!$A$237,"CUSTEIO",IF(Q74='Tabelas auxiliares'!$A$236,"INVESTIMENTO","ERRO - VERIFICAR"))))</f>
        <v/>
      </c>
      <c r="S74" s="64" t="str">
        <f t="shared" si="3"/>
        <v/>
      </c>
      <c r="X74" s="44"/>
    </row>
    <row r="75" spans="17:24" x14ac:dyDescent="0.25">
      <c r="Q75" s="51" t="str">
        <f t="shared" si="2"/>
        <v/>
      </c>
      <c r="R75" s="51" t="str">
        <f>IF(M75="","",IF(AND(M75&lt;&gt;'Tabelas auxiliares'!$B$236,M75&lt;&gt;'Tabelas auxiliares'!$B$237,M75&lt;&gt;'Tabelas auxiliares'!$C$236,M75&lt;&gt;'Tabelas auxiliares'!$C$237,M75&lt;&gt;'Tabelas auxiliares'!$D$236),"FOLHA DE PESSOAL",IF(Q75='Tabelas auxiliares'!$A$237,"CUSTEIO",IF(Q75='Tabelas auxiliares'!$A$236,"INVESTIMENTO","ERRO - VERIFICAR"))))</f>
        <v/>
      </c>
      <c r="S75" s="64" t="str">
        <f t="shared" si="3"/>
        <v/>
      </c>
      <c r="X75" s="44"/>
    </row>
    <row r="76" spans="17:24" x14ac:dyDescent="0.25">
      <c r="Q76" s="51" t="str">
        <f t="shared" si="2"/>
        <v/>
      </c>
      <c r="R76" s="51" t="str">
        <f>IF(M76="","",IF(AND(M76&lt;&gt;'Tabelas auxiliares'!$B$236,M76&lt;&gt;'Tabelas auxiliares'!$B$237,M76&lt;&gt;'Tabelas auxiliares'!$C$236,M76&lt;&gt;'Tabelas auxiliares'!$C$237,M76&lt;&gt;'Tabelas auxiliares'!$D$236),"FOLHA DE PESSOAL",IF(Q76='Tabelas auxiliares'!$A$237,"CUSTEIO",IF(Q76='Tabelas auxiliares'!$A$236,"INVESTIMENTO","ERRO - VERIFICAR"))))</f>
        <v/>
      </c>
      <c r="S76" s="64" t="str">
        <f t="shared" si="3"/>
        <v/>
      </c>
      <c r="X76" s="44"/>
    </row>
    <row r="77" spans="17:24" x14ac:dyDescent="0.25">
      <c r="Q77" s="51" t="str">
        <f t="shared" si="2"/>
        <v/>
      </c>
      <c r="R77" s="51" t="str">
        <f>IF(M77="","",IF(AND(M77&lt;&gt;'Tabelas auxiliares'!$B$236,M77&lt;&gt;'Tabelas auxiliares'!$B$237,M77&lt;&gt;'Tabelas auxiliares'!$C$236,M77&lt;&gt;'Tabelas auxiliares'!$C$237,M77&lt;&gt;'Tabelas auxiliares'!$D$236),"FOLHA DE PESSOAL",IF(Q77='Tabelas auxiliares'!$A$237,"CUSTEIO",IF(Q77='Tabelas auxiliares'!$A$236,"INVESTIMENTO","ERRO - VERIFICAR"))))</f>
        <v/>
      </c>
      <c r="S77" s="64" t="str">
        <f t="shared" si="3"/>
        <v/>
      </c>
      <c r="X77" s="44"/>
    </row>
    <row r="78" spans="17:24" x14ac:dyDescent="0.25">
      <c r="Q78" s="51" t="str">
        <f t="shared" si="2"/>
        <v/>
      </c>
      <c r="R78" s="51" t="str">
        <f>IF(M78="","",IF(AND(M78&lt;&gt;'Tabelas auxiliares'!$B$236,M78&lt;&gt;'Tabelas auxiliares'!$B$237,M78&lt;&gt;'Tabelas auxiliares'!$C$236,M78&lt;&gt;'Tabelas auxiliares'!$C$237,M78&lt;&gt;'Tabelas auxiliares'!$D$236),"FOLHA DE PESSOAL",IF(Q78='Tabelas auxiliares'!$A$237,"CUSTEIO",IF(Q78='Tabelas auxiliares'!$A$236,"INVESTIMENTO","ERRO - VERIFICAR"))))</f>
        <v/>
      </c>
      <c r="S78" s="64" t="str">
        <f t="shared" si="3"/>
        <v/>
      </c>
      <c r="X78" s="44"/>
    </row>
    <row r="79" spans="17:24" x14ac:dyDescent="0.25">
      <c r="Q79" s="51" t="str">
        <f t="shared" si="2"/>
        <v/>
      </c>
      <c r="R79" s="51" t="str">
        <f>IF(M79="","",IF(AND(M79&lt;&gt;'Tabelas auxiliares'!$B$236,M79&lt;&gt;'Tabelas auxiliares'!$B$237,M79&lt;&gt;'Tabelas auxiliares'!$C$236,M79&lt;&gt;'Tabelas auxiliares'!$C$237,M79&lt;&gt;'Tabelas auxiliares'!$D$236),"FOLHA DE PESSOAL",IF(Q79='Tabelas auxiliares'!$A$237,"CUSTEIO",IF(Q79='Tabelas auxiliares'!$A$236,"INVESTIMENTO","ERRO - VERIFICAR"))))</f>
        <v/>
      </c>
      <c r="S79" s="64" t="str">
        <f t="shared" si="3"/>
        <v/>
      </c>
      <c r="X79" s="44"/>
    </row>
    <row r="80" spans="17:24" x14ac:dyDescent="0.25">
      <c r="Q80" s="51" t="str">
        <f t="shared" si="2"/>
        <v/>
      </c>
      <c r="R80" s="51" t="str">
        <f>IF(M80="","",IF(AND(M80&lt;&gt;'Tabelas auxiliares'!$B$236,M80&lt;&gt;'Tabelas auxiliares'!$B$237,M80&lt;&gt;'Tabelas auxiliares'!$C$236,M80&lt;&gt;'Tabelas auxiliares'!$C$237,M80&lt;&gt;'Tabelas auxiliares'!$D$236),"FOLHA DE PESSOAL",IF(Q80='Tabelas auxiliares'!$A$237,"CUSTEIO",IF(Q80='Tabelas auxiliares'!$A$236,"INVESTIMENTO","ERRO - VERIFICAR"))))</f>
        <v/>
      </c>
      <c r="S80" s="64" t="str">
        <f t="shared" si="3"/>
        <v/>
      </c>
      <c r="X80" s="44"/>
    </row>
    <row r="81" spans="17:24" x14ac:dyDescent="0.25">
      <c r="Q81" s="51" t="str">
        <f t="shared" si="2"/>
        <v/>
      </c>
      <c r="R81" s="51" t="str">
        <f>IF(M81="","",IF(AND(M81&lt;&gt;'Tabelas auxiliares'!$B$236,M81&lt;&gt;'Tabelas auxiliares'!$B$237,M81&lt;&gt;'Tabelas auxiliares'!$C$236,M81&lt;&gt;'Tabelas auxiliares'!$C$237,M81&lt;&gt;'Tabelas auxiliares'!$D$236),"FOLHA DE PESSOAL",IF(Q81='Tabelas auxiliares'!$A$237,"CUSTEIO",IF(Q81='Tabelas auxiliares'!$A$236,"INVESTIMENTO","ERRO - VERIFICAR"))))</f>
        <v/>
      </c>
      <c r="S81" s="64" t="str">
        <f t="shared" si="3"/>
        <v/>
      </c>
      <c r="V81" s="44"/>
      <c r="X81" s="44"/>
    </row>
    <row r="82" spans="17:24" x14ac:dyDescent="0.25">
      <c r="Q82" s="51" t="str">
        <f t="shared" si="2"/>
        <v/>
      </c>
      <c r="R82" s="51" t="str">
        <f>IF(M82="","",IF(AND(M82&lt;&gt;'Tabelas auxiliares'!$B$236,M82&lt;&gt;'Tabelas auxiliares'!$B$237,M82&lt;&gt;'Tabelas auxiliares'!$C$236,M82&lt;&gt;'Tabelas auxiliares'!$C$237,M82&lt;&gt;'Tabelas auxiliares'!$D$236),"FOLHA DE PESSOAL",IF(Q82='Tabelas auxiliares'!$A$237,"CUSTEIO",IF(Q82='Tabelas auxiliares'!$A$236,"INVESTIMENTO","ERRO - VERIFICAR"))))</f>
        <v/>
      </c>
      <c r="S82" s="64" t="str">
        <f t="shared" si="3"/>
        <v/>
      </c>
      <c r="X82" s="44"/>
    </row>
    <row r="83" spans="17:24" x14ac:dyDescent="0.25">
      <c r="Q83" s="51" t="str">
        <f t="shared" si="2"/>
        <v/>
      </c>
      <c r="R83" s="51" t="str">
        <f>IF(M83="","",IF(AND(M83&lt;&gt;'Tabelas auxiliares'!$B$236,M83&lt;&gt;'Tabelas auxiliares'!$B$237,M83&lt;&gt;'Tabelas auxiliares'!$C$236,M83&lt;&gt;'Tabelas auxiliares'!$C$237,M83&lt;&gt;'Tabelas auxiliares'!$D$236),"FOLHA DE PESSOAL",IF(Q83='Tabelas auxiliares'!$A$237,"CUSTEIO",IF(Q83='Tabelas auxiliares'!$A$236,"INVESTIMENTO","ERRO - VERIFICAR"))))</f>
        <v/>
      </c>
      <c r="S83" s="64" t="str">
        <f t="shared" si="3"/>
        <v/>
      </c>
      <c r="V83" s="44"/>
      <c r="X83" s="44"/>
    </row>
    <row r="84" spans="17:24" x14ac:dyDescent="0.25">
      <c r="Q84" s="51" t="str">
        <f t="shared" si="2"/>
        <v/>
      </c>
      <c r="R84" s="51" t="str">
        <f>IF(M84="","",IF(AND(M84&lt;&gt;'Tabelas auxiliares'!$B$236,M84&lt;&gt;'Tabelas auxiliares'!$B$237,M84&lt;&gt;'Tabelas auxiliares'!$C$236,M84&lt;&gt;'Tabelas auxiliares'!$C$237,M84&lt;&gt;'Tabelas auxiliares'!$D$236),"FOLHA DE PESSOAL",IF(Q84='Tabelas auxiliares'!$A$237,"CUSTEIO",IF(Q84='Tabelas auxiliares'!$A$236,"INVESTIMENTO","ERRO - VERIFICAR"))))</f>
        <v/>
      </c>
      <c r="S84" s="64" t="str">
        <f t="shared" si="3"/>
        <v/>
      </c>
      <c r="V84" s="44"/>
      <c r="X84" s="44"/>
    </row>
    <row r="85" spans="17:24" x14ac:dyDescent="0.25">
      <c r="Q85" s="51" t="str">
        <f t="shared" si="2"/>
        <v/>
      </c>
      <c r="R85" s="51" t="str">
        <f>IF(M85="","",IF(AND(M85&lt;&gt;'Tabelas auxiliares'!$B$236,M85&lt;&gt;'Tabelas auxiliares'!$B$237,M85&lt;&gt;'Tabelas auxiliares'!$C$236,M85&lt;&gt;'Tabelas auxiliares'!$C$237,M85&lt;&gt;'Tabelas auxiliares'!$D$236),"FOLHA DE PESSOAL",IF(Q85='Tabelas auxiliares'!$A$237,"CUSTEIO",IF(Q85='Tabelas auxiliares'!$A$236,"INVESTIMENTO","ERRO - VERIFICAR"))))</f>
        <v/>
      </c>
      <c r="S85" s="64" t="str">
        <f t="shared" si="3"/>
        <v/>
      </c>
      <c r="X85" s="44"/>
    </row>
    <row r="86" spans="17:24" x14ac:dyDescent="0.25">
      <c r="Q86" s="51" t="str">
        <f t="shared" si="2"/>
        <v/>
      </c>
      <c r="R86" s="51" t="str">
        <f>IF(M86="","",IF(AND(M86&lt;&gt;'Tabelas auxiliares'!$B$236,M86&lt;&gt;'Tabelas auxiliares'!$B$237,M86&lt;&gt;'Tabelas auxiliares'!$C$236,M86&lt;&gt;'Tabelas auxiliares'!$C$237,M86&lt;&gt;'Tabelas auxiliares'!$D$236),"FOLHA DE PESSOAL",IF(Q86='Tabelas auxiliares'!$A$237,"CUSTEIO",IF(Q86='Tabelas auxiliares'!$A$236,"INVESTIMENTO","ERRO - VERIFICAR"))))</f>
        <v/>
      </c>
      <c r="S86" s="64" t="str">
        <f t="shared" si="3"/>
        <v/>
      </c>
      <c r="X86" s="44"/>
    </row>
    <row r="87" spans="17:24" x14ac:dyDescent="0.25">
      <c r="Q87" s="51" t="str">
        <f t="shared" si="2"/>
        <v/>
      </c>
      <c r="R87" s="51" t="str">
        <f>IF(M87="","",IF(AND(M87&lt;&gt;'Tabelas auxiliares'!$B$236,M87&lt;&gt;'Tabelas auxiliares'!$B$237,M87&lt;&gt;'Tabelas auxiliares'!$C$236,M87&lt;&gt;'Tabelas auxiliares'!$C$237,M87&lt;&gt;'Tabelas auxiliares'!$D$236),"FOLHA DE PESSOAL",IF(Q87='Tabelas auxiliares'!$A$237,"CUSTEIO",IF(Q87='Tabelas auxiliares'!$A$236,"INVESTIMENTO","ERRO - VERIFICAR"))))</f>
        <v/>
      </c>
      <c r="S87" s="64" t="str">
        <f t="shared" si="3"/>
        <v/>
      </c>
      <c r="X87" s="44"/>
    </row>
    <row r="88" spans="17:24" x14ac:dyDescent="0.25">
      <c r="Q88" s="51" t="str">
        <f t="shared" si="2"/>
        <v/>
      </c>
      <c r="R88" s="51" t="str">
        <f>IF(M88="","",IF(AND(M88&lt;&gt;'Tabelas auxiliares'!$B$236,M88&lt;&gt;'Tabelas auxiliares'!$B$237,M88&lt;&gt;'Tabelas auxiliares'!$C$236,M88&lt;&gt;'Tabelas auxiliares'!$C$237,M88&lt;&gt;'Tabelas auxiliares'!$D$236),"FOLHA DE PESSOAL",IF(Q88='Tabelas auxiliares'!$A$237,"CUSTEIO",IF(Q88='Tabelas auxiliares'!$A$236,"INVESTIMENTO","ERRO - VERIFICAR"))))</f>
        <v/>
      </c>
      <c r="S88" s="64" t="str">
        <f t="shared" si="3"/>
        <v/>
      </c>
      <c r="X88" s="44"/>
    </row>
    <row r="89" spans="17:24" x14ac:dyDescent="0.25">
      <c r="Q89" s="51" t="str">
        <f t="shared" si="2"/>
        <v/>
      </c>
      <c r="R89" s="51" t="str">
        <f>IF(M89="","",IF(AND(M89&lt;&gt;'Tabelas auxiliares'!$B$236,M89&lt;&gt;'Tabelas auxiliares'!$B$237,M89&lt;&gt;'Tabelas auxiliares'!$C$236,M89&lt;&gt;'Tabelas auxiliares'!$C$237,M89&lt;&gt;'Tabelas auxiliares'!$D$236),"FOLHA DE PESSOAL",IF(Q89='Tabelas auxiliares'!$A$237,"CUSTEIO",IF(Q89='Tabelas auxiliares'!$A$236,"INVESTIMENTO","ERRO - VERIFICAR"))))</f>
        <v/>
      </c>
      <c r="S89" s="64" t="str">
        <f t="shared" si="3"/>
        <v/>
      </c>
      <c r="V89" s="44"/>
      <c r="X89" s="44"/>
    </row>
    <row r="90" spans="17:24" x14ac:dyDescent="0.25">
      <c r="Q90" s="51" t="str">
        <f t="shared" si="2"/>
        <v/>
      </c>
      <c r="R90" s="51" t="str">
        <f>IF(M90="","",IF(AND(M90&lt;&gt;'Tabelas auxiliares'!$B$236,M90&lt;&gt;'Tabelas auxiliares'!$B$237,M90&lt;&gt;'Tabelas auxiliares'!$C$236,M90&lt;&gt;'Tabelas auxiliares'!$C$237,M90&lt;&gt;'Tabelas auxiliares'!$D$236),"FOLHA DE PESSOAL",IF(Q90='Tabelas auxiliares'!$A$237,"CUSTEIO",IF(Q90='Tabelas auxiliares'!$A$236,"INVESTIMENTO","ERRO - VERIFICAR"))))</f>
        <v/>
      </c>
      <c r="S90" s="64" t="str">
        <f t="shared" si="3"/>
        <v/>
      </c>
      <c r="X90" s="44"/>
    </row>
    <row r="91" spans="17:24" x14ac:dyDescent="0.25">
      <c r="Q91" s="51" t="str">
        <f t="shared" si="2"/>
        <v/>
      </c>
      <c r="R91" s="51" t="str">
        <f>IF(M91="","",IF(AND(M91&lt;&gt;'Tabelas auxiliares'!$B$236,M91&lt;&gt;'Tabelas auxiliares'!$B$237,M91&lt;&gt;'Tabelas auxiliares'!$C$236,M91&lt;&gt;'Tabelas auxiliares'!$C$237,M91&lt;&gt;'Tabelas auxiliares'!$D$236),"FOLHA DE PESSOAL",IF(Q91='Tabelas auxiliares'!$A$237,"CUSTEIO",IF(Q91='Tabelas auxiliares'!$A$236,"INVESTIMENTO","ERRO - VERIFICAR"))))</f>
        <v/>
      </c>
      <c r="S91" s="64" t="str">
        <f t="shared" si="3"/>
        <v/>
      </c>
      <c r="X91" s="44"/>
    </row>
    <row r="92" spans="17:24" x14ac:dyDescent="0.25">
      <c r="Q92" s="51" t="str">
        <f t="shared" si="2"/>
        <v/>
      </c>
      <c r="R92" s="51" t="str">
        <f>IF(M92="","",IF(AND(M92&lt;&gt;'Tabelas auxiliares'!$B$236,M92&lt;&gt;'Tabelas auxiliares'!$B$237,M92&lt;&gt;'Tabelas auxiliares'!$C$236,M92&lt;&gt;'Tabelas auxiliares'!$C$237,M92&lt;&gt;'Tabelas auxiliares'!$D$236),"FOLHA DE PESSOAL",IF(Q92='Tabelas auxiliares'!$A$237,"CUSTEIO",IF(Q92='Tabelas auxiliares'!$A$236,"INVESTIMENTO","ERRO - VERIFICAR"))))</f>
        <v/>
      </c>
      <c r="S92" s="64" t="str">
        <f t="shared" si="3"/>
        <v/>
      </c>
      <c r="V92" s="44"/>
      <c r="X92" s="44"/>
    </row>
    <row r="93" spans="17:24" x14ac:dyDescent="0.25">
      <c r="Q93" s="51" t="str">
        <f t="shared" si="2"/>
        <v/>
      </c>
      <c r="R93" s="51" t="str">
        <f>IF(M93="","",IF(AND(M93&lt;&gt;'Tabelas auxiliares'!$B$236,M93&lt;&gt;'Tabelas auxiliares'!$B$237,M93&lt;&gt;'Tabelas auxiliares'!$C$236,M93&lt;&gt;'Tabelas auxiliares'!$C$237,M93&lt;&gt;'Tabelas auxiliares'!$D$236),"FOLHA DE PESSOAL",IF(Q93='Tabelas auxiliares'!$A$237,"CUSTEIO",IF(Q93='Tabelas auxiliares'!$A$236,"INVESTIMENTO","ERRO - VERIFICAR"))))</f>
        <v/>
      </c>
      <c r="S93" s="64" t="str">
        <f t="shared" si="3"/>
        <v/>
      </c>
      <c r="X93" s="44"/>
    </row>
    <row r="94" spans="17:24" x14ac:dyDescent="0.25">
      <c r="Q94" s="51" t="str">
        <f t="shared" si="2"/>
        <v/>
      </c>
      <c r="R94" s="51" t="str">
        <f>IF(M94="","",IF(AND(M94&lt;&gt;'Tabelas auxiliares'!$B$236,M94&lt;&gt;'Tabelas auxiliares'!$B$237,M94&lt;&gt;'Tabelas auxiliares'!$C$236,M94&lt;&gt;'Tabelas auxiliares'!$C$237,M94&lt;&gt;'Tabelas auxiliares'!$D$236),"FOLHA DE PESSOAL",IF(Q94='Tabelas auxiliares'!$A$237,"CUSTEIO",IF(Q94='Tabelas auxiliares'!$A$236,"INVESTIMENTO","ERRO - VERIFICAR"))))</f>
        <v/>
      </c>
      <c r="S94" s="64" t="str">
        <f t="shared" si="3"/>
        <v/>
      </c>
      <c r="X94" s="44"/>
    </row>
    <row r="95" spans="17:24" x14ac:dyDescent="0.25">
      <c r="Q95" s="51" t="str">
        <f t="shared" si="2"/>
        <v/>
      </c>
      <c r="R95" s="51" t="str">
        <f>IF(M95="","",IF(AND(M95&lt;&gt;'Tabelas auxiliares'!$B$236,M95&lt;&gt;'Tabelas auxiliares'!$B$237,M95&lt;&gt;'Tabelas auxiliares'!$C$236,M95&lt;&gt;'Tabelas auxiliares'!$C$237,M95&lt;&gt;'Tabelas auxiliares'!$D$236),"FOLHA DE PESSOAL",IF(Q95='Tabelas auxiliares'!$A$237,"CUSTEIO",IF(Q95='Tabelas auxiliares'!$A$236,"INVESTIMENTO","ERRO - VERIFICAR"))))</f>
        <v/>
      </c>
      <c r="S95" s="64" t="str">
        <f t="shared" si="3"/>
        <v/>
      </c>
      <c r="X95" s="44"/>
    </row>
    <row r="96" spans="17:24" x14ac:dyDescent="0.25">
      <c r="Q96" s="51" t="str">
        <f t="shared" si="2"/>
        <v/>
      </c>
      <c r="R96" s="51" t="str">
        <f>IF(M96="","",IF(AND(M96&lt;&gt;'Tabelas auxiliares'!$B$236,M96&lt;&gt;'Tabelas auxiliares'!$B$237,M96&lt;&gt;'Tabelas auxiliares'!$C$236,M96&lt;&gt;'Tabelas auxiliares'!$C$237,M96&lt;&gt;'Tabelas auxiliares'!$D$236),"FOLHA DE PESSOAL",IF(Q96='Tabelas auxiliares'!$A$237,"CUSTEIO",IF(Q96='Tabelas auxiliares'!$A$236,"INVESTIMENTO","ERRO - VERIFICAR"))))</f>
        <v/>
      </c>
      <c r="S96" s="64" t="str">
        <f t="shared" si="3"/>
        <v/>
      </c>
      <c r="X96" s="44"/>
    </row>
    <row r="97" spans="17:24" x14ac:dyDescent="0.25">
      <c r="Q97" s="51" t="str">
        <f t="shared" si="2"/>
        <v/>
      </c>
      <c r="R97" s="51" t="str">
        <f>IF(M97="","",IF(AND(M97&lt;&gt;'Tabelas auxiliares'!$B$236,M97&lt;&gt;'Tabelas auxiliares'!$B$237,M97&lt;&gt;'Tabelas auxiliares'!$C$236,M97&lt;&gt;'Tabelas auxiliares'!$C$237,M97&lt;&gt;'Tabelas auxiliares'!$D$236),"FOLHA DE PESSOAL",IF(Q97='Tabelas auxiliares'!$A$237,"CUSTEIO",IF(Q97='Tabelas auxiliares'!$A$236,"INVESTIMENTO","ERRO - VERIFICAR"))))</f>
        <v/>
      </c>
      <c r="S97" s="64" t="str">
        <f t="shared" si="3"/>
        <v/>
      </c>
      <c r="X97" s="44"/>
    </row>
    <row r="98" spans="17:24" x14ac:dyDescent="0.25">
      <c r="Q98" s="51" t="str">
        <f t="shared" si="2"/>
        <v/>
      </c>
      <c r="R98" s="51" t="str">
        <f>IF(M98="","",IF(AND(M98&lt;&gt;'Tabelas auxiliares'!$B$236,M98&lt;&gt;'Tabelas auxiliares'!$B$237,M98&lt;&gt;'Tabelas auxiliares'!$C$236,M98&lt;&gt;'Tabelas auxiliares'!$C$237,M98&lt;&gt;'Tabelas auxiliares'!$D$236),"FOLHA DE PESSOAL",IF(Q98='Tabelas auxiliares'!$A$237,"CUSTEIO",IF(Q98='Tabelas auxiliares'!$A$236,"INVESTIMENTO","ERRO - VERIFICAR"))))</f>
        <v/>
      </c>
      <c r="S98" s="64" t="str">
        <f t="shared" si="3"/>
        <v/>
      </c>
      <c r="X98" s="44"/>
    </row>
    <row r="99" spans="17:24" x14ac:dyDescent="0.25">
      <c r="Q99" s="51" t="str">
        <f t="shared" si="2"/>
        <v/>
      </c>
      <c r="R99" s="51" t="str">
        <f>IF(M99="","",IF(AND(M99&lt;&gt;'Tabelas auxiliares'!$B$236,M99&lt;&gt;'Tabelas auxiliares'!$B$237,M99&lt;&gt;'Tabelas auxiliares'!$C$236,M99&lt;&gt;'Tabelas auxiliares'!$C$237,M99&lt;&gt;'Tabelas auxiliares'!$D$236),"FOLHA DE PESSOAL",IF(Q99='Tabelas auxiliares'!$A$237,"CUSTEIO",IF(Q99='Tabelas auxiliares'!$A$236,"INVESTIMENTO","ERRO - VERIFICAR"))))</f>
        <v/>
      </c>
      <c r="S99" s="64" t="str">
        <f t="shared" si="3"/>
        <v/>
      </c>
      <c r="X99" s="44"/>
    </row>
    <row r="100" spans="17:24" x14ac:dyDescent="0.25">
      <c r="Q100" s="51" t="str">
        <f t="shared" si="2"/>
        <v/>
      </c>
      <c r="R100" s="51" t="str">
        <f>IF(M100="","",IF(AND(M100&lt;&gt;'Tabelas auxiliares'!$B$236,M100&lt;&gt;'Tabelas auxiliares'!$B$237,M100&lt;&gt;'Tabelas auxiliares'!$C$236,M100&lt;&gt;'Tabelas auxiliares'!$C$237,M100&lt;&gt;'Tabelas auxiliares'!$D$236),"FOLHA DE PESSOAL",IF(Q100='Tabelas auxiliares'!$A$237,"CUSTEIO",IF(Q100='Tabelas auxiliares'!$A$236,"INVESTIMENTO","ERRO - VERIFICAR"))))</f>
        <v/>
      </c>
      <c r="S100" s="64" t="str">
        <f t="shared" si="3"/>
        <v/>
      </c>
      <c r="X100" s="44"/>
    </row>
    <row r="101" spans="17:24" x14ac:dyDescent="0.25">
      <c r="Q101" s="51" t="str">
        <f t="shared" si="2"/>
        <v/>
      </c>
      <c r="R101" s="51" t="str">
        <f>IF(M101="","",IF(AND(M101&lt;&gt;'Tabelas auxiliares'!$B$236,M101&lt;&gt;'Tabelas auxiliares'!$B$237,M101&lt;&gt;'Tabelas auxiliares'!$C$236,M101&lt;&gt;'Tabelas auxiliares'!$C$237,M101&lt;&gt;'Tabelas auxiliares'!$D$236),"FOLHA DE PESSOAL",IF(Q101='Tabelas auxiliares'!$A$237,"CUSTEIO",IF(Q101='Tabelas auxiliares'!$A$236,"INVESTIMENTO","ERRO - VERIFICAR"))))</f>
        <v/>
      </c>
      <c r="S101" s="64" t="str">
        <f t="shared" si="3"/>
        <v/>
      </c>
      <c r="X101" s="44"/>
    </row>
    <row r="102" spans="17:24" x14ac:dyDescent="0.25">
      <c r="Q102" s="51" t="str">
        <f t="shared" si="2"/>
        <v/>
      </c>
      <c r="R102" s="51" t="str">
        <f>IF(M102="","",IF(AND(M102&lt;&gt;'Tabelas auxiliares'!$B$236,M102&lt;&gt;'Tabelas auxiliares'!$B$237,M102&lt;&gt;'Tabelas auxiliares'!$C$236,M102&lt;&gt;'Tabelas auxiliares'!$C$237,M102&lt;&gt;'Tabelas auxiliares'!$D$236),"FOLHA DE PESSOAL",IF(Q102='Tabelas auxiliares'!$A$237,"CUSTEIO",IF(Q102='Tabelas auxiliares'!$A$236,"INVESTIMENTO","ERRO - VERIFICAR"))))</f>
        <v/>
      </c>
      <c r="S102" s="64" t="str">
        <f t="shared" si="3"/>
        <v/>
      </c>
      <c r="X102" s="44"/>
    </row>
    <row r="103" spans="17:24" x14ac:dyDescent="0.25">
      <c r="Q103" s="51" t="str">
        <f t="shared" si="2"/>
        <v/>
      </c>
      <c r="R103" s="51" t="str">
        <f>IF(M103="","",IF(AND(M103&lt;&gt;'Tabelas auxiliares'!$B$236,M103&lt;&gt;'Tabelas auxiliares'!$B$237,M103&lt;&gt;'Tabelas auxiliares'!$C$236,M103&lt;&gt;'Tabelas auxiliares'!$C$237,M103&lt;&gt;'Tabelas auxiliares'!$D$236),"FOLHA DE PESSOAL",IF(Q103='Tabelas auxiliares'!$A$237,"CUSTEIO",IF(Q103='Tabelas auxiliares'!$A$236,"INVESTIMENTO","ERRO - VERIFICAR"))))</f>
        <v/>
      </c>
      <c r="S103" s="64" t="str">
        <f t="shared" si="3"/>
        <v/>
      </c>
      <c r="X103" s="44"/>
    </row>
    <row r="104" spans="17:24" x14ac:dyDescent="0.25">
      <c r="Q104" s="51" t="str">
        <f t="shared" si="2"/>
        <v/>
      </c>
      <c r="R104" s="51" t="str">
        <f>IF(M104="","",IF(AND(M104&lt;&gt;'Tabelas auxiliares'!$B$236,M104&lt;&gt;'Tabelas auxiliares'!$B$237,M104&lt;&gt;'Tabelas auxiliares'!$C$236,M104&lt;&gt;'Tabelas auxiliares'!$C$237,M104&lt;&gt;'Tabelas auxiliares'!$D$236),"FOLHA DE PESSOAL",IF(Q104='Tabelas auxiliares'!$A$237,"CUSTEIO",IF(Q104='Tabelas auxiliares'!$A$236,"INVESTIMENTO","ERRO - VERIFICAR"))))</f>
        <v/>
      </c>
      <c r="S104" s="64" t="str">
        <f t="shared" si="3"/>
        <v/>
      </c>
      <c r="X104" s="44"/>
    </row>
    <row r="105" spans="17:24" x14ac:dyDescent="0.25">
      <c r="Q105" s="51" t="str">
        <f t="shared" si="2"/>
        <v/>
      </c>
      <c r="R105" s="51" t="str">
        <f>IF(M105="","",IF(AND(M105&lt;&gt;'Tabelas auxiliares'!$B$236,M105&lt;&gt;'Tabelas auxiliares'!$B$237,M105&lt;&gt;'Tabelas auxiliares'!$C$236,M105&lt;&gt;'Tabelas auxiliares'!$C$237,M105&lt;&gt;'Tabelas auxiliares'!$D$236),"FOLHA DE PESSOAL",IF(Q105='Tabelas auxiliares'!$A$237,"CUSTEIO",IF(Q105='Tabelas auxiliares'!$A$236,"INVESTIMENTO","ERRO - VERIFICAR"))))</f>
        <v/>
      </c>
      <c r="S105" s="64" t="str">
        <f t="shared" si="3"/>
        <v/>
      </c>
      <c r="X105" s="44"/>
    </row>
    <row r="106" spans="17:24" x14ac:dyDescent="0.25">
      <c r="Q106" s="51" t="str">
        <f t="shared" si="2"/>
        <v/>
      </c>
      <c r="R106" s="51" t="str">
        <f>IF(M106="","",IF(AND(M106&lt;&gt;'Tabelas auxiliares'!$B$236,M106&lt;&gt;'Tabelas auxiliares'!$B$237,M106&lt;&gt;'Tabelas auxiliares'!$C$236,M106&lt;&gt;'Tabelas auxiliares'!$C$237,M106&lt;&gt;'Tabelas auxiliares'!$D$236),"FOLHA DE PESSOAL",IF(Q106='Tabelas auxiliares'!$A$237,"CUSTEIO",IF(Q106='Tabelas auxiliares'!$A$236,"INVESTIMENTO","ERRO - VERIFICAR"))))</f>
        <v/>
      </c>
      <c r="S106" s="64" t="str">
        <f t="shared" si="3"/>
        <v/>
      </c>
      <c r="X106" s="44"/>
    </row>
    <row r="107" spans="17:24" x14ac:dyDescent="0.25">
      <c r="Q107" s="51" t="str">
        <f t="shared" si="2"/>
        <v/>
      </c>
      <c r="R107" s="51" t="str">
        <f>IF(M107="","",IF(AND(M107&lt;&gt;'Tabelas auxiliares'!$B$236,M107&lt;&gt;'Tabelas auxiliares'!$B$237,M107&lt;&gt;'Tabelas auxiliares'!$C$236,M107&lt;&gt;'Tabelas auxiliares'!$C$237,M107&lt;&gt;'Tabelas auxiliares'!$D$236),"FOLHA DE PESSOAL",IF(Q107='Tabelas auxiliares'!$A$237,"CUSTEIO",IF(Q107='Tabelas auxiliares'!$A$236,"INVESTIMENTO","ERRO - VERIFICAR"))))</f>
        <v/>
      </c>
      <c r="S107" s="64" t="str">
        <f t="shared" si="3"/>
        <v/>
      </c>
      <c r="X107" s="44"/>
    </row>
    <row r="108" spans="17:24" x14ac:dyDescent="0.25">
      <c r="Q108" s="51" t="str">
        <f t="shared" si="2"/>
        <v/>
      </c>
      <c r="R108" s="51" t="str">
        <f>IF(M108="","",IF(AND(M108&lt;&gt;'Tabelas auxiliares'!$B$236,M108&lt;&gt;'Tabelas auxiliares'!$B$237,M108&lt;&gt;'Tabelas auxiliares'!$C$236,M108&lt;&gt;'Tabelas auxiliares'!$C$237,M108&lt;&gt;'Tabelas auxiliares'!$D$236),"FOLHA DE PESSOAL",IF(Q108='Tabelas auxiliares'!$A$237,"CUSTEIO",IF(Q108='Tabelas auxiliares'!$A$236,"INVESTIMENTO","ERRO - VERIFICAR"))))</f>
        <v/>
      </c>
      <c r="S108" s="64" t="str">
        <f t="shared" si="3"/>
        <v/>
      </c>
      <c r="X108" s="44"/>
    </row>
    <row r="109" spans="17:24" x14ac:dyDescent="0.25">
      <c r="Q109" s="51" t="str">
        <f t="shared" si="2"/>
        <v/>
      </c>
      <c r="R109" s="51" t="str">
        <f>IF(M109="","",IF(AND(M109&lt;&gt;'Tabelas auxiliares'!$B$236,M109&lt;&gt;'Tabelas auxiliares'!$B$237,M109&lt;&gt;'Tabelas auxiliares'!$C$236,M109&lt;&gt;'Tabelas auxiliares'!$C$237,M109&lt;&gt;'Tabelas auxiliares'!$D$236),"FOLHA DE PESSOAL",IF(Q109='Tabelas auxiliares'!$A$237,"CUSTEIO",IF(Q109='Tabelas auxiliares'!$A$236,"INVESTIMENTO","ERRO - VERIFICAR"))))</f>
        <v/>
      </c>
      <c r="S109" s="64" t="str">
        <f t="shared" si="3"/>
        <v/>
      </c>
      <c r="X109" s="44"/>
    </row>
    <row r="110" spans="17:24" x14ac:dyDescent="0.25">
      <c r="Q110" s="51" t="str">
        <f t="shared" si="2"/>
        <v/>
      </c>
      <c r="R110" s="51" t="str">
        <f>IF(M110="","",IF(AND(M110&lt;&gt;'Tabelas auxiliares'!$B$236,M110&lt;&gt;'Tabelas auxiliares'!$B$237,M110&lt;&gt;'Tabelas auxiliares'!$C$236,M110&lt;&gt;'Tabelas auxiliares'!$C$237,M110&lt;&gt;'Tabelas auxiliares'!$D$236),"FOLHA DE PESSOAL",IF(Q110='Tabelas auxiliares'!$A$237,"CUSTEIO",IF(Q110='Tabelas auxiliares'!$A$236,"INVESTIMENTO","ERRO - VERIFICAR"))))</f>
        <v/>
      </c>
      <c r="S110" s="64" t="str">
        <f t="shared" si="3"/>
        <v/>
      </c>
      <c r="X110" s="44"/>
    </row>
    <row r="111" spans="17:24" x14ac:dyDescent="0.25">
      <c r="Q111" s="51" t="str">
        <f t="shared" si="2"/>
        <v/>
      </c>
      <c r="R111" s="51" t="str">
        <f>IF(M111="","",IF(AND(M111&lt;&gt;'Tabelas auxiliares'!$B$236,M111&lt;&gt;'Tabelas auxiliares'!$B$237,M111&lt;&gt;'Tabelas auxiliares'!$C$236,M111&lt;&gt;'Tabelas auxiliares'!$C$237,M111&lt;&gt;'Tabelas auxiliares'!$D$236),"FOLHA DE PESSOAL",IF(Q111='Tabelas auxiliares'!$A$237,"CUSTEIO",IF(Q111='Tabelas auxiliares'!$A$236,"INVESTIMENTO","ERRO - VERIFICAR"))))</f>
        <v/>
      </c>
      <c r="S111" s="64" t="str">
        <f t="shared" si="3"/>
        <v/>
      </c>
      <c r="X111" s="44"/>
    </row>
    <row r="112" spans="17:24" x14ac:dyDescent="0.25">
      <c r="Q112" s="51" t="str">
        <f t="shared" si="2"/>
        <v/>
      </c>
      <c r="R112" s="51" t="str">
        <f>IF(M112="","",IF(AND(M112&lt;&gt;'Tabelas auxiliares'!$B$236,M112&lt;&gt;'Tabelas auxiliares'!$B$237,M112&lt;&gt;'Tabelas auxiliares'!$C$236,M112&lt;&gt;'Tabelas auxiliares'!$C$237,M112&lt;&gt;'Tabelas auxiliares'!$D$236),"FOLHA DE PESSOAL",IF(Q112='Tabelas auxiliares'!$A$237,"CUSTEIO",IF(Q112='Tabelas auxiliares'!$A$236,"INVESTIMENTO","ERRO - VERIFICAR"))))</f>
        <v/>
      </c>
      <c r="S112" s="64" t="str">
        <f t="shared" si="3"/>
        <v/>
      </c>
      <c r="X112" s="44"/>
    </row>
    <row r="113" spans="17:24" x14ac:dyDescent="0.25">
      <c r="Q113" s="51" t="str">
        <f t="shared" si="2"/>
        <v/>
      </c>
      <c r="R113" s="51" t="str">
        <f>IF(M113="","",IF(AND(M113&lt;&gt;'Tabelas auxiliares'!$B$236,M113&lt;&gt;'Tabelas auxiliares'!$B$237,M113&lt;&gt;'Tabelas auxiliares'!$C$236,M113&lt;&gt;'Tabelas auxiliares'!$C$237,M113&lt;&gt;'Tabelas auxiliares'!$D$236),"FOLHA DE PESSOAL",IF(Q113='Tabelas auxiliares'!$A$237,"CUSTEIO",IF(Q113='Tabelas auxiliares'!$A$236,"INVESTIMENTO","ERRO - VERIFICAR"))))</f>
        <v/>
      </c>
      <c r="S113" s="64" t="str">
        <f t="shared" si="3"/>
        <v/>
      </c>
      <c r="X113" s="44"/>
    </row>
    <row r="114" spans="17:24" x14ac:dyDescent="0.25">
      <c r="Q114" s="51" t="str">
        <f t="shared" si="2"/>
        <v/>
      </c>
      <c r="R114" s="51" t="str">
        <f>IF(M114="","",IF(AND(M114&lt;&gt;'Tabelas auxiliares'!$B$236,M114&lt;&gt;'Tabelas auxiliares'!$B$237,M114&lt;&gt;'Tabelas auxiliares'!$C$236,M114&lt;&gt;'Tabelas auxiliares'!$C$237,M114&lt;&gt;'Tabelas auxiliares'!$D$236),"FOLHA DE PESSOAL",IF(Q114='Tabelas auxiliares'!$A$237,"CUSTEIO",IF(Q114='Tabelas auxiliares'!$A$236,"INVESTIMENTO","ERRO - VERIFICAR"))))</f>
        <v/>
      </c>
      <c r="S114" s="64" t="str">
        <f t="shared" si="3"/>
        <v/>
      </c>
      <c r="X114" s="44"/>
    </row>
    <row r="115" spans="17:24" x14ac:dyDescent="0.25">
      <c r="Q115" s="51" t="str">
        <f t="shared" si="2"/>
        <v/>
      </c>
      <c r="R115" s="51" t="str">
        <f>IF(M115="","",IF(AND(M115&lt;&gt;'Tabelas auxiliares'!$B$236,M115&lt;&gt;'Tabelas auxiliares'!$B$237,M115&lt;&gt;'Tabelas auxiliares'!$C$236,M115&lt;&gt;'Tabelas auxiliares'!$C$237,M115&lt;&gt;'Tabelas auxiliares'!$D$236),"FOLHA DE PESSOAL",IF(Q115='Tabelas auxiliares'!$A$237,"CUSTEIO",IF(Q115='Tabelas auxiliares'!$A$236,"INVESTIMENTO","ERRO - VERIFICAR"))))</f>
        <v/>
      </c>
      <c r="S115" s="64" t="str">
        <f t="shared" si="3"/>
        <v/>
      </c>
      <c r="X115" s="44"/>
    </row>
    <row r="116" spans="17:24" x14ac:dyDescent="0.25">
      <c r="Q116" s="51" t="str">
        <f t="shared" si="2"/>
        <v/>
      </c>
      <c r="R116" s="51" t="str">
        <f>IF(M116="","",IF(AND(M116&lt;&gt;'Tabelas auxiliares'!$B$236,M116&lt;&gt;'Tabelas auxiliares'!$B$237,M116&lt;&gt;'Tabelas auxiliares'!$C$236,M116&lt;&gt;'Tabelas auxiliares'!$C$237,M116&lt;&gt;'Tabelas auxiliares'!$D$236),"FOLHA DE PESSOAL",IF(Q116='Tabelas auxiliares'!$A$237,"CUSTEIO",IF(Q116='Tabelas auxiliares'!$A$236,"INVESTIMENTO","ERRO - VERIFICAR"))))</f>
        <v/>
      </c>
      <c r="S116" s="64" t="str">
        <f t="shared" si="3"/>
        <v/>
      </c>
      <c r="X116" s="44"/>
    </row>
    <row r="117" spans="17:24" x14ac:dyDescent="0.25">
      <c r="Q117" s="51" t="str">
        <f t="shared" si="2"/>
        <v/>
      </c>
      <c r="R117" s="51" t="str">
        <f>IF(M117="","",IF(AND(M117&lt;&gt;'Tabelas auxiliares'!$B$236,M117&lt;&gt;'Tabelas auxiliares'!$B$237,M117&lt;&gt;'Tabelas auxiliares'!$C$236,M117&lt;&gt;'Tabelas auxiliares'!$C$237,M117&lt;&gt;'Tabelas auxiliares'!$D$236),"FOLHA DE PESSOAL",IF(Q117='Tabelas auxiliares'!$A$237,"CUSTEIO",IF(Q117='Tabelas auxiliares'!$A$236,"INVESTIMENTO","ERRO - VERIFICAR"))))</f>
        <v/>
      </c>
      <c r="S117" s="64" t="str">
        <f t="shared" si="3"/>
        <v/>
      </c>
      <c r="X117" s="44"/>
    </row>
    <row r="118" spans="17:24" x14ac:dyDescent="0.25">
      <c r="Q118" s="51" t="str">
        <f t="shared" si="2"/>
        <v/>
      </c>
      <c r="R118" s="51" t="str">
        <f>IF(M118="","",IF(AND(M118&lt;&gt;'Tabelas auxiliares'!$B$236,M118&lt;&gt;'Tabelas auxiliares'!$B$237,M118&lt;&gt;'Tabelas auxiliares'!$C$236,M118&lt;&gt;'Tabelas auxiliares'!$C$237,M118&lt;&gt;'Tabelas auxiliares'!$D$236),"FOLHA DE PESSOAL",IF(Q118='Tabelas auxiliares'!$A$237,"CUSTEIO",IF(Q118='Tabelas auxiliares'!$A$236,"INVESTIMENTO","ERRO - VERIFICAR"))))</f>
        <v/>
      </c>
      <c r="S118" s="64" t="str">
        <f t="shared" si="3"/>
        <v/>
      </c>
      <c r="X118" s="44"/>
    </row>
    <row r="119" spans="17:24" x14ac:dyDescent="0.25">
      <c r="Q119" s="51" t="str">
        <f t="shared" si="2"/>
        <v/>
      </c>
      <c r="R119" s="51" t="str">
        <f>IF(M119="","",IF(AND(M119&lt;&gt;'Tabelas auxiliares'!$B$236,M119&lt;&gt;'Tabelas auxiliares'!$B$237,M119&lt;&gt;'Tabelas auxiliares'!$C$236,M119&lt;&gt;'Tabelas auxiliares'!$C$237,M119&lt;&gt;'Tabelas auxiliares'!$D$236),"FOLHA DE PESSOAL",IF(Q119='Tabelas auxiliares'!$A$237,"CUSTEIO",IF(Q119='Tabelas auxiliares'!$A$236,"INVESTIMENTO","ERRO - VERIFICAR"))))</f>
        <v/>
      </c>
      <c r="S119" s="64" t="str">
        <f t="shared" si="3"/>
        <v/>
      </c>
      <c r="X119" s="44"/>
    </row>
    <row r="120" spans="17:24" x14ac:dyDescent="0.25">
      <c r="Q120" s="51" t="str">
        <f t="shared" si="2"/>
        <v/>
      </c>
      <c r="R120" s="51" t="str">
        <f>IF(M120="","",IF(AND(M120&lt;&gt;'Tabelas auxiliares'!$B$236,M120&lt;&gt;'Tabelas auxiliares'!$B$237,M120&lt;&gt;'Tabelas auxiliares'!$C$236,M120&lt;&gt;'Tabelas auxiliares'!$C$237,M120&lt;&gt;'Tabelas auxiliares'!$D$236),"FOLHA DE PESSOAL",IF(Q120='Tabelas auxiliares'!$A$237,"CUSTEIO",IF(Q120='Tabelas auxiliares'!$A$236,"INVESTIMENTO","ERRO - VERIFICAR"))))</f>
        <v/>
      </c>
      <c r="S120" s="64" t="str">
        <f t="shared" si="3"/>
        <v/>
      </c>
      <c r="X120" s="44"/>
    </row>
    <row r="121" spans="17:24" x14ac:dyDescent="0.25">
      <c r="Q121" s="51" t="str">
        <f t="shared" si="2"/>
        <v/>
      </c>
      <c r="R121" s="51" t="str">
        <f>IF(M121="","",IF(AND(M121&lt;&gt;'Tabelas auxiliares'!$B$236,M121&lt;&gt;'Tabelas auxiliares'!$B$237,M121&lt;&gt;'Tabelas auxiliares'!$C$236,M121&lt;&gt;'Tabelas auxiliares'!$C$237,M121&lt;&gt;'Tabelas auxiliares'!$D$236),"FOLHA DE PESSOAL",IF(Q121='Tabelas auxiliares'!$A$237,"CUSTEIO",IF(Q121='Tabelas auxiliares'!$A$236,"INVESTIMENTO","ERRO - VERIFICAR"))))</f>
        <v/>
      </c>
      <c r="S121" s="64" t="str">
        <f t="shared" si="3"/>
        <v/>
      </c>
      <c r="V121" s="44"/>
      <c r="X121" s="44"/>
    </row>
    <row r="122" spans="17:24" x14ac:dyDescent="0.25">
      <c r="Q122" s="51" t="str">
        <f t="shared" si="2"/>
        <v/>
      </c>
      <c r="R122" s="51" t="str">
        <f>IF(M122="","",IF(AND(M122&lt;&gt;'Tabelas auxiliares'!$B$236,M122&lt;&gt;'Tabelas auxiliares'!$B$237,M122&lt;&gt;'Tabelas auxiliares'!$C$236,M122&lt;&gt;'Tabelas auxiliares'!$C$237,M122&lt;&gt;'Tabelas auxiliares'!$D$236),"FOLHA DE PESSOAL",IF(Q122='Tabelas auxiliares'!$A$237,"CUSTEIO",IF(Q122='Tabelas auxiliares'!$A$236,"INVESTIMENTO","ERRO - VERIFICAR"))))</f>
        <v/>
      </c>
      <c r="S122" s="64" t="str">
        <f t="shared" si="3"/>
        <v/>
      </c>
      <c r="X122" s="44"/>
    </row>
    <row r="123" spans="17:24" x14ac:dyDescent="0.25">
      <c r="Q123" s="51" t="str">
        <f t="shared" si="2"/>
        <v/>
      </c>
      <c r="R123" s="51" t="str">
        <f>IF(M123="","",IF(AND(M123&lt;&gt;'Tabelas auxiliares'!$B$236,M123&lt;&gt;'Tabelas auxiliares'!$B$237,M123&lt;&gt;'Tabelas auxiliares'!$C$236,M123&lt;&gt;'Tabelas auxiliares'!$C$237,M123&lt;&gt;'Tabelas auxiliares'!$D$236),"FOLHA DE PESSOAL",IF(Q123='Tabelas auxiliares'!$A$237,"CUSTEIO",IF(Q123='Tabelas auxiliares'!$A$236,"INVESTIMENTO","ERRO - VERIFICAR"))))</f>
        <v/>
      </c>
      <c r="S123" s="64" t="str">
        <f t="shared" si="3"/>
        <v/>
      </c>
      <c r="X123" s="44"/>
    </row>
    <row r="124" spans="17:24" x14ac:dyDescent="0.25">
      <c r="Q124" s="51" t="str">
        <f t="shared" si="2"/>
        <v/>
      </c>
      <c r="R124" s="51" t="str">
        <f>IF(M124="","",IF(AND(M124&lt;&gt;'Tabelas auxiliares'!$B$236,M124&lt;&gt;'Tabelas auxiliares'!$B$237,M124&lt;&gt;'Tabelas auxiliares'!$C$236,M124&lt;&gt;'Tabelas auxiliares'!$C$237,M124&lt;&gt;'Tabelas auxiliares'!$D$236),"FOLHA DE PESSOAL",IF(Q124='Tabelas auxiliares'!$A$237,"CUSTEIO",IF(Q124='Tabelas auxiliares'!$A$236,"INVESTIMENTO","ERRO - VERIFICAR"))))</f>
        <v/>
      </c>
      <c r="S124" s="64" t="str">
        <f t="shared" si="3"/>
        <v/>
      </c>
      <c r="X124" s="44"/>
    </row>
    <row r="125" spans="17:24" x14ac:dyDescent="0.25">
      <c r="Q125" s="51" t="str">
        <f t="shared" si="2"/>
        <v/>
      </c>
      <c r="R125" s="51" t="str">
        <f>IF(M125="","",IF(AND(M125&lt;&gt;'Tabelas auxiliares'!$B$236,M125&lt;&gt;'Tabelas auxiliares'!$B$237,M125&lt;&gt;'Tabelas auxiliares'!$C$236,M125&lt;&gt;'Tabelas auxiliares'!$C$237,M125&lt;&gt;'Tabelas auxiliares'!$D$236),"FOLHA DE PESSOAL",IF(Q125='Tabelas auxiliares'!$A$237,"CUSTEIO",IF(Q125='Tabelas auxiliares'!$A$236,"INVESTIMENTO","ERRO - VERIFICAR"))))</f>
        <v/>
      </c>
      <c r="S125" s="64" t="str">
        <f t="shared" si="3"/>
        <v/>
      </c>
      <c r="X125" s="44"/>
    </row>
    <row r="126" spans="17:24" x14ac:dyDescent="0.25">
      <c r="Q126" s="51" t="str">
        <f t="shared" si="2"/>
        <v/>
      </c>
      <c r="R126" s="51" t="str">
        <f>IF(M126="","",IF(AND(M126&lt;&gt;'Tabelas auxiliares'!$B$236,M126&lt;&gt;'Tabelas auxiliares'!$B$237,M126&lt;&gt;'Tabelas auxiliares'!$C$236,M126&lt;&gt;'Tabelas auxiliares'!$C$237,M126&lt;&gt;'Tabelas auxiliares'!$D$236),"FOLHA DE PESSOAL",IF(Q126='Tabelas auxiliares'!$A$237,"CUSTEIO",IF(Q126='Tabelas auxiliares'!$A$236,"INVESTIMENTO","ERRO - VERIFICAR"))))</f>
        <v/>
      </c>
      <c r="S126" s="64" t="str">
        <f t="shared" si="3"/>
        <v/>
      </c>
      <c r="X126" s="44"/>
    </row>
    <row r="127" spans="17:24" x14ac:dyDescent="0.25">
      <c r="Q127" s="51" t="str">
        <f t="shared" si="2"/>
        <v/>
      </c>
      <c r="R127" s="51" t="str">
        <f>IF(M127="","",IF(AND(M127&lt;&gt;'Tabelas auxiliares'!$B$236,M127&lt;&gt;'Tabelas auxiliares'!$B$237,M127&lt;&gt;'Tabelas auxiliares'!$C$236,M127&lt;&gt;'Tabelas auxiliares'!$C$237,M127&lt;&gt;'Tabelas auxiliares'!$D$236),"FOLHA DE PESSOAL",IF(Q127='Tabelas auxiliares'!$A$237,"CUSTEIO",IF(Q127='Tabelas auxiliares'!$A$236,"INVESTIMENTO","ERRO - VERIFICAR"))))</f>
        <v/>
      </c>
      <c r="S127" s="64" t="str">
        <f t="shared" si="3"/>
        <v/>
      </c>
      <c r="X127" s="44"/>
    </row>
    <row r="128" spans="17:24" x14ac:dyDescent="0.25">
      <c r="Q128" s="51" t="str">
        <f t="shared" si="2"/>
        <v/>
      </c>
      <c r="R128" s="51" t="str">
        <f>IF(M128="","",IF(AND(M128&lt;&gt;'Tabelas auxiliares'!$B$236,M128&lt;&gt;'Tabelas auxiliares'!$B$237,M128&lt;&gt;'Tabelas auxiliares'!$C$236,M128&lt;&gt;'Tabelas auxiliares'!$C$237,M128&lt;&gt;'Tabelas auxiliares'!$D$236),"FOLHA DE PESSOAL",IF(Q128='Tabelas auxiliares'!$A$237,"CUSTEIO",IF(Q128='Tabelas auxiliares'!$A$236,"INVESTIMENTO","ERRO - VERIFICAR"))))</f>
        <v/>
      </c>
      <c r="S128" s="64" t="str">
        <f t="shared" si="3"/>
        <v/>
      </c>
      <c r="V128" s="44"/>
      <c r="X128" s="44"/>
    </row>
    <row r="129" spans="17:24" x14ac:dyDescent="0.25">
      <c r="Q129" s="51" t="str">
        <f t="shared" si="2"/>
        <v/>
      </c>
      <c r="R129" s="51" t="str">
        <f>IF(M129="","",IF(AND(M129&lt;&gt;'Tabelas auxiliares'!$B$236,M129&lt;&gt;'Tabelas auxiliares'!$B$237,M129&lt;&gt;'Tabelas auxiliares'!$C$236,M129&lt;&gt;'Tabelas auxiliares'!$C$237,M129&lt;&gt;'Tabelas auxiliares'!$D$236),"FOLHA DE PESSOAL",IF(Q129='Tabelas auxiliares'!$A$237,"CUSTEIO",IF(Q129='Tabelas auxiliares'!$A$236,"INVESTIMENTO","ERRO - VERIFICAR"))))</f>
        <v/>
      </c>
      <c r="S129" s="64" t="str">
        <f t="shared" si="3"/>
        <v/>
      </c>
      <c r="X129" s="44"/>
    </row>
    <row r="130" spans="17:24" x14ac:dyDescent="0.25">
      <c r="Q130" s="51" t="str">
        <f t="shared" si="2"/>
        <v/>
      </c>
      <c r="R130" s="51" t="str">
        <f>IF(M130="","",IF(AND(M130&lt;&gt;'Tabelas auxiliares'!$B$236,M130&lt;&gt;'Tabelas auxiliares'!$B$237,M130&lt;&gt;'Tabelas auxiliares'!$C$236,M130&lt;&gt;'Tabelas auxiliares'!$C$237,M130&lt;&gt;'Tabelas auxiliares'!$D$236),"FOLHA DE PESSOAL",IF(Q130='Tabelas auxiliares'!$A$237,"CUSTEIO",IF(Q130='Tabelas auxiliares'!$A$236,"INVESTIMENTO","ERRO - VERIFICAR"))))</f>
        <v/>
      </c>
      <c r="S130" s="64" t="str">
        <f t="shared" si="3"/>
        <v/>
      </c>
      <c r="X130" s="44"/>
    </row>
    <row r="131" spans="17:24" x14ac:dyDescent="0.25">
      <c r="Q131" s="51" t="str">
        <f t="shared" si="2"/>
        <v/>
      </c>
      <c r="R131" s="51" t="str">
        <f>IF(M131="","",IF(AND(M131&lt;&gt;'Tabelas auxiliares'!$B$236,M131&lt;&gt;'Tabelas auxiliares'!$B$237,M131&lt;&gt;'Tabelas auxiliares'!$C$236,M131&lt;&gt;'Tabelas auxiliares'!$C$237,M131&lt;&gt;'Tabelas auxiliares'!$D$236),"FOLHA DE PESSOAL",IF(Q131='Tabelas auxiliares'!$A$237,"CUSTEIO",IF(Q131='Tabelas auxiliares'!$A$236,"INVESTIMENTO","ERRO - VERIFICAR"))))</f>
        <v/>
      </c>
      <c r="S131" s="64" t="str">
        <f t="shared" si="3"/>
        <v/>
      </c>
      <c r="X131" s="44"/>
    </row>
    <row r="132" spans="17:24" x14ac:dyDescent="0.25">
      <c r="Q132" s="51" t="str">
        <f t="shared" ref="Q132:Q195" si="4">LEFT(O132,1)</f>
        <v/>
      </c>
      <c r="R132" s="51" t="str">
        <f>IF(M132="","",IF(AND(M132&lt;&gt;'Tabelas auxiliares'!$B$236,M132&lt;&gt;'Tabelas auxiliares'!$B$237,M132&lt;&gt;'Tabelas auxiliares'!$C$236,M132&lt;&gt;'Tabelas auxiliares'!$C$237,M132&lt;&gt;'Tabelas auxiliares'!$D$236),"FOLHA DE PESSOAL",IF(Q132='Tabelas auxiliares'!$A$237,"CUSTEIO",IF(Q132='Tabelas auxiliares'!$A$236,"INVESTIMENTO","ERRO - VERIFICAR"))))</f>
        <v/>
      </c>
      <c r="S132" s="64" t="str">
        <f t="shared" si="3"/>
        <v/>
      </c>
      <c r="X132" s="44"/>
    </row>
    <row r="133" spans="17:24" x14ac:dyDescent="0.25">
      <c r="Q133" s="51" t="str">
        <f t="shared" si="4"/>
        <v/>
      </c>
      <c r="R133" s="51" t="str">
        <f>IF(M133="","",IF(AND(M133&lt;&gt;'Tabelas auxiliares'!$B$236,M133&lt;&gt;'Tabelas auxiliares'!$B$237,M133&lt;&gt;'Tabelas auxiliares'!$C$236,M133&lt;&gt;'Tabelas auxiliares'!$C$237,M133&lt;&gt;'Tabelas auxiliares'!$D$236),"FOLHA DE PESSOAL",IF(Q133='Tabelas auxiliares'!$A$237,"CUSTEIO",IF(Q133='Tabelas auxiliares'!$A$236,"INVESTIMENTO","ERRO - VERIFICAR"))))</f>
        <v/>
      </c>
      <c r="S133" s="64" t="str">
        <f t="shared" ref="S133:S196" si="5">IF(SUM(T133:X133)=0,"",SUM(T133:X133))</f>
        <v/>
      </c>
      <c r="X133" s="44"/>
    </row>
    <row r="134" spans="17:24" x14ac:dyDescent="0.25">
      <c r="Q134" s="51" t="str">
        <f t="shared" si="4"/>
        <v/>
      </c>
      <c r="R134" s="51" t="str">
        <f>IF(M134="","",IF(AND(M134&lt;&gt;'Tabelas auxiliares'!$B$236,M134&lt;&gt;'Tabelas auxiliares'!$B$237,M134&lt;&gt;'Tabelas auxiliares'!$C$236,M134&lt;&gt;'Tabelas auxiliares'!$C$237,M134&lt;&gt;'Tabelas auxiliares'!$D$236),"FOLHA DE PESSOAL",IF(Q134='Tabelas auxiliares'!$A$237,"CUSTEIO",IF(Q134='Tabelas auxiliares'!$A$236,"INVESTIMENTO","ERRO - VERIFICAR"))))</f>
        <v/>
      </c>
      <c r="S134" s="64" t="str">
        <f t="shared" si="5"/>
        <v/>
      </c>
      <c r="X134" s="44"/>
    </row>
    <row r="135" spans="17:24" x14ac:dyDescent="0.25">
      <c r="Q135" s="51" t="str">
        <f t="shared" si="4"/>
        <v/>
      </c>
      <c r="R135" s="51" t="str">
        <f>IF(M135="","",IF(AND(M135&lt;&gt;'Tabelas auxiliares'!$B$236,M135&lt;&gt;'Tabelas auxiliares'!$B$237,M135&lt;&gt;'Tabelas auxiliares'!$C$236,M135&lt;&gt;'Tabelas auxiliares'!$C$237,M135&lt;&gt;'Tabelas auxiliares'!$D$236),"FOLHA DE PESSOAL",IF(Q135='Tabelas auxiliares'!$A$237,"CUSTEIO",IF(Q135='Tabelas auxiliares'!$A$236,"INVESTIMENTO","ERRO - VERIFICAR"))))</f>
        <v/>
      </c>
      <c r="S135" s="64" t="str">
        <f t="shared" si="5"/>
        <v/>
      </c>
      <c r="X135" s="44"/>
    </row>
    <row r="136" spans="17:24" x14ac:dyDescent="0.25">
      <c r="Q136" s="51" t="str">
        <f t="shared" si="4"/>
        <v/>
      </c>
      <c r="R136" s="51" t="str">
        <f>IF(M136="","",IF(AND(M136&lt;&gt;'Tabelas auxiliares'!$B$236,M136&lt;&gt;'Tabelas auxiliares'!$B$237,M136&lt;&gt;'Tabelas auxiliares'!$C$236,M136&lt;&gt;'Tabelas auxiliares'!$C$237,M136&lt;&gt;'Tabelas auxiliares'!$D$236),"FOLHA DE PESSOAL",IF(Q136='Tabelas auxiliares'!$A$237,"CUSTEIO",IF(Q136='Tabelas auxiliares'!$A$236,"INVESTIMENTO","ERRO - VERIFICAR"))))</f>
        <v/>
      </c>
      <c r="S136" s="64" t="str">
        <f t="shared" si="5"/>
        <v/>
      </c>
      <c r="X136" s="44"/>
    </row>
    <row r="137" spans="17:24" x14ac:dyDescent="0.25">
      <c r="Q137" s="51" t="str">
        <f t="shared" si="4"/>
        <v/>
      </c>
      <c r="R137" s="51" t="str">
        <f>IF(M137="","",IF(AND(M137&lt;&gt;'Tabelas auxiliares'!$B$236,M137&lt;&gt;'Tabelas auxiliares'!$B$237,M137&lt;&gt;'Tabelas auxiliares'!$C$236,M137&lt;&gt;'Tabelas auxiliares'!$C$237,M137&lt;&gt;'Tabelas auxiliares'!$D$236),"FOLHA DE PESSOAL",IF(Q137='Tabelas auxiliares'!$A$237,"CUSTEIO",IF(Q137='Tabelas auxiliares'!$A$236,"INVESTIMENTO","ERRO - VERIFICAR"))))</f>
        <v/>
      </c>
      <c r="S137" s="64" t="str">
        <f t="shared" si="5"/>
        <v/>
      </c>
      <c r="V137" s="44"/>
    </row>
    <row r="138" spans="17:24" x14ac:dyDescent="0.25">
      <c r="Q138" s="51" t="str">
        <f t="shared" si="4"/>
        <v/>
      </c>
      <c r="R138" s="51" t="str">
        <f>IF(M138="","",IF(AND(M138&lt;&gt;'Tabelas auxiliares'!$B$236,M138&lt;&gt;'Tabelas auxiliares'!$B$237,M138&lt;&gt;'Tabelas auxiliares'!$C$236,M138&lt;&gt;'Tabelas auxiliares'!$C$237,M138&lt;&gt;'Tabelas auxiliares'!$D$236),"FOLHA DE PESSOAL",IF(Q138='Tabelas auxiliares'!$A$237,"CUSTEIO",IF(Q138='Tabelas auxiliares'!$A$236,"INVESTIMENTO","ERRO - VERIFICAR"))))</f>
        <v/>
      </c>
      <c r="S138" s="64" t="str">
        <f t="shared" si="5"/>
        <v/>
      </c>
      <c r="X138" s="44"/>
    </row>
    <row r="139" spans="17:24" x14ac:dyDescent="0.25">
      <c r="Q139" s="51" t="str">
        <f t="shared" si="4"/>
        <v/>
      </c>
      <c r="R139" s="51" t="str">
        <f>IF(M139="","",IF(AND(M139&lt;&gt;'Tabelas auxiliares'!$B$236,M139&lt;&gt;'Tabelas auxiliares'!$B$237,M139&lt;&gt;'Tabelas auxiliares'!$C$236,M139&lt;&gt;'Tabelas auxiliares'!$C$237,M139&lt;&gt;'Tabelas auxiliares'!$D$236),"FOLHA DE PESSOAL",IF(Q139='Tabelas auxiliares'!$A$237,"CUSTEIO",IF(Q139='Tabelas auxiliares'!$A$236,"INVESTIMENTO","ERRO - VERIFICAR"))))</f>
        <v/>
      </c>
      <c r="S139" s="64" t="str">
        <f t="shared" si="5"/>
        <v/>
      </c>
      <c r="X139" s="44"/>
    </row>
    <row r="140" spans="17:24" x14ac:dyDescent="0.25">
      <c r="Q140" s="51" t="str">
        <f t="shared" si="4"/>
        <v/>
      </c>
      <c r="R140" s="51" t="str">
        <f>IF(M140="","",IF(AND(M140&lt;&gt;'Tabelas auxiliares'!$B$236,M140&lt;&gt;'Tabelas auxiliares'!$B$237,M140&lt;&gt;'Tabelas auxiliares'!$C$236,M140&lt;&gt;'Tabelas auxiliares'!$C$237,M140&lt;&gt;'Tabelas auxiliares'!$D$236),"FOLHA DE PESSOAL",IF(Q140='Tabelas auxiliares'!$A$237,"CUSTEIO",IF(Q140='Tabelas auxiliares'!$A$236,"INVESTIMENTO","ERRO - VERIFICAR"))))</f>
        <v/>
      </c>
      <c r="S140" s="64" t="str">
        <f t="shared" si="5"/>
        <v/>
      </c>
      <c r="X140" s="44"/>
    </row>
    <row r="141" spans="17:24" x14ac:dyDescent="0.25">
      <c r="Q141" s="51" t="str">
        <f t="shared" si="4"/>
        <v/>
      </c>
      <c r="R141" s="51" t="str">
        <f>IF(M141="","",IF(AND(M141&lt;&gt;'Tabelas auxiliares'!$B$236,M141&lt;&gt;'Tabelas auxiliares'!$B$237,M141&lt;&gt;'Tabelas auxiliares'!$C$236,M141&lt;&gt;'Tabelas auxiliares'!$C$237,M141&lt;&gt;'Tabelas auxiliares'!$D$236),"FOLHA DE PESSOAL",IF(Q141='Tabelas auxiliares'!$A$237,"CUSTEIO",IF(Q141='Tabelas auxiliares'!$A$236,"INVESTIMENTO","ERRO - VERIFICAR"))))</f>
        <v/>
      </c>
      <c r="S141" s="64" t="str">
        <f t="shared" si="5"/>
        <v/>
      </c>
      <c r="X141" s="44"/>
    </row>
    <row r="142" spans="17:24" x14ac:dyDescent="0.25">
      <c r="Q142" s="51" t="str">
        <f t="shared" si="4"/>
        <v/>
      </c>
      <c r="R142" s="51" t="str">
        <f>IF(M142="","",IF(AND(M142&lt;&gt;'Tabelas auxiliares'!$B$236,M142&lt;&gt;'Tabelas auxiliares'!$B$237,M142&lt;&gt;'Tabelas auxiliares'!$C$236,M142&lt;&gt;'Tabelas auxiliares'!$C$237,M142&lt;&gt;'Tabelas auxiliares'!$D$236),"FOLHA DE PESSOAL",IF(Q142='Tabelas auxiliares'!$A$237,"CUSTEIO",IF(Q142='Tabelas auxiliares'!$A$236,"INVESTIMENTO","ERRO - VERIFICAR"))))</f>
        <v/>
      </c>
      <c r="S142" s="64" t="str">
        <f t="shared" si="5"/>
        <v/>
      </c>
      <c r="X142" s="44"/>
    </row>
    <row r="143" spans="17:24" x14ac:dyDescent="0.25">
      <c r="Q143" s="51" t="str">
        <f t="shared" si="4"/>
        <v/>
      </c>
      <c r="R143" s="51" t="str">
        <f>IF(M143="","",IF(AND(M143&lt;&gt;'Tabelas auxiliares'!$B$236,M143&lt;&gt;'Tabelas auxiliares'!$B$237,M143&lt;&gt;'Tabelas auxiliares'!$C$236,M143&lt;&gt;'Tabelas auxiliares'!$C$237,M143&lt;&gt;'Tabelas auxiliares'!$D$236),"FOLHA DE PESSOAL",IF(Q143='Tabelas auxiliares'!$A$237,"CUSTEIO",IF(Q143='Tabelas auxiliares'!$A$236,"INVESTIMENTO","ERRO - VERIFICAR"))))</f>
        <v/>
      </c>
      <c r="S143" s="64" t="str">
        <f t="shared" si="5"/>
        <v/>
      </c>
      <c r="X143" s="44"/>
    </row>
    <row r="144" spans="17:24" x14ac:dyDescent="0.25">
      <c r="Q144" s="51" t="str">
        <f t="shared" si="4"/>
        <v/>
      </c>
      <c r="R144" s="51" t="str">
        <f>IF(M144="","",IF(AND(M144&lt;&gt;'Tabelas auxiliares'!$B$236,M144&lt;&gt;'Tabelas auxiliares'!$B$237,M144&lt;&gt;'Tabelas auxiliares'!$C$236,M144&lt;&gt;'Tabelas auxiliares'!$C$237,M144&lt;&gt;'Tabelas auxiliares'!$D$236),"FOLHA DE PESSOAL",IF(Q144='Tabelas auxiliares'!$A$237,"CUSTEIO",IF(Q144='Tabelas auxiliares'!$A$236,"INVESTIMENTO","ERRO - VERIFICAR"))))</f>
        <v/>
      </c>
      <c r="S144" s="64" t="str">
        <f t="shared" si="5"/>
        <v/>
      </c>
      <c r="X144" s="44"/>
    </row>
    <row r="145" spans="17:24" x14ac:dyDescent="0.25">
      <c r="Q145" s="51" t="str">
        <f t="shared" si="4"/>
        <v/>
      </c>
      <c r="R145" s="51" t="str">
        <f>IF(M145="","",IF(AND(M145&lt;&gt;'Tabelas auxiliares'!$B$236,M145&lt;&gt;'Tabelas auxiliares'!$B$237,M145&lt;&gt;'Tabelas auxiliares'!$C$236,M145&lt;&gt;'Tabelas auxiliares'!$C$237,M145&lt;&gt;'Tabelas auxiliares'!$D$236),"FOLHA DE PESSOAL",IF(Q145='Tabelas auxiliares'!$A$237,"CUSTEIO",IF(Q145='Tabelas auxiliares'!$A$236,"INVESTIMENTO","ERRO - VERIFICAR"))))</f>
        <v/>
      </c>
      <c r="S145" s="64" t="str">
        <f t="shared" si="5"/>
        <v/>
      </c>
      <c r="X145" s="44"/>
    </row>
    <row r="146" spans="17:24" x14ac:dyDescent="0.25">
      <c r="Q146" s="51" t="str">
        <f t="shared" si="4"/>
        <v/>
      </c>
      <c r="R146" s="51" t="str">
        <f>IF(M146="","",IF(AND(M146&lt;&gt;'Tabelas auxiliares'!$B$236,M146&lt;&gt;'Tabelas auxiliares'!$B$237,M146&lt;&gt;'Tabelas auxiliares'!$C$236,M146&lt;&gt;'Tabelas auxiliares'!$C$237,M146&lt;&gt;'Tabelas auxiliares'!$D$236),"FOLHA DE PESSOAL",IF(Q146='Tabelas auxiliares'!$A$237,"CUSTEIO",IF(Q146='Tabelas auxiliares'!$A$236,"INVESTIMENTO","ERRO - VERIFICAR"))))</f>
        <v/>
      </c>
      <c r="S146" s="64" t="str">
        <f t="shared" si="5"/>
        <v/>
      </c>
      <c r="V146" s="44"/>
    </row>
    <row r="147" spans="17:24" x14ac:dyDescent="0.25">
      <c r="Q147" s="51" t="str">
        <f t="shared" si="4"/>
        <v/>
      </c>
      <c r="R147" s="51" t="str">
        <f>IF(M147="","",IF(AND(M147&lt;&gt;'Tabelas auxiliares'!$B$236,M147&lt;&gt;'Tabelas auxiliares'!$B$237,M147&lt;&gt;'Tabelas auxiliares'!$C$236,M147&lt;&gt;'Tabelas auxiliares'!$C$237,M147&lt;&gt;'Tabelas auxiliares'!$D$236),"FOLHA DE PESSOAL",IF(Q147='Tabelas auxiliares'!$A$237,"CUSTEIO",IF(Q147='Tabelas auxiliares'!$A$236,"INVESTIMENTO","ERRO - VERIFICAR"))))</f>
        <v/>
      </c>
      <c r="S147" s="64" t="str">
        <f t="shared" si="5"/>
        <v/>
      </c>
      <c r="X147" s="44"/>
    </row>
    <row r="148" spans="17:24" x14ac:dyDescent="0.25">
      <c r="Q148" s="51" t="str">
        <f t="shared" si="4"/>
        <v/>
      </c>
      <c r="R148" s="51" t="str">
        <f>IF(M148="","",IF(AND(M148&lt;&gt;'Tabelas auxiliares'!$B$236,M148&lt;&gt;'Tabelas auxiliares'!$B$237,M148&lt;&gt;'Tabelas auxiliares'!$C$236,M148&lt;&gt;'Tabelas auxiliares'!$C$237,M148&lt;&gt;'Tabelas auxiliares'!$D$236),"FOLHA DE PESSOAL",IF(Q148='Tabelas auxiliares'!$A$237,"CUSTEIO",IF(Q148='Tabelas auxiliares'!$A$236,"INVESTIMENTO","ERRO - VERIFICAR"))))</f>
        <v/>
      </c>
      <c r="S148" s="64" t="str">
        <f t="shared" si="5"/>
        <v/>
      </c>
      <c r="X148" s="44"/>
    </row>
    <row r="149" spans="17:24" x14ac:dyDescent="0.25">
      <c r="Q149" s="51" t="str">
        <f t="shared" si="4"/>
        <v/>
      </c>
      <c r="R149" s="51" t="str">
        <f>IF(M149="","",IF(AND(M149&lt;&gt;'Tabelas auxiliares'!$B$236,M149&lt;&gt;'Tabelas auxiliares'!$B$237,M149&lt;&gt;'Tabelas auxiliares'!$C$236,M149&lt;&gt;'Tabelas auxiliares'!$C$237,M149&lt;&gt;'Tabelas auxiliares'!$D$236),"FOLHA DE PESSOAL",IF(Q149='Tabelas auxiliares'!$A$237,"CUSTEIO",IF(Q149='Tabelas auxiliares'!$A$236,"INVESTIMENTO","ERRO - VERIFICAR"))))</f>
        <v/>
      </c>
      <c r="S149" s="64" t="str">
        <f t="shared" si="5"/>
        <v/>
      </c>
      <c r="X149" s="44"/>
    </row>
    <row r="150" spans="17:24" x14ac:dyDescent="0.25">
      <c r="Q150" s="51" t="str">
        <f t="shared" si="4"/>
        <v/>
      </c>
      <c r="R150" s="51" t="str">
        <f>IF(M150="","",IF(AND(M150&lt;&gt;'Tabelas auxiliares'!$B$236,M150&lt;&gt;'Tabelas auxiliares'!$B$237,M150&lt;&gt;'Tabelas auxiliares'!$C$236,M150&lt;&gt;'Tabelas auxiliares'!$C$237,M150&lt;&gt;'Tabelas auxiliares'!$D$236),"FOLHA DE PESSOAL",IF(Q150='Tabelas auxiliares'!$A$237,"CUSTEIO",IF(Q150='Tabelas auxiliares'!$A$236,"INVESTIMENTO","ERRO - VERIFICAR"))))</f>
        <v/>
      </c>
      <c r="S150" s="64" t="str">
        <f t="shared" si="5"/>
        <v/>
      </c>
      <c r="X150" s="44"/>
    </row>
    <row r="151" spans="17:24" x14ac:dyDescent="0.25">
      <c r="Q151" s="51" t="str">
        <f t="shared" si="4"/>
        <v/>
      </c>
      <c r="R151" s="51" t="str">
        <f>IF(M151="","",IF(AND(M151&lt;&gt;'Tabelas auxiliares'!$B$236,M151&lt;&gt;'Tabelas auxiliares'!$B$237,M151&lt;&gt;'Tabelas auxiliares'!$C$236,M151&lt;&gt;'Tabelas auxiliares'!$C$237,M151&lt;&gt;'Tabelas auxiliares'!$D$236),"FOLHA DE PESSOAL",IF(Q151='Tabelas auxiliares'!$A$237,"CUSTEIO",IF(Q151='Tabelas auxiliares'!$A$236,"INVESTIMENTO","ERRO - VERIFICAR"))))</f>
        <v/>
      </c>
      <c r="S151" s="64" t="str">
        <f t="shared" si="5"/>
        <v/>
      </c>
      <c r="X151" s="44"/>
    </row>
    <row r="152" spans="17:24" x14ac:dyDescent="0.25">
      <c r="Q152" s="51" t="str">
        <f t="shared" si="4"/>
        <v/>
      </c>
      <c r="R152" s="51" t="str">
        <f>IF(M152="","",IF(AND(M152&lt;&gt;'Tabelas auxiliares'!$B$236,M152&lt;&gt;'Tabelas auxiliares'!$B$237,M152&lt;&gt;'Tabelas auxiliares'!$C$236,M152&lt;&gt;'Tabelas auxiliares'!$C$237,M152&lt;&gt;'Tabelas auxiliares'!$D$236),"FOLHA DE PESSOAL",IF(Q152='Tabelas auxiliares'!$A$237,"CUSTEIO",IF(Q152='Tabelas auxiliares'!$A$236,"INVESTIMENTO","ERRO - VERIFICAR"))))</f>
        <v/>
      </c>
      <c r="S152" s="64" t="str">
        <f t="shared" si="5"/>
        <v/>
      </c>
      <c r="X152" s="44"/>
    </row>
    <row r="153" spans="17:24" x14ac:dyDescent="0.25">
      <c r="Q153" s="51" t="str">
        <f t="shared" si="4"/>
        <v/>
      </c>
      <c r="R153" s="51" t="str">
        <f>IF(M153="","",IF(AND(M153&lt;&gt;'Tabelas auxiliares'!$B$236,M153&lt;&gt;'Tabelas auxiliares'!$B$237,M153&lt;&gt;'Tabelas auxiliares'!$C$236,M153&lt;&gt;'Tabelas auxiliares'!$C$237,M153&lt;&gt;'Tabelas auxiliares'!$D$236),"FOLHA DE PESSOAL",IF(Q153='Tabelas auxiliares'!$A$237,"CUSTEIO",IF(Q153='Tabelas auxiliares'!$A$236,"INVESTIMENTO","ERRO - VERIFICAR"))))</f>
        <v/>
      </c>
      <c r="S153" s="64" t="str">
        <f t="shared" si="5"/>
        <v/>
      </c>
      <c r="X153" s="44"/>
    </row>
    <row r="154" spans="17:24" x14ac:dyDescent="0.25">
      <c r="Q154" s="51" t="str">
        <f t="shared" si="4"/>
        <v/>
      </c>
      <c r="R154" s="51" t="str">
        <f>IF(M154="","",IF(AND(M154&lt;&gt;'Tabelas auxiliares'!$B$236,M154&lt;&gt;'Tabelas auxiliares'!$B$237,M154&lt;&gt;'Tabelas auxiliares'!$C$236,M154&lt;&gt;'Tabelas auxiliares'!$C$237,M154&lt;&gt;'Tabelas auxiliares'!$D$236),"FOLHA DE PESSOAL",IF(Q154='Tabelas auxiliares'!$A$237,"CUSTEIO",IF(Q154='Tabelas auxiliares'!$A$236,"INVESTIMENTO","ERRO - VERIFICAR"))))</f>
        <v/>
      </c>
      <c r="S154" s="64" t="str">
        <f t="shared" si="5"/>
        <v/>
      </c>
      <c r="X154" s="44"/>
    </row>
    <row r="155" spans="17:24" x14ac:dyDescent="0.25">
      <c r="Q155" s="51" t="str">
        <f t="shared" si="4"/>
        <v/>
      </c>
      <c r="R155" s="51" t="str">
        <f>IF(M155="","",IF(AND(M155&lt;&gt;'Tabelas auxiliares'!$B$236,M155&lt;&gt;'Tabelas auxiliares'!$B$237,M155&lt;&gt;'Tabelas auxiliares'!$C$236,M155&lt;&gt;'Tabelas auxiliares'!$C$237,M155&lt;&gt;'Tabelas auxiliares'!$D$236),"FOLHA DE PESSOAL",IF(Q155='Tabelas auxiliares'!$A$237,"CUSTEIO",IF(Q155='Tabelas auxiliares'!$A$236,"INVESTIMENTO","ERRO - VERIFICAR"))))</f>
        <v/>
      </c>
      <c r="S155" s="64" t="str">
        <f t="shared" si="5"/>
        <v/>
      </c>
      <c r="X155" s="44"/>
    </row>
    <row r="156" spans="17:24" x14ac:dyDescent="0.25">
      <c r="Q156" s="51" t="str">
        <f t="shared" si="4"/>
        <v/>
      </c>
      <c r="R156" s="51" t="str">
        <f>IF(M156="","",IF(AND(M156&lt;&gt;'Tabelas auxiliares'!$B$236,M156&lt;&gt;'Tabelas auxiliares'!$B$237,M156&lt;&gt;'Tabelas auxiliares'!$C$236,M156&lt;&gt;'Tabelas auxiliares'!$C$237,M156&lt;&gt;'Tabelas auxiliares'!$D$236),"FOLHA DE PESSOAL",IF(Q156='Tabelas auxiliares'!$A$237,"CUSTEIO",IF(Q156='Tabelas auxiliares'!$A$236,"INVESTIMENTO","ERRO - VERIFICAR"))))</f>
        <v/>
      </c>
      <c r="S156" s="64" t="str">
        <f t="shared" si="5"/>
        <v/>
      </c>
      <c r="X156" s="44"/>
    </row>
    <row r="157" spans="17:24" x14ac:dyDescent="0.25">
      <c r="Q157" s="51" t="str">
        <f t="shared" si="4"/>
        <v/>
      </c>
      <c r="R157" s="51" t="str">
        <f>IF(M157="","",IF(AND(M157&lt;&gt;'Tabelas auxiliares'!$B$236,M157&lt;&gt;'Tabelas auxiliares'!$B$237,M157&lt;&gt;'Tabelas auxiliares'!$C$236,M157&lt;&gt;'Tabelas auxiliares'!$C$237,M157&lt;&gt;'Tabelas auxiliares'!$D$236),"FOLHA DE PESSOAL",IF(Q157='Tabelas auxiliares'!$A$237,"CUSTEIO",IF(Q157='Tabelas auxiliares'!$A$236,"INVESTIMENTO","ERRO - VERIFICAR"))))</f>
        <v/>
      </c>
      <c r="S157" s="64" t="str">
        <f t="shared" si="5"/>
        <v/>
      </c>
      <c r="X157" s="44"/>
    </row>
    <row r="158" spans="17:24" x14ac:dyDescent="0.25">
      <c r="Q158" s="51" t="str">
        <f t="shared" si="4"/>
        <v/>
      </c>
      <c r="R158" s="51" t="str">
        <f>IF(M158="","",IF(AND(M158&lt;&gt;'Tabelas auxiliares'!$B$236,M158&lt;&gt;'Tabelas auxiliares'!$B$237,M158&lt;&gt;'Tabelas auxiliares'!$C$236,M158&lt;&gt;'Tabelas auxiliares'!$C$237,M158&lt;&gt;'Tabelas auxiliares'!$D$236),"FOLHA DE PESSOAL",IF(Q158='Tabelas auxiliares'!$A$237,"CUSTEIO",IF(Q158='Tabelas auxiliares'!$A$236,"INVESTIMENTO","ERRO - VERIFICAR"))))</f>
        <v/>
      </c>
      <c r="S158" s="64" t="str">
        <f t="shared" si="5"/>
        <v/>
      </c>
      <c r="X158" s="44"/>
    </row>
    <row r="159" spans="17:24" x14ac:dyDescent="0.25">
      <c r="Q159" s="51" t="str">
        <f t="shared" si="4"/>
        <v/>
      </c>
      <c r="R159" s="51" t="str">
        <f>IF(M159="","",IF(AND(M159&lt;&gt;'Tabelas auxiliares'!$B$236,M159&lt;&gt;'Tabelas auxiliares'!$B$237,M159&lt;&gt;'Tabelas auxiliares'!$C$236,M159&lt;&gt;'Tabelas auxiliares'!$C$237,M159&lt;&gt;'Tabelas auxiliares'!$D$236),"FOLHA DE PESSOAL",IF(Q159='Tabelas auxiliares'!$A$237,"CUSTEIO",IF(Q159='Tabelas auxiliares'!$A$236,"INVESTIMENTO","ERRO - VERIFICAR"))))</f>
        <v/>
      </c>
      <c r="S159" s="64" t="str">
        <f t="shared" si="5"/>
        <v/>
      </c>
      <c r="X159" s="44"/>
    </row>
    <row r="160" spans="17:24" x14ac:dyDescent="0.25">
      <c r="Q160" s="51" t="str">
        <f t="shared" si="4"/>
        <v/>
      </c>
      <c r="R160" s="51" t="str">
        <f>IF(M160="","",IF(AND(M160&lt;&gt;'Tabelas auxiliares'!$B$236,M160&lt;&gt;'Tabelas auxiliares'!$B$237,M160&lt;&gt;'Tabelas auxiliares'!$C$236,M160&lt;&gt;'Tabelas auxiliares'!$C$237,M160&lt;&gt;'Tabelas auxiliares'!$D$236),"FOLHA DE PESSOAL",IF(Q160='Tabelas auxiliares'!$A$237,"CUSTEIO",IF(Q160='Tabelas auxiliares'!$A$236,"INVESTIMENTO","ERRO - VERIFICAR"))))</f>
        <v/>
      </c>
      <c r="S160" s="64" t="str">
        <f t="shared" si="5"/>
        <v/>
      </c>
      <c r="X160" s="44"/>
    </row>
    <row r="161" spans="17:24" x14ac:dyDescent="0.25">
      <c r="Q161" s="51" t="str">
        <f t="shared" si="4"/>
        <v/>
      </c>
      <c r="R161" s="51" t="str">
        <f>IF(M161="","",IF(AND(M161&lt;&gt;'Tabelas auxiliares'!$B$236,M161&lt;&gt;'Tabelas auxiliares'!$B$237,M161&lt;&gt;'Tabelas auxiliares'!$C$236,M161&lt;&gt;'Tabelas auxiliares'!$C$237,M161&lt;&gt;'Tabelas auxiliares'!$D$236),"FOLHA DE PESSOAL",IF(Q161='Tabelas auxiliares'!$A$237,"CUSTEIO",IF(Q161='Tabelas auxiliares'!$A$236,"INVESTIMENTO","ERRO - VERIFICAR"))))</f>
        <v/>
      </c>
      <c r="S161" s="64" t="str">
        <f t="shared" si="5"/>
        <v/>
      </c>
      <c r="X161" s="44"/>
    </row>
    <row r="162" spans="17:24" x14ac:dyDescent="0.25">
      <c r="Q162" s="51" t="str">
        <f t="shared" si="4"/>
        <v/>
      </c>
      <c r="R162" s="51" t="str">
        <f>IF(M162="","",IF(AND(M162&lt;&gt;'Tabelas auxiliares'!$B$236,M162&lt;&gt;'Tabelas auxiliares'!$B$237,M162&lt;&gt;'Tabelas auxiliares'!$C$236,M162&lt;&gt;'Tabelas auxiliares'!$C$237,M162&lt;&gt;'Tabelas auxiliares'!$D$236),"FOLHA DE PESSOAL",IF(Q162='Tabelas auxiliares'!$A$237,"CUSTEIO",IF(Q162='Tabelas auxiliares'!$A$236,"INVESTIMENTO","ERRO - VERIFICAR"))))</f>
        <v/>
      </c>
      <c r="S162" s="64" t="str">
        <f t="shared" si="5"/>
        <v/>
      </c>
      <c r="X162" s="44"/>
    </row>
    <row r="163" spans="17:24" x14ac:dyDescent="0.25">
      <c r="Q163" s="51" t="str">
        <f t="shared" si="4"/>
        <v/>
      </c>
      <c r="R163" s="51" t="str">
        <f>IF(M163="","",IF(AND(M163&lt;&gt;'Tabelas auxiliares'!$B$236,M163&lt;&gt;'Tabelas auxiliares'!$B$237,M163&lt;&gt;'Tabelas auxiliares'!$C$236,M163&lt;&gt;'Tabelas auxiliares'!$C$237,M163&lt;&gt;'Tabelas auxiliares'!$D$236),"FOLHA DE PESSOAL",IF(Q163='Tabelas auxiliares'!$A$237,"CUSTEIO",IF(Q163='Tabelas auxiliares'!$A$236,"INVESTIMENTO","ERRO - VERIFICAR"))))</f>
        <v/>
      </c>
      <c r="S163" s="64" t="str">
        <f t="shared" si="5"/>
        <v/>
      </c>
      <c r="X163" s="44"/>
    </row>
    <row r="164" spans="17:24" x14ac:dyDescent="0.25">
      <c r="Q164" s="51" t="str">
        <f t="shared" si="4"/>
        <v/>
      </c>
      <c r="R164" s="51" t="str">
        <f>IF(M164="","",IF(AND(M164&lt;&gt;'Tabelas auxiliares'!$B$236,M164&lt;&gt;'Tabelas auxiliares'!$B$237,M164&lt;&gt;'Tabelas auxiliares'!$C$236,M164&lt;&gt;'Tabelas auxiliares'!$C$237,M164&lt;&gt;'Tabelas auxiliares'!$D$236),"FOLHA DE PESSOAL",IF(Q164='Tabelas auxiliares'!$A$237,"CUSTEIO",IF(Q164='Tabelas auxiliares'!$A$236,"INVESTIMENTO","ERRO - VERIFICAR"))))</f>
        <v/>
      </c>
      <c r="S164" s="64" t="str">
        <f t="shared" si="5"/>
        <v/>
      </c>
      <c r="X164" s="44"/>
    </row>
    <row r="165" spans="17:24" x14ac:dyDescent="0.25">
      <c r="Q165" s="51" t="str">
        <f t="shared" si="4"/>
        <v/>
      </c>
      <c r="R165" s="51" t="str">
        <f>IF(M165="","",IF(AND(M165&lt;&gt;'Tabelas auxiliares'!$B$236,M165&lt;&gt;'Tabelas auxiliares'!$B$237,M165&lt;&gt;'Tabelas auxiliares'!$C$236,M165&lt;&gt;'Tabelas auxiliares'!$C$237,M165&lt;&gt;'Tabelas auxiliares'!$D$236),"FOLHA DE PESSOAL",IF(Q165='Tabelas auxiliares'!$A$237,"CUSTEIO",IF(Q165='Tabelas auxiliares'!$A$236,"INVESTIMENTO","ERRO - VERIFICAR"))))</f>
        <v/>
      </c>
      <c r="S165" s="64" t="str">
        <f t="shared" si="5"/>
        <v/>
      </c>
      <c r="X165" s="44"/>
    </row>
    <row r="166" spans="17:24" x14ac:dyDescent="0.25">
      <c r="Q166" s="51" t="str">
        <f t="shared" si="4"/>
        <v/>
      </c>
      <c r="R166" s="51" t="str">
        <f>IF(M166="","",IF(AND(M166&lt;&gt;'Tabelas auxiliares'!$B$236,M166&lt;&gt;'Tabelas auxiliares'!$B$237,M166&lt;&gt;'Tabelas auxiliares'!$C$236,M166&lt;&gt;'Tabelas auxiliares'!$C$237,M166&lt;&gt;'Tabelas auxiliares'!$D$236),"FOLHA DE PESSOAL",IF(Q166='Tabelas auxiliares'!$A$237,"CUSTEIO",IF(Q166='Tabelas auxiliares'!$A$236,"INVESTIMENTO","ERRO - VERIFICAR"))))</f>
        <v/>
      </c>
      <c r="S166" s="64" t="str">
        <f t="shared" si="5"/>
        <v/>
      </c>
      <c r="X166" s="44"/>
    </row>
    <row r="167" spans="17:24" x14ac:dyDescent="0.25">
      <c r="Q167" s="51" t="str">
        <f t="shared" si="4"/>
        <v/>
      </c>
      <c r="R167" s="51" t="str">
        <f>IF(M167="","",IF(AND(M167&lt;&gt;'Tabelas auxiliares'!$B$236,M167&lt;&gt;'Tabelas auxiliares'!$B$237,M167&lt;&gt;'Tabelas auxiliares'!$C$236,M167&lt;&gt;'Tabelas auxiliares'!$C$237,M167&lt;&gt;'Tabelas auxiliares'!$D$236),"FOLHA DE PESSOAL",IF(Q167='Tabelas auxiliares'!$A$237,"CUSTEIO",IF(Q167='Tabelas auxiliares'!$A$236,"INVESTIMENTO","ERRO - VERIFICAR"))))</f>
        <v/>
      </c>
      <c r="S167" s="64" t="str">
        <f t="shared" si="5"/>
        <v/>
      </c>
      <c r="W167" s="44"/>
    </row>
    <row r="168" spans="17:24" x14ac:dyDescent="0.25">
      <c r="Q168" s="51" t="str">
        <f t="shared" si="4"/>
        <v/>
      </c>
      <c r="R168" s="51" t="str">
        <f>IF(M168="","",IF(AND(M168&lt;&gt;'Tabelas auxiliares'!$B$236,M168&lt;&gt;'Tabelas auxiliares'!$B$237,M168&lt;&gt;'Tabelas auxiliares'!$C$236,M168&lt;&gt;'Tabelas auxiliares'!$C$237,M168&lt;&gt;'Tabelas auxiliares'!$D$236),"FOLHA DE PESSOAL",IF(Q168='Tabelas auxiliares'!$A$237,"CUSTEIO",IF(Q168='Tabelas auxiliares'!$A$236,"INVESTIMENTO","ERRO - VERIFICAR"))))</f>
        <v/>
      </c>
      <c r="S168" s="64" t="str">
        <f t="shared" si="5"/>
        <v/>
      </c>
      <c r="W168" s="44"/>
    </row>
    <row r="169" spans="17:24" x14ac:dyDescent="0.25">
      <c r="Q169" s="51" t="str">
        <f t="shared" si="4"/>
        <v/>
      </c>
      <c r="R169" s="51" t="str">
        <f>IF(M169="","",IF(AND(M169&lt;&gt;'Tabelas auxiliares'!$B$236,M169&lt;&gt;'Tabelas auxiliares'!$B$237,M169&lt;&gt;'Tabelas auxiliares'!$C$236,M169&lt;&gt;'Tabelas auxiliares'!$C$237,M169&lt;&gt;'Tabelas auxiliares'!$D$236),"FOLHA DE PESSOAL",IF(Q169='Tabelas auxiliares'!$A$237,"CUSTEIO",IF(Q169='Tabelas auxiliares'!$A$236,"INVESTIMENTO","ERRO - VERIFICAR"))))</f>
        <v/>
      </c>
      <c r="S169" s="64" t="str">
        <f t="shared" si="5"/>
        <v/>
      </c>
      <c r="X169" s="44"/>
    </row>
    <row r="170" spans="17:24" x14ac:dyDescent="0.25">
      <c r="Q170" s="51" t="str">
        <f t="shared" si="4"/>
        <v/>
      </c>
      <c r="R170" s="51" t="str">
        <f>IF(M170="","",IF(AND(M170&lt;&gt;'Tabelas auxiliares'!$B$236,M170&lt;&gt;'Tabelas auxiliares'!$B$237,M170&lt;&gt;'Tabelas auxiliares'!$C$236,M170&lt;&gt;'Tabelas auxiliares'!$C$237,M170&lt;&gt;'Tabelas auxiliares'!$D$236),"FOLHA DE PESSOAL",IF(Q170='Tabelas auxiliares'!$A$237,"CUSTEIO",IF(Q170='Tabelas auxiliares'!$A$236,"INVESTIMENTO","ERRO - VERIFICAR"))))</f>
        <v/>
      </c>
      <c r="S170" s="64" t="str">
        <f t="shared" si="5"/>
        <v/>
      </c>
      <c r="W170" s="44"/>
    </row>
    <row r="171" spans="17:24" x14ac:dyDescent="0.25">
      <c r="Q171" s="51" t="str">
        <f t="shared" si="4"/>
        <v/>
      </c>
      <c r="R171" s="51" t="str">
        <f>IF(M171="","",IF(AND(M171&lt;&gt;'Tabelas auxiliares'!$B$236,M171&lt;&gt;'Tabelas auxiliares'!$B$237,M171&lt;&gt;'Tabelas auxiliares'!$C$236,M171&lt;&gt;'Tabelas auxiliares'!$C$237,M171&lt;&gt;'Tabelas auxiliares'!$D$236),"FOLHA DE PESSOAL",IF(Q171='Tabelas auxiliares'!$A$237,"CUSTEIO",IF(Q171='Tabelas auxiliares'!$A$236,"INVESTIMENTO","ERRO - VERIFICAR"))))</f>
        <v/>
      </c>
      <c r="S171" s="64" t="str">
        <f t="shared" si="5"/>
        <v/>
      </c>
      <c r="W171" s="44"/>
    </row>
    <row r="172" spans="17:24" x14ac:dyDescent="0.25">
      <c r="Q172" s="51" t="str">
        <f t="shared" si="4"/>
        <v/>
      </c>
      <c r="R172" s="51" t="str">
        <f>IF(M172="","",IF(AND(M172&lt;&gt;'Tabelas auxiliares'!$B$236,M172&lt;&gt;'Tabelas auxiliares'!$B$237,M172&lt;&gt;'Tabelas auxiliares'!$C$236,M172&lt;&gt;'Tabelas auxiliares'!$C$237,M172&lt;&gt;'Tabelas auxiliares'!$D$236),"FOLHA DE PESSOAL",IF(Q172='Tabelas auxiliares'!$A$237,"CUSTEIO",IF(Q172='Tabelas auxiliares'!$A$236,"INVESTIMENTO","ERRO - VERIFICAR"))))</f>
        <v/>
      </c>
      <c r="S172" s="64" t="str">
        <f t="shared" si="5"/>
        <v/>
      </c>
      <c r="X172" s="44"/>
    </row>
    <row r="173" spans="17:24" x14ac:dyDescent="0.25">
      <c r="Q173" s="51" t="str">
        <f t="shared" si="4"/>
        <v/>
      </c>
      <c r="R173" s="51" t="str">
        <f>IF(M173="","",IF(AND(M173&lt;&gt;'Tabelas auxiliares'!$B$236,M173&lt;&gt;'Tabelas auxiliares'!$B$237,M173&lt;&gt;'Tabelas auxiliares'!$C$236,M173&lt;&gt;'Tabelas auxiliares'!$C$237,M173&lt;&gt;'Tabelas auxiliares'!$D$236),"FOLHA DE PESSOAL",IF(Q173='Tabelas auxiliares'!$A$237,"CUSTEIO",IF(Q173='Tabelas auxiliares'!$A$236,"INVESTIMENTO","ERRO - VERIFICAR"))))</f>
        <v/>
      </c>
      <c r="S173" s="64" t="str">
        <f t="shared" si="5"/>
        <v/>
      </c>
      <c r="X173" s="44"/>
    </row>
    <row r="174" spans="17:24" x14ac:dyDescent="0.25">
      <c r="Q174" s="51" t="str">
        <f t="shared" si="4"/>
        <v/>
      </c>
      <c r="R174" s="51" t="str">
        <f>IF(M174="","",IF(AND(M174&lt;&gt;'Tabelas auxiliares'!$B$236,M174&lt;&gt;'Tabelas auxiliares'!$B$237,M174&lt;&gt;'Tabelas auxiliares'!$C$236,M174&lt;&gt;'Tabelas auxiliares'!$C$237,M174&lt;&gt;'Tabelas auxiliares'!$D$236),"FOLHA DE PESSOAL",IF(Q174='Tabelas auxiliares'!$A$237,"CUSTEIO",IF(Q174='Tabelas auxiliares'!$A$236,"INVESTIMENTO","ERRO - VERIFICAR"))))</f>
        <v/>
      </c>
      <c r="S174" s="64" t="str">
        <f t="shared" si="5"/>
        <v/>
      </c>
      <c r="V174" s="44"/>
    </row>
    <row r="175" spans="17:24" x14ac:dyDescent="0.25">
      <c r="Q175" s="51" t="str">
        <f t="shared" si="4"/>
        <v/>
      </c>
      <c r="R175" s="51" t="str">
        <f>IF(M175="","",IF(AND(M175&lt;&gt;'Tabelas auxiliares'!$B$236,M175&lt;&gt;'Tabelas auxiliares'!$B$237,M175&lt;&gt;'Tabelas auxiliares'!$C$236,M175&lt;&gt;'Tabelas auxiliares'!$C$237,M175&lt;&gt;'Tabelas auxiliares'!$D$236),"FOLHA DE PESSOAL",IF(Q175='Tabelas auxiliares'!$A$237,"CUSTEIO",IF(Q175='Tabelas auxiliares'!$A$236,"INVESTIMENTO","ERRO - VERIFICAR"))))</f>
        <v/>
      </c>
      <c r="S175" s="64" t="str">
        <f t="shared" si="5"/>
        <v/>
      </c>
      <c r="X175" s="44"/>
    </row>
    <row r="176" spans="17:24" x14ac:dyDescent="0.25">
      <c r="Q176" s="51" t="str">
        <f t="shared" si="4"/>
        <v/>
      </c>
      <c r="R176" s="51" t="str">
        <f>IF(M176="","",IF(AND(M176&lt;&gt;'Tabelas auxiliares'!$B$236,M176&lt;&gt;'Tabelas auxiliares'!$B$237,M176&lt;&gt;'Tabelas auxiliares'!$C$236,M176&lt;&gt;'Tabelas auxiliares'!$C$237,M176&lt;&gt;'Tabelas auxiliares'!$D$236),"FOLHA DE PESSOAL",IF(Q176='Tabelas auxiliares'!$A$237,"CUSTEIO",IF(Q176='Tabelas auxiliares'!$A$236,"INVESTIMENTO","ERRO - VERIFICAR"))))</f>
        <v/>
      </c>
      <c r="S176" s="64" t="str">
        <f t="shared" si="5"/>
        <v/>
      </c>
      <c r="W176" s="44"/>
    </row>
    <row r="177" spans="17:24" x14ac:dyDescent="0.25">
      <c r="Q177" s="51" t="str">
        <f t="shared" si="4"/>
        <v/>
      </c>
      <c r="R177" s="51" t="str">
        <f>IF(M177="","",IF(AND(M177&lt;&gt;'Tabelas auxiliares'!$B$236,M177&lt;&gt;'Tabelas auxiliares'!$B$237,M177&lt;&gt;'Tabelas auxiliares'!$C$236,M177&lt;&gt;'Tabelas auxiliares'!$C$237,M177&lt;&gt;'Tabelas auxiliares'!$D$236),"FOLHA DE PESSOAL",IF(Q177='Tabelas auxiliares'!$A$237,"CUSTEIO",IF(Q177='Tabelas auxiliares'!$A$236,"INVESTIMENTO","ERRO - VERIFICAR"))))</f>
        <v/>
      </c>
      <c r="S177" s="64" t="str">
        <f t="shared" si="5"/>
        <v/>
      </c>
      <c r="X177" s="44"/>
    </row>
    <row r="178" spans="17:24" x14ac:dyDescent="0.25">
      <c r="Q178" s="51" t="str">
        <f t="shared" si="4"/>
        <v/>
      </c>
      <c r="R178" s="51" t="str">
        <f>IF(M178="","",IF(AND(M178&lt;&gt;'Tabelas auxiliares'!$B$236,M178&lt;&gt;'Tabelas auxiliares'!$B$237,M178&lt;&gt;'Tabelas auxiliares'!$C$236,M178&lt;&gt;'Tabelas auxiliares'!$C$237,M178&lt;&gt;'Tabelas auxiliares'!$D$236),"FOLHA DE PESSOAL",IF(Q178='Tabelas auxiliares'!$A$237,"CUSTEIO",IF(Q178='Tabelas auxiliares'!$A$236,"INVESTIMENTO","ERRO - VERIFICAR"))))</f>
        <v/>
      </c>
      <c r="S178" s="64" t="str">
        <f t="shared" si="5"/>
        <v/>
      </c>
      <c r="X178" s="44"/>
    </row>
    <row r="179" spans="17:24" x14ac:dyDescent="0.25">
      <c r="Q179" s="51" t="str">
        <f t="shared" si="4"/>
        <v/>
      </c>
      <c r="R179" s="51" t="str">
        <f>IF(M179="","",IF(AND(M179&lt;&gt;'Tabelas auxiliares'!$B$236,M179&lt;&gt;'Tabelas auxiliares'!$B$237,M179&lt;&gt;'Tabelas auxiliares'!$C$236,M179&lt;&gt;'Tabelas auxiliares'!$C$237,M179&lt;&gt;'Tabelas auxiliares'!$D$236),"FOLHA DE PESSOAL",IF(Q179='Tabelas auxiliares'!$A$237,"CUSTEIO",IF(Q179='Tabelas auxiliares'!$A$236,"INVESTIMENTO","ERRO - VERIFICAR"))))</f>
        <v/>
      </c>
      <c r="S179" s="64" t="str">
        <f t="shared" si="5"/>
        <v/>
      </c>
      <c r="X179" s="44"/>
    </row>
    <row r="180" spans="17:24" x14ac:dyDescent="0.25">
      <c r="Q180" s="51" t="str">
        <f t="shared" si="4"/>
        <v/>
      </c>
      <c r="R180" s="51" t="str">
        <f>IF(M180="","",IF(AND(M180&lt;&gt;'Tabelas auxiliares'!$B$236,M180&lt;&gt;'Tabelas auxiliares'!$B$237,M180&lt;&gt;'Tabelas auxiliares'!$C$236,M180&lt;&gt;'Tabelas auxiliares'!$C$237,M180&lt;&gt;'Tabelas auxiliares'!$D$236),"FOLHA DE PESSOAL",IF(Q180='Tabelas auxiliares'!$A$237,"CUSTEIO",IF(Q180='Tabelas auxiliares'!$A$236,"INVESTIMENTO","ERRO - VERIFICAR"))))</f>
        <v/>
      </c>
      <c r="S180" s="64" t="str">
        <f t="shared" si="5"/>
        <v/>
      </c>
      <c r="V180" s="44"/>
    </row>
    <row r="181" spans="17:24" x14ac:dyDescent="0.25">
      <c r="Q181" s="51" t="str">
        <f t="shared" si="4"/>
        <v/>
      </c>
      <c r="R181" s="51" t="str">
        <f>IF(M181="","",IF(AND(M181&lt;&gt;'Tabelas auxiliares'!$B$236,M181&lt;&gt;'Tabelas auxiliares'!$B$237,M181&lt;&gt;'Tabelas auxiliares'!$C$236,M181&lt;&gt;'Tabelas auxiliares'!$C$237,M181&lt;&gt;'Tabelas auxiliares'!$D$236),"FOLHA DE PESSOAL",IF(Q181='Tabelas auxiliares'!$A$237,"CUSTEIO",IF(Q181='Tabelas auxiliares'!$A$236,"INVESTIMENTO","ERRO - VERIFICAR"))))</f>
        <v/>
      </c>
      <c r="S181" s="64" t="str">
        <f t="shared" si="5"/>
        <v/>
      </c>
      <c r="W181" s="44"/>
    </row>
    <row r="182" spans="17:24" x14ac:dyDescent="0.25">
      <c r="Q182" s="51" t="str">
        <f t="shared" si="4"/>
        <v/>
      </c>
      <c r="R182" s="51" t="str">
        <f>IF(M182="","",IF(AND(M182&lt;&gt;'Tabelas auxiliares'!$B$236,M182&lt;&gt;'Tabelas auxiliares'!$B$237,M182&lt;&gt;'Tabelas auxiliares'!$C$236,M182&lt;&gt;'Tabelas auxiliares'!$C$237,M182&lt;&gt;'Tabelas auxiliares'!$D$236),"FOLHA DE PESSOAL",IF(Q182='Tabelas auxiliares'!$A$237,"CUSTEIO",IF(Q182='Tabelas auxiliares'!$A$236,"INVESTIMENTO","ERRO - VERIFICAR"))))</f>
        <v/>
      </c>
      <c r="S182" s="64" t="str">
        <f t="shared" si="5"/>
        <v/>
      </c>
      <c r="X182" s="44"/>
    </row>
    <row r="183" spans="17:24" x14ac:dyDescent="0.25">
      <c r="Q183" s="51" t="str">
        <f t="shared" si="4"/>
        <v/>
      </c>
      <c r="R183" s="51" t="str">
        <f>IF(M183="","",IF(AND(M183&lt;&gt;'Tabelas auxiliares'!$B$236,M183&lt;&gt;'Tabelas auxiliares'!$B$237,M183&lt;&gt;'Tabelas auxiliares'!$C$236,M183&lt;&gt;'Tabelas auxiliares'!$C$237,M183&lt;&gt;'Tabelas auxiliares'!$D$236),"FOLHA DE PESSOAL",IF(Q183='Tabelas auxiliares'!$A$237,"CUSTEIO",IF(Q183='Tabelas auxiliares'!$A$236,"INVESTIMENTO","ERRO - VERIFICAR"))))</f>
        <v/>
      </c>
      <c r="S183" s="64" t="str">
        <f t="shared" si="5"/>
        <v/>
      </c>
      <c r="X183" s="44"/>
    </row>
    <row r="184" spans="17:24" x14ac:dyDescent="0.25">
      <c r="Q184" s="51" t="str">
        <f t="shared" si="4"/>
        <v/>
      </c>
      <c r="R184" s="51" t="str">
        <f>IF(M184="","",IF(AND(M184&lt;&gt;'Tabelas auxiliares'!$B$236,M184&lt;&gt;'Tabelas auxiliares'!$B$237,M184&lt;&gt;'Tabelas auxiliares'!$C$236,M184&lt;&gt;'Tabelas auxiliares'!$C$237,M184&lt;&gt;'Tabelas auxiliares'!$D$236),"FOLHA DE PESSOAL",IF(Q184='Tabelas auxiliares'!$A$237,"CUSTEIO",IF(Q184='Tabelas auxiliares'!$A$236,"INVESTIMENTO","ERRO - VERIFICAR"))))</f>
        <v/>
      </c>
      <c r="S184" s="64" t="str">
        <f t="shared" si="5"/>
        <v/>
      </c>
      <c r="X184" s="44"/>
    </row>
    <row r="185" spans="17:24" x14ac:dyDescent="0.25">
      <c r="Q185" s="51" t="str">
        <f t="shared" si="4"/>
        <v/>
      </c>
      <c r="R185" s="51" t="str">
        <f>IF(M185="","",IF(AND(M185&lt;&gt;'Tabelas auxiliares'!$B$236,M185&lt;&gt;'Tabelas auxiliares'!$B$237,M185&lt;&gt;'Tabelas auxiliares'!$C$236,M185&lt;&gt;'Tabelas auxiliares'!$C$237,M185&lt;&gt;'Tabelas auxiliares'!$D$236),"FOLHA DE PESSOAL",IF(Q185='Tabelas auxiliares'!$A$237,"CUSTEIO",IF(Q185='Tabelas auxiliares'!$A$236,"INVESTIMENTO","ERRO - VERIFICAR"))))</f>
        <v/>
      </c>
      <c r="S185" s="64" t="str">
        <f t="shared" si="5"/>
        <v/>
      </c>
      <c r="X185" s="44"/>
    </row>
    <row r="186" spans="17:24" x14ac:dyDescent="0.25">
      <c r="Q186" s="51" t="str">
        <f t="shared" si="4"/>
        <v/>
      </c>
      <c r="R186" s="51" t="str">
        <f>IF(M186="","",IF(AND(M186&lt;&gt;'Tabelas auxiliares'!$B$236,M186&lt;&gt;'Tabelas auxiliares'!$B$237,M186&lt;&gt;'Tabelas auxiliares'!$C$236,M186&lt;&gt;'Tabelas auxiliares'!$C$237,M186&lt;&gt;'Tabelas auxiliares'!$D$236),"FOLHA DE PESSOAL",IF(Q186='Tabelas auxiliares'!$A$237,"CUSTEIO",IF(Q186='Tabelas auxiliares'!$A$236,"INVESTIMENTO","ERRO - VERIFICAR"))))</f>
        <v/>
      </c>
      <c r="S186" s="64" t="str">
        <f t="shared" si="5"/>
        <v/>
      </c>
      <c r="W186" s="44"/>
    </row>
    <row r="187" spans="17:24" x14ac:dyDescent="0.25">
      <c r="Q187" s="51" t="str">
        <f t="shared" si="4"/>
        <v/>
      </c>
      <c r="R187" s="51" t="str">
        <f>IF(M187="","",IF(AND(M187&lt;&gt;'Tabelas auxiliares'!$B$236,M187&lt;&gt;'Tabelas auxiliares'!$B$237,M187&lt;&gt;'Tabelas auxiliares'!$C$236,M187&lt;&gt;'Tabelas auxiliares'!$C$237,M187&lt;&gt;'Tabelas auxiliares'!$D$236),"FOLHA DE PESSOAL",IF(Q187='Tabelas auxiliares'!$A$237,"CUSTEIO",IF(Q187='Tabelas auxiliares'!$A$236,"INVESTIMENTO","ERRO - VERIFICAR"))))</f>
        <v/>
      </c>
      <c r="S187" s="64" t="str">
        <f t="shared" si="5"/>
        <v/>
      </c>
      <c r="W187" s="44"/>
    </row>
    <row r="188" spans="17:24" x14ac:dyDescent="0.25">
      <c r="Q188" s="51" t="str">
        <f t="shared" si="4"/>
        <v/>
      </c>
      <c r="R188" s="51" t="str">
        <f>IF(M188="","",IF(AND(M188&lt;&gt;'Tabelas auxiliares'!$B$236,M188&lt;&gt;'Tabelas auxiliares'!$B$237,M188&lt;&gt;'Tabelas auxiliares'!$C$236,M188&lt;&gt;'Tabelas auxiliares'!$C$237,M188&lt;&gt;'Tabelas auxiliares'!$D$236),"FOLHA DE PESSOAL",IF(Q188='Tabelas auxiliares'!$A$237,"CUSTEIO",IF(Q188='Tabelas auxiliares'!$A$236,"INVESTIMENTO","ERRO - VERIFICAR"))))</f>
        <v/>
      </c>
      <c r="S188" s="64" t="str">
        <f t="shared" si="5"/>
        <v/>
      </c>
      <c r="X188" s="44"/>
    </row>
    <row r="189" spans="17:24" x14ac:dyDescent="0.25">
      <c r="Q189" s="51" t="str">
        <f t="shared" si="4"/>
        <v/>
      </c>
      <c r="R189" s="51" t="str">
        <f>IF(M189="","",IF(AND(M189&lt;&gt;'Tabelas auxiliares'!$B$236,M189&lt;&gt;'Tabelas auxiliares'!$B$237,M189&lt;&gt;'Tabelas auxiliares'!$C$236,M189&lt;&gt;'Tabelas auxiliares'!$C$237,M189&lt;&gt;'Tabelas auxiliares'!$D$236),"FOLHA DE PESSOAL",IF(Q189='Tabelas auxiliares'!$A$237,"CUSTEIO",IF(Q189='Tabelas auxiliares'!$A$236,"INVESTIMENTO","ERRO - VERIFICAR"))))</f>
        <v/>
      </c>
      <c r="S189" s="64" t="str">
        <f t="shared" si="5"/>
        <v/>
      </c>
      <c r="X189" s="44"/>
    </row>
    <row r="190" spans="17:24" x14ac:dyDescent="0.25">
      <c r="Q190" s="51" t="str">
        <f t="shared" si="4"/>
        <v/>
      </c>
      <c r="R190" s="51" t="str">
        <f>IF(M190="","",IF(AND(M190&lt;&gt;'Tabelas auxiliares'!$B$236,M190&lt;&gt;'Tabelas auxiliares'!$B$237,M190&lt;&gt;'Tabelas auxiliares'!$C$236,M190&lt;&gt;'Tabelas auxiliares'!$C$237,M190&lt;&gt;'Tabelas auxiliares'!$D$236),"FOLHA DE PESSOAL",IF(Q190='Tabelas auxiliares'!$A$237,"CUSTEIO",IF(Q190='Tabelas auxiliares'!$A$236,"INVESTIMENTO","ERRO - VERIFICAR"))))</f>
        <v/>
      </c>
      <c r="S190" s="64" t="str">
        <f t="shared" si="5"/>
        <v/>
      </c>
      <c r="X190" s="44"/>
    </row>
    <row r="191" spans="17:24" x14ac:dyDescent="0.25">
      <c r="Q191" s="51" t="str">
        <f t="shared" si="4"/>
        <v/>
      </c>
      <c r="R191" s="51" t="str">
        <f>IF(M191="","",IF(AND(M191&lt;&gt;'Tabelas auxiliares'!$B$236,M191&lt;&gt;'Tabelas auxiliares'!$B$237,M191&lt;&gt;'Tabelas auxiliares'!$C$236,M191&lt;&gt;'Tabelas auxiliares'!$C$237,M191&lt;&gt;'Tabelas auxiliares'!$D$236),"FOLHA DE PESSOAL",IF(Q191='Tabelas auxiliares'!$A$237,"CUSTEIO",IF(Q191='Tabelas auxiliares'!$A$236,"INVESTIMENTO","ERRO - VERIFICAR"))))</f>
        <v/>
      </c>
      <c r="S191" s="64" t="str">
        <f t="shared" si="5"/>
        <v/>
      </c>
      <c r="X191" s="44"/>
    </row>
    <row r="192" spans="17:24" x14ac:dyDescent="0.25">
      <c r="Q192" s="51" t="str">
        <f t="shared" si="4"/>
        <v/>
      </c>
      <c r="R192" s="51" t="str">
        <f>IF(M192="","",IF(AND(M192&lt;&gt;'Tabelas auxiliares'!$B$236,M192&lt;&gt;'Tabelas auxiliares'!$B$237,M192&lt;&gt;'Tabelas auxiliares'!$C$236,M192&lt;&gt;'Tabelas auxiliares'!$C$237,M192&lt;&gt;'Tabelas auxiliares'!$D$236),"FOLHA DE PESSOAL",IF(Q192='Tabelas auxiliares'!$A$237,"CUSTEIO",IF(Q192='Tabelas auxiliares'!$A$236,"INVESTIMENTO","ERRO - VERIFICAR"))))</f>
        <v/>
      </c>
      <c r="S192" s="64" t="str">
        <f t="shared" si="5"/>
        <v/>
      </c>
      <c r="X192" s="44"/>
    </row>
    <row r="193" spans="17:24" x14ac:dyDescent="0.25">
      <c r="Q193" s="51" t="str">
        <f t="shared" si="4"/>
        <v/>
      </c>
      <c r="R193" s="51" t="str">
        <f>IF(M193="","",IF(AND(M193&lt;&gt;'Tabelas auxiliares'!$B$236,M193&lt;&gt;'Tabelas auxiliares'!$B$237,M193&lt;&gt;'Tabelas auxiliares'!$C$236,M193&lt;&gt;'Tabelas auxiliares'!$C$237,M193&lt;&gt;'Tabelas auxiliares'!$D$236),"FOLHA DE PESSOAL",IF(Q193='Tabelas auxiliares'!$A$237,"CUSTEIO",IF(Q193='Tabelas auxiliares'!$A$236,"INVESTIMENTO","ERRO - VERIFICAR"))))</f>
        <v/>
      </c>
      <c r="S193" s="64" t="str">
        <f t="shared" si="5"/>
        <v/>
      </c>
      <c r="X193" s="44"/>
    </row>
    <row r="194" spans="17:24" x14ac:dyDescent="0.25">
      <c r="Q194" s="51" t="str">
        <f t="shared" si="4"/>
        <v/>
      </c>
      <c r="R194" s="51" t="str">
        <f>IF(M194="","",IF(AND(M194&lt;&gt;'Tabelas auxiliares'!$B$236,M194&lt;&gt;'Tabelas auxiliares'!$B$237,M194&lt;&gt;'Tabelas auxiliares'!$C$236,M194&lt;&gt;'Tabelas auxiliares'!$C$237,M194&lt;&gt;'Tabelas auxiliares'!$D$236),"FOLHA DE PESSOAL",IF(Q194='Tabelas auxiliares'!$A$237,"CUSTEIO",IF(Q194='Tabelas auxiliares'!$A$236,"INVESTIMENTO","ERRO - VERIFICAR"))))</f>
        <v/>
      </c>
      <c r="S194" s="64" t="str">
        <f t="shared" si="5"/>
        <v/>
      </c>
      <c r="X194" s="44"/>
    </row>
    <row r="195" spans="17:24" x14ac:dyDescent="0.25">
      <c r="Q195" s="51" t="str">
        <f t="shared" si="4"/>
        <v/>
      </c>
      <c r="R195" s="51" t="str">
        <f>IF(M195="","",IF(AND(M195&lt;&gt;'Tabelas auxiliares'!$B$236,M195&lt;&gt;'Tabelas auxiliares'!$B$237,M195&lt;&gt;'Tabelas auxiliares'!$C$236,M195&lt;&gt;'Tabelas auxiliares'!$C$237,M195&lt;&gt;'Tabelas auxiliares'!$D$236),"FOLHA DE PESSOAL",IF(Q195='Tabelas auxiliares'!$A$237,"CUSTEIO",IF(Q195='Tabelas auxiliares'!$A$236,"INVESTIMENTO","ERRO - VERIFICAR"))))</f>
        <v/>
      </c>
      <c r="S195" s="64" t="str">
        <f t="shared" si="5"/>
        <v/>
      </c>
      <c r="X195" s="44"/>
    </row>
    <row r="196" spans="17:24" x14ac:dyDescent="0.25">
      <c r="Q196" s="51" t="str">
        <f t="shared" ref="Q196:Q259" si="6">LEFT(O196,1)</f>
        <v/>
      </c>
      <c r="R196" s="51" t="str">
        <f>IF(M196="","",IF(AND(M196&lt;&gt;'Tabelas auxiliares'!$B$236,M196&lt;&gt;'Tabelas auxiliares'!$B$237,M196&lt;&gt;'Tabelas auxiliares'!$C$236,M196&lt;&gt;'Tabelas auxiliares'!$C$237,M196&lt;&gt;'Tabelas auxiliares'!$D$236),"FOLHA DE PESSOAL",IF(Q196='Tabelas auxiliares'!$A$237,"CUSTEIO",IF(Q196='Tabelas auxiliares'!$A$236,"INVESTIMENTO","ERRO - VERIFICAR"))))</f>
        <v/>
      </c>
      <c r="S196" s="64" t="str">
        <f t="shared" si="5"/>
        <v/>
      </c>
      <c r="X196" s="44"/>
    </row>
    <row r="197" spans="17:24" x14ac:dyDescent="0.25">
      <c r="Q197" s="51" t="str">
        <f t="shared" si="6"/>
        <v/>
      </c>
      <c r="R197" s="51" t="str">
        <f>IF(M197="","",IF(AND(M197&lt;&gt;'Tabelas auxiliares'!$B$236,M197&lt;&gt;'Tabelas auxiliares'!$B$237,M197&lt;&gt;'Tabelas auxiliares'!$C$236,M197&lt;&gt;'Tabelas auxiliares'!$C$237,M197&lt;&gt;'Tabelas auxiliares'!$D$236),"FOLHA DE PESSOAL",IF(Q197='Tabelas auxiliares'!$A$237,"CUSTEIO",IF(Q197='Tabelas auxiliares'!$A$236,"INVESTIMENTO","ERRO - VERIFICAR"))))</f>
        <v/>
      </c>
      <c r="S197" s="64" t="str">
        <f t="shared" ref="S197:S260" si="7">IF(SUM(T197:X197)=0,"",SUM(T197:X197))</f>
        <v/>
      </c>
      <c r="W197" s="44"/>
    </row>
    <row r="198" spans="17:24" x14ac:dyDescent="0.25">
      <c r="Q198" s="51" t="str">
        <f t="shared" si="6"/>
        <v/>
      </c>
      <c r="R198" s="51" t="str">
        <f>IF(M198="","",IF(AND(M198&lt;&gt;'Tabelas auxiliares'!$B$236,M198&lt;&gt;'Tabelas auxiliares'!$B$237,M198&lt;&gt;'Tabelas auxiliares'!$C$236,M198&lt;&gt;'Tabelas auxiliares'!$C$237,M198&lt;&gt;'Tabelas auxiliares'!$D$236),"FOLHA DE PESSOAL",IF(Q198='Tabelas auxiliares'!$A$237,"CUSTEIO",IF(Q198='Tabelas auxiliares'!$A$236,"INVESTIMENTO","ERRO - VERIFICAR"))))</f>
        <v/>
      </c>
      <c r="S198" s="64" t="str">
        <f t="shared" si="7"/>
        <v/>
      </c>
      <c r="X198" s="44"/>
    </row>
    <row r="199" spans="17:24" x14ac:dyDescent="0.25">
      <c r="Q199" s="51" t="str">
        <f t="shared" si="6"/>
        <v/>
      </c>
      <c r="R199" s="51" t="str">
        <f>IF(M199="","",IF(AND(M199&lt;&gt;'Tabelas auxiliares'!$B$236,M199&lt;&gt;'Tabelas auxiliares'!$B$237,M199&lt;&gt;'Tabelas auxiliares'!$C$236,M199&lt;&gt;'Tabelas auxiliares'!$C$237,M199&lt;&gt;'Tabelas auxiliares'!$D$236),"FOLHA DE PESSOAL",IF(Q199='Tabelas auxiliares'!$A$237,"CUSTEIO",IF(Q199='Tabelas auxiliares'!$A$236,"INVESTIMENTO","ERRO - VERIFICAR"))))</f>
        <v/>
      </c>
      <c r="S199" s="64" t="str">
        <f t="shared" si="7"/>
        <v/>
      </c>
      <c r="X199" s="44"/>
    </row>
    <row r="200" spans="17:24" x14ac:dyDescent="0.25">
      <c r="Q200" s="51" t="str">
        <f t="shared" si="6"/>
        <v/>
      </c>
      <c r="R200" s="51" t="str">
        <f>IF(M200="","",IF(AND(M200&lt;&gt;'Tabelas auxiliares'!$B$236,M200&lt;&gt;'Tabelas auxiliares'!$B$237,M200&lt;&gt;'Tabelas auxiliares'!$C$236,M200&lt;&gt;'Tabelas auxiliares'!$C$237,M200&lt;&gt;'Tabelas auxiliares'!$D$236),"FOLHA DE PESSOAL",IF(Q200='Tabelas auxiliares'!$A$237,"CUSTEIO",IF(Q200='Tabelas auxiliares'!$A$236,"INVESTIMENTO","ERRO - VERIFICAR"))))</f>
        <v/>
      </c>
      <c r="S200" s="64" t="str">
        <f t="shared" si="7"/>
        <v/>
      </c>
      <c r="X200" s="44"/>
    </row>
    <row r="201" spans="17:24" x14ac:dyDescent="0.25">
      <c r="Q201" s="51" t="str">
        <f t="shared" si="6"/>
        <v/>
      </c>
      <c r="R201" s="51" t="str">
        <f>IF(M201="","",IF(AND(M201&lt;&gt;'Tabelas auxiliares'!$B$236,M201&lt;&gt;'Tabelas auxiliares'!$B$237,M201&lt;&gt;'Tabelas auxiliares'!$C$236,M201&lt;&gt;'Tabelas auxiliares'!$C$237,M201&lt;&gt;'Tabelas auxiliares'!$D$236),"FOLHA DE PESSOAL",IF(Q201='Tabelas auxiliares'!$A$237,"CUSTEIO",IF(Q201='Tabelas auxiliares'!$A$236,"INVESTIMENTO","ERRO - VERIFICAR"))))</f>
        <v/>
      </c>
      <c r="S201" s="64" t="str">
        <f t="shared" si="7"/>
        <v/>
      </c>
      <c r="X201" s="44"/>
    </row>
    <row r="202" spans="17:24" x14ac:dyDescent="0.25">
      <c r="Q202" s="51" t="str">
        <f t="shared" si="6"/>
        <v/>
      </c>
      <c r="R202" s="51" t="str">
        <f>IF(M202="","",IF(AND(M202&lt;&gt;'Tabelas auxiliares'!$B$236,M202&lt;&gt;'Tabelas auxiliares'!$B$237,M202&lt;&gt;'Tabelas auxiliares'!$C$236,M202&lt;&gt;'Tabelas auxiliares'!$C$237,M202&lt;&gt;'Tabelas auxiliares'!$D$236),"FOLHA DE PESSOAL",IF(Q202='Tabelas auxiliares'!$A$237,"CUSTEIO",IF(Q202='Tabelas auxiliares'!$A$236,"INVESTIMENTO","ERRO - VERIFICAR"))))</f>
        <v/>
      </c>
      <c r="S202" s="64" t="str">
        <f t="shared" si="7"/>
        <v/>
      </c>
      <c r="W202" s="44"/>
    </row>
    <row r="203" spans="17:24" x14ac:dyDescent="0.25">
      <c r="Q203" s="51" t="str">
        <f t="shared" si="6"/>
        <v/>
      </c>
      <c r="R203" s="51" t="str">
        <f>IF(M203="","",IF(AND(M203&lt;&gt;'Tabelas auxiliares'!$B$236,M203&lt;&gt;'Tabelas auxiliares'!$B$237,M203&lt;&gt;'Tabelas auxiliares'!$C$236,M203&lt;&gt;'Tabelas auxiliares'!$C$237,M203&lt;&gt;'Tabelas auxiliares'!$D$236),"FOLHA DE PESSOAL",IF(Q203='Tabelas auxiliares'!$A$237,"CUSTEIO",IF(Q203='Tabelas auxiliares'!$A$236,"INVESTIMENTO","ERRO - VERIFICAR"))))</f>
        <v/>
      </c>
      <c r="S203" s="64" t="str">
        <f t="shared" si="7"/>
        <v/>
      </c>
      <c r="X203" s="44"/>
    </row>
    <row r="204" spans="17:24" x14ac:dyDescent="0.25">
      <c r="Q204" s="51" t="str">
        <f t="shared" si="6"/>
        <v/>
      </c>
      <c r="R204" s="51" t="str">
        <f>IF(M204="","",IF(AND(M204&lt;&gt;'Tabelas auxiliares'!$B$236,M204&lt;&gt;'Tabelas auxiliares'!$B$237,M204&lt;&gt;'Tabelas auxiliares'!$C$236,M204&lt;&gt;'Tabelas auxiliares'!$C$237,M204&lt;&gt;'Tabelas auxiliares'!$D$236),"FOLHA DE PESSOAL",IF(Q204='Tabelas auxiliares'!$A$237,"CUSTEIO",IF(Q204='Tabelas auxiliares'!$A$236,"INVESTIMENTO","ERRO - VERIFICAR"))))</f>
        <v/>
      </c>
      <c r="S204" s="64" t="str">
        <f t="shared" si="7"/>
        <v/>
      </c>
      <c r="W204" s="44"/>
    </row>
    <row r="205" spans="17:24" x14ac:dyDescent="0.25">
      <c r="Q205" s="51" t="str">
        <f t="shared" si="6"/>
        <v/>
      </c>
      <c r="R205" s="51" t="str">
        <f>IF(M205="","",IF(AND(M205&lt;&gt;'Tabelas auxiliares'!$B$236,M205&lt;&gt;'Tabelas auxiliares'!$B$237,M205&lt;&gt;'Tabelas auxiliares'!$C$236,M205&lt;&gt;'Tabelas auxiliares'!$C$237,M205&lt;&gt;'Tabelas auxiliares'!$D$236),"FOLHA DE PESSOAL",IF(Q205='Tabelas auxiliares'!$A$237,"CUSTEIO",IF(Q205='Tabelas auxiliares'!$A$236,"INVESTIMENTO","ERRO - VERIFICAR"))))</f>
        <v/>
      </c>
      <c r="S205" s="64" t="str">
        <f t="shared" si="7"/>
        <v/>
      </c>
      <c r="W205" s="44"/>
    </row>
    <row r="206" spans="17:24" x14ac:dyDescent="0.25">
      <c r="Q206" s="51" t="str">
        <f t="shared" si="6"/>
        <v/>
      </c>
      <c r="R206" s="51" t="str">
        <f>IF(M206="","",IF(AND(M206&lt;&gt;'Tabelas auxiliares'!$B$236,M206&lt;&gt;'Tabelas auxiliares'!$B$237,M206&lt;&gt;'Tabelas auxiliares'!$C$236,M206&lt;&gt;'Tabelas auxiliares'!$C$237,M206&lt;&gt;'Tabelas auxiliares'!$D$236),"FOLHA DE PESSOAL",IF(Q206='Tabelas auxiliares'!$A$237,"CUSTEIO",IF(Q206='Tabelas auxiliares'!$A$236,"INVESTIMENTO","ERRO - VERIFICAR"))))</f>
        <v/>
      </c>
      <c r="S206" s="64" t="str">
        <f t="shared" si="7"/>
        <v/>
      </c>
      <c r="W206" s="44"/>
    </row>
    <row r="207" spans="17:24" x14ac:dyDescent="0.25">
      <c r="Q207" s="51" t="str">
        <f t="shared" si="6"/>
        <v/>
      </c>
      <c r="R207" s="51" t="str">
        <f>IF(M207="","",IF(AND(M207&lt;&gt;'Tabelas auxiliares'!$B$236,M207&lt;&gt;'Tabelas auxiliares'!$B$237,M207&lt;&gt;'Tabelas auxiliares'!$C$236,M207&lt;&gt;'Tabelas auxiliares'!$C$237,M207&lt;&gt;'Tabelas auxiliares'!$D$236),"FOLHA DE PESSOAL",IF(Q207='Tabelas auxiliares'!$A$237,"CUSTEIO",IF(Q207='Tabelas auxiliares'!$A$236,"INVESTIMENTO","ERRO - VERIFICAR"))))</f>
        <v/>
      </c>
      <c r="S207" s="64" t="str">
        <f t="shared" si="7"/>
        <v/>
      </c>
      <c r="W207" s="44"/>
    </row>
    <row r="208" spans="17:24" x14ac:dyDescent="0.25">
      <c r="Q208" s="51" t="str">
        <f t="shared" si="6"/>
        <v/>
      </c>
      <c r="R208" s="51" t="str">
        <f>IF(M208="","",IF(AND(M208&lt;&gt;'Tabelas auxiliares'!$B$236,M208&lt;&gt;'Tabelas auxiliares'!$B$237,M208&lt;&gt;'Tabelas auxiliares'!$C$236,M208&lt;&gt;'Tabelas auxiliares'!$C$237,M208&lt;&gt;'Tabelas auxiliares'!$D$236),"FOLHA DE PESSOAL",IF(Q208='Tabelas auxiliares'!$A$237,"CUSTEIO",IF(Q208='Tabelas auxiliares'!$A$236,"INVESTIMENTO","ERRO - VERIFICAR"))))</f>
        <v/>
      </c>
      <c r="S208" s="64" t="str">
        <f t="shared" si="7"/>
        <v/>
      </c>
      <c r="W208" s="44"/>
    </row>
    <row r="209" spans="17:24" x14ac:dyDescent="0.25">
      <c r="Q209" s="51" t="str">
        <f t="shared" si="6"/>
        <v/>
      </c>
      <c r="R209" s="51" t="str">
        <f>IF(M209="","",IF(AND(M209&lt;&gt;'Tabelas auxiliares'!$B$236,M209&lt;&gt;'Tabelas auxiliares'!$B$237,M209&lt;&gt;'Tabelas auxiliares'!$C$236,M209&lt;&gt;'Tabelas auxiliares'!$C$237,M209&lt;&gt;'Tabelas auxiliares'!$D$236),"FOLHA DE PESSOAL",IF(Q209='Tabelas auxiliares'!$A$237,"CUSTEIO",IF(Q209='Tabelas auxiliares'!$A$236,"INVESTIMENTO","ERRO - VERIFICAR"))))</f>
        <v/>
      </c>
      <c r="S209" s="64" t="str">
        <f t="shared" si="7"/>
        <v/>
      </c>
      <c r="X209" s="44"/>
    </row>
    <row r="210" spans="17:24" x14ac:dyDescent="0.25">
      <c r="Q210" s="51" t="str">
        <f t="shared" si="6"/>
        <v/>
      </c>
      <c r="R210" s="51" t="str">
        <f>IF(M210="","",IF(AND(M210&lt;&gt;'Tabelas auxiliares'!$B$236,M210&lt;&gt;'Tabelas auxiliares'!$B$237,M210&lt;&gt;'Tabelas auxiliares'!$C$236,M210&lt;&gt;'Tabelas auxiliares'!$C$237,M210&lt;&gt;'Tabelas auxiliares'!$D$236),"FOLHA DE PESSOAL",IF(Q210='Tabelas auxiliares'!$A$237,"CUSTEIO",IF(Q210='Tabelas auxiliares'!$A$236,"INVESTIMENTO","ERRO - VERIFICAR"))))</f>
        <v/>
      </c>
      <c r="S210" s="64" t="str">
        <f t="shared" si="7"/>
        <v/>
      </c>
      <c r="X210" s="44"/>
    </row>
    <row r="211" spans="17:24" x14ac:dyDescent="0.25">
      <c r="Q211" s="51" t="str">
        <f t="shared" si="6"/>
        <v/>
      </c>
      <c r="R211" s="51" t="str">
        <f>IF(M211="","",IF(AND(M211&lt;&gt;'Tabelas auxiliares'!$B$236,M211&lt;&gt;'Tabelas auxiliares'!$B$237,M211&lt;&gt;'Tabelas auxiliares'!$C$236,M211&lt;&gt;'Tabelas auxiliares'!$C$237,M211&lt;&gt;'Tabelas auxiliares'!$D$236),"FOLHA DE PESSOAL",IF(Q211='Tabelas auxiliares'!$A$237,"CUSTEIO",IF(Q211='Tabelas auxiliares'!$A$236,"INVESTIMENTO","ERRO - VERIFICAR"))))</f>
        <v/>
      </c>
      <c r="S211" s="64" t="str">
        <f t="shared" si="7"/>
        <v/>
      </c>
      <c r="X211" s="44"/>
    </row>
    <row r="212" spans="17:24" x14ac:dyDescent="0.25">
      <c r="Q212" s="51" t="str">
        <f t="shared" si="6"/>
        <v/>
      </c>
      <c r="R212" s="51" t="str">
        <f>IF(M212="","",IF(AND(M212&lt;&gt;'Tabelas auxiliares'!$B$236,M212&lt;&gt;'Tabelas auxiliares'!$B$237,M212&lt;&gt;'Tabelas auxiliares'!$C$236,M212&lt;&gt;'Tabelas auxiliares'!$C$237,M212&lt;&gt;'Tabelas auxiliares'!$D$236),"FOLHA DE PESSOAL",IF(Q212='Tabelas auxiliares'!$A$237,"CUSTEIO",IF(Q212='Tabelas auxiliares'!$A$236,"INVESTIMENTO","ERRO - VERIFICAR"))))</f>
        <v/>
      </c>
      <c r="S212" s="64" t="str">
        <f t="shared" si="7"/>
        <v/>
      </c>
      <c r="W212" s="44"/>
    </row>
    <row r="213" spans="17:24" x14ac:dyDescent="0.25">
      <c r="Q213" s="51" t="str">
        <f t="shared" si="6"/>
        <v/>
      </c>
      <c r="R213" s="51" t="str">
        <f>IF(M213="","",IF(AND(M213&lt;&gt;'Tabelas auxiliares'!$B$236,M213&lt;&gt;'Tabelas auxiliares'!$B$237,M213&lt;&gt;'Tabelas auxiliares'!$C$236,M213&lt;&gt;'Tabelas auxiliares'!$C$237,M213&lt;&gt;'Tabelas auxiliares'!$D$236),"FOLHA DE PESSOAL",IF(Q213='Tabelas auxiliares'!$A$237,"CUSTEIO",IF(Q213='Tabelas auxiliares'!$A$236,"INVESTIMENTO","ERRO - VERIFICAR"))))</f>
        <v/>
      </c>
      <c r="S213" s="64" t="str">
        <f t="shared" si="7"/>
        <v/>
      </c>
      <c r="X213" s="44"/>
    </row>
    <row r="214" spans="17:24" x14ac:dyDescent="0.25">
      <c r="Q214" s="51" t="str">
        <f t="shared" si="6"/>
        <v/>
      </c>
      <c r="R214" s="51" t="str">
        <f>IF(M214="","",IF(AND(M214&lt;&gt;'Tabelas auxiliares'!$B$236,M214&lt;&gt;'Tabelas auxiliares'!$B$237,M214&lt;&gt;'Tabelas auxiliares'!$C$236,M214&lt;&gt;'Tabelas auxiliares'!$C$237,M214&lt;&gt;'Tabelas auxiliares'!$D$236),"FOLHA DE PESSOAL",IF(Q214='Tabelas auxiliares'!$A$237,"CUSTEIO",IF(Q214='Tabelas auxiliares'!$A$236,"INVESTIMENTO","ERRO - VERIFICAR"))))</f>
        <v/>
      </c>
      <c r="S214" s="64" t="str">
        <f t="shared" si="7"/>
        <v/>
      </c>
      <c r="W214" s="44"/>
    </row>
    <row r="215" spans="17:24" x14ac:dyDescent="0.25">
      <c r="Q215" s="51" t="str">
        <f t="shared" si="6"/>
        <v/>
      </c>
      <c r="R215" s="51" t="str">
        <f>IF(M215="","",IF(AND(M215&lt;&gt;'Tabelas auxiliares'!$B$236,M215&lt;&gt;'Tabelas auxiliares'!$B$237,M215&lt;&gt;'Tabelas auxiliares'!$C$236,M215&lt;&gt;'Tabelas auxiliares'!$C$237,M215&lt;&gt;'Tabelas auxiliares'!$D$236),"FOLHA DE PESSOAL",IF(Q215='Tabelas auxiliares'!$A$237,"CUSTEIO",IF(Q215='Tabelas auxiliares'!$A$236,"INVESTIMENTO","ERRO - VERIFICAR"))))</f>
        <v/>
      </c>
      <c r="S215" s="64" t="str">
        <f t="shared" si="7"/>
        <v/>
      </c>
      <c r="X215" s="44"/>
    </row>
    <row r="216" spans="17:24" x14ac:dyDescent="0.25">
      <c r="Q216" s="51" t="str">
        <f t="shared" si="6"/>
        <v/>
      </c>
      <c r="R216" s="51" t="str">
        <f>IF(M216="","",IF(AND(M216&lt;&gt;'Tabelas auxiliares'!$B$236,M216&lt;&gt;'Tabelas auxiliares'!$B$237,M216&lt;&gt;'Tabelas auxiliares'!$C$236,M216&lt;&gt;'Tabelas auxiliares'!$C$237,M216&lt;&gt;'Tabelas auxiliares'!$D$236),"FOLHA DE PESSOAL",IF(Q216='Tabelas auxiliares'!$A$237,"CUSTEIO",IF(Q216='Tabelas auxiliares'!$A$236,"INVESTIMENTO","ERRO - VERIFICAR"))))</f>
        <v/>
      </c>
      <c r="S216" s="64" t="str">
        <f t="shared" si="7"/>
        <v/>
      </c>
      <c r="W216" s="44"/>
    </row>
    <row r="217" spans="17:24" x14ac:dyDescent="0.25">
      <c r="Q217" s="51" t="str">
        <f t="shared" si="6"/>
        <v/>
      </c>
      <c r="R217" s="51" t="str">
        <f>IF(M217="","",IF(AND(M217&lt;&gt;'Tabelas auxiliares'!$B$236,M217&lt;&gt;'Tabelas auxiliares'!$B$237,M217&lt;&gt;'Tabelas auxiliares'!$C$236,M217&lt;&gt;'Tabelas auxiliares'!$C$237,M217&lt;&gt;'Tabelas auxiliares'!$D$236),"FOLHA DE PESSOAL",IF(Q217='Tabelas auxiliares'!$A$237,"CUSTEIO",IF(Q217='Tabelas auxiliares'!$A$236,"INVESTIMENTO","ERRO - VERIFICAR"))))</f>
        <v/>
      </c>
      <c r="S217" s="64" t="str">
        <f t="shared" si="7"/>
        <v/>
      </c>
      <c r="X217" s="44"/>
    </row>
    <row r="218" spans="17:24" x14ac:dyDescent="0.25">
      <c r="Q218" s="51" t="str">
        <f t="shared" si="6"/>
        <v/>
      </c>
      <c r="R218" s="51" t="str">
        <f>IF(M218="","",IF(AND(M218&lt;&gt;'Tabelas auxiliares'!$B$236,M218&lt;&gt;'Tabelas auxiliares'!$B$237,M218&lt;&gt;'Tabelas auxiliares'!$C$236,M218&lt;&gt;'Tabelas auxiliares'!$C$237,M218&lt;&gt;'Tabelas auxiliares'!$D$236),"FOLHA DE PESSOAL",IF(Q218='Tabelas auxiliares'!$A$237,"CUSTEIO",IF(Q218='Tabelas auxiliares'!$A$236,"INVESTIMENTO","ERRO - VERIFICAR"))))</f>
        <v/>
      </c>
      <c r="S218" s="64" t="str">
        <f t="shared" si="7"/>
        <v/>
      </c>
      <c r="X218" s="44"/>
    </row>
    <row r="219" spans="17:24" x14ac:dyDescent="0.25">
      <c r="Q219" s="51" t="str">
        <f t="shared" si="6"/>
        <v/>
      </c>
      <c r="R219" s="51" t="str">
        <f>IF(M219="","",IF(AND(M219&lt;&gt;'Tabelas auxiliares'!$B$236,M219&lt;&gt;'Tabelas auxiliares'!$B$237,M219&lt;&gt;'Tabelas auxiliares'!$C$236,M219&lt;&gt;'Tabelas auxiliares'!$C$237,M219&lt;&gt;'Tabelas auxiliares'!$D$236),"FOLHA DE PESSOAL",IF(Q219='Tabelas auxiliares'!$A$237,"CUSTEIO",IF(Q219='Tabelas auxiliares'!$A$236,"INVESTIMENTO","ERRO - VERIFICAR"))))</f>
        <v/>
      </c>
      <c r="S219" s="64" t="str">
        <f t="shared" si="7"/>
        <v/>
      </c>
      <c r="W219" s="44"/>
    </row>
    <row r="220" spans="17:24" x14ac:dyDescent="0.25">
      <c r="Q220" s="51" t="str">
        <f t="shared" si="6"/>
        <v/>
      </c>
      <c r="R220" s="51" t="str">
        <f>IF(M220="","",IF(AND(M220&lt;&gt;'Tabelas auxiliares'!$B$236,M220&lt;&gt;'Tabelas auxiliares'!$B$237,M220&lt;&gt;'Tabelas auxiliares'!$C$236,M220&lt;&gt;'Tabelas auxiliares'!$C$237,M220&lt;&gt;'Tabelas auxiliares'!$D$236),"FOLHA DE PESSOAL",IF(Q220='Tabelas auxiliares'!$A$237,"CUSTEIO",IF(Q220='Tabelas auxiliares'!$A$236,"INVESTIMENTO","ERRO - VERIFICAR"))))</f>
        <v/>
      </c>
      <c r="S220" s="64" t="str">
        <f t="shared" si="7"/>
        <v/>
      </c>
      <c r="W220" s="44"/>
    </row>
    <row r="221" spans="17:24" x14ac:dyDescent="0.25">
      <c r="Q221" s="51" t="str">
        <f t="shared" si="6"/>
        <v/>
      </c>
      <c r="R221" s="51" t="str">
        <f>IF(M221="","",IF(AND(M221&lt;&gt;'Tabelas auxiliares'!$B$236,M221&lt;&gt;'Tabelas auxiliares'!$B$237,M221&lt;&gt;'Tabelas auxiliares'!$C$236,M221&lt;&gt;'Tabelas auxiliares'!$C$237,M221&lt;&gt;'Tabelas auxiliares'!$D$236),"FOLHA DE PESSOAL",IF(Q221='Tabelas auxiliares'!$A$237,"CUSTEIO",IF(Q221='Tabelas auxiliares'!$A$236,"INVESTIMENTO","ERRO - VERIFICAR"))))</f>
        <v/>
      </c>
      <c r="S221" s="64" t="str">
        <f t="shared" si="7"/>
        <v/>
      </c>
      <c r="W221" s="44"/>
    </row>
    <row r="222" spans="17:24" x14ac:dyDescent="0.25">
      <c r="Q222" s="51" t="str">
        <f t="shared" si="6"/>
        <v/>
      </c>
      <c r="R222" s="51" t="str">
        <f>IF(M222="","",IF(AND(M222&lt;&gt;'Tabelas auxiliares'!$B$236,M222&lt;&gt;'Tabelas auxiliares'!$B$237,M222&lt;&gt;'Tabelas auxiliares'!$C$236,M222&lt;&gt;'Tabelas auxiliares'!$C$237,M222&lt;&gt;'Tabelas auxiliares'!$D$236),"FOLHA DE PESSOAL",IF(Q222='Tabelas auxiliares'!$A$237,"CUSTEIO",IF(Q222='Tabelas auxiliares'!$A$236,"INVESTIMENTO","ERRO - VERIFICAR"))))</f>
        <v/>
      </c>
      <c r="S222" s="64" t="str">
        <f t="shared" si="7"/>
        <v/>
      </c>
      <c r="X222" s="44"/>
    </row>
    <row r="223" spans="17:24" x14ac:dyDescent="0.25">
      <c r="Q223" s="51" t="str">
        <f t="shared" si="6"/>
        <v/>
      </c>
      <c r="R223" s="51" t="str">
        <f>IF(M223="","",IF(AND(M223&lt;&gt;'Tabelas auxiliares'!$B$236,M223&lt;&gt;'Tabelas auxiliares'!$B$237,M223&lt;&gt;'Tabelas auxiliares'!$C$236,M223&lt;&gt;'Tabelas auxiliares'!$C$237,M223&lt;&gt;'Tabelas auxiliares'!$D$236),"FOLHA DE PESSOAL",IF(Q223='Tabelas auxiliares'!$A$237,"CUSTEIO",IF(Q223='Tabelas auxiliares'!$A$236,"INVESTIMENTO","ERRO - VERIFICAR"))))</f>
        <v/>
      </c>
      <c r="S223" s="64" t="str">
        <f t="shared" si="7"/>
        <v/>
      </c>
      <c r="W223" s="44"/>
    </row>
    <row r="224" spans="17:24" x14ac:dyDescent="0.25">
      <c r="Q224" s="51" t="str">
        <f t="shared" si="6"/>
        <v/>
      </c>
      <c r="R224" s="51" t="str">
        <f>IF(M224="","",IF(AND(M224&lt;&gt;'Tabelas auxiliares'!$B$236,M224&lt;&gt;'Tabelas auxiliares'!$B$237,M224&lt;&gt;'Tabelas auxiliares'!$C$236,M224&lt;&gt;'Tabelas auxiliares'!$C$237,M224&lt;&gt;'Tabelas auxiliares'!$D$236),"FOLHA DE PESSOAL",IF(Q224='Tabelas auxiliares'!$A$237,"CUSTEIO",IF(Q224='Tabelas auxiliares'!$A$236,"INVESTIMENTO","ERRO - VERIFICAR"))))</f>
        <v/>
      </c>
      <c r="S224" s="64" t="str">
        <f t="shared" si="7"/>
        <v/>
      </c>
      <c r="W224" s="44"/>
    </row>
    <row r="225" spans="17:24" x14ac:dyDescent="0.25">
      <c r="Q225" s="51" t="str">
        <f t="shared" si="6"/>
        <v/>
      </c>
      <c r="R225" s="51" t="str">
        <f>IF(M225="","",IF(AND(M225&lt;&gt;'Tabelas auxiliares'!$B$236,M225&lt;&gt;'Tabelas auxiliares'!$B$237,M225&lt;&gt;'Tabelas auxiliares'!$C$236,M225&lt;&gt;'Tabelas auxiliares'!$C$237,M225&lt;&gt;'Tabelas auxiliares'!$D$236),"FOLHA DE PESSOAL",IF(Q225='Tabelas auxiliares'!$A$237,"CUSTEIO",IF(Q225='Tabelas auxiliares'!$A$236,"INVESTIMENTO","ERRO - VERIFICAR"))))</f>
        <v/>
      </c>
      <c r="S225" s="64" t="str">
        <f t="shared" si="7"/>
        <v/>
      </c>
      <c r="W225" s="44"/>
    </row>
    <row r="226" spans="17:24" x14ac:dyDescent="0.25">
      <c r="Q226" s="51" t="str">
        <f t="shared" si="6"/>
        <v/>
      </c>
      <c r="R226" s="51" t="str">
        <f>IF(M226="","",IF(AND(M226&lt;&gt;'Tabelas auxiliares'!$B$236,M226&lt;&gt;'Tabelas auxiliares'!$B$237,M226&lt;&gt;'Tabelas auxiliares'!$C$236,M226&lt;&gt;'Tabelas auxiliares'!$C$237,M226&lt;&gt;'Tabelas auxiliares'!$D$236),"FOLHA DE PESSOAL",IF(Q226='Tabelas auxiliares'!$A$237,"CUSTEIO",IF(Q226='Tabelas auxiliares'!$A$236,"INVESTIMENTO","ERRO - VERIFICAR"))))</f>
        <v/>
      </c>
      <c r="S226" s="64" t="str">
        <f t="shared" si="7"/>
        <v/>
      </c>
      <c r="W226" s="44"/>
    </row>
    <row r="227" spans="17:24" x14ac:dyDescent="0.25">
      <c r="Q227" s="51" t="str">
        <f t="shared" si="6"/>
        <v/>
      </c>
      <c r="R227" s="51" t="str">
        <f>IF(M227="","",IF(AND(M227&lt;&gt;'Tabelas auxiliares'!$B$236,M227&lt;&gt;'Tabelas auxiliares'!$B$237,M227&lt;&gt;'Tabelas auxiliares'!$C$236,M227&lt;&gt;'Tabelas auxiliares'!$C$237,M227&lt;&gt;'Tabelas auxiliares'!$D$236),"FOLHA DE PESSOAL",IF(Q227='Tabelas auxiliares'!$A$237,"CUSTEIO",IF(Q227='Tabelas auxiliares'!$A$236,"INVESTIMENTO","ERRO - VERIFICAR"))))</f>
        <v/>
      </c>
      <c r="S227" s="64" t="str">
        <f t="shared" si="7"/>
        <v/>
      </c>
      <c r="W227" s="44"/>
    </row>
    <row r="228" spans="17:24" x14ac:dyDescent="0.25">
      <c r="Q228" s="51" t="str">
        <f t="shared" si="6"/>
        <v/>
      </c>
      <c r="R228" s="51" t="str">
        <f>IF(M228="","",IF(AND(M228&lt;&gt;'Tabelas auxiliares'!$B$236,M228&lt;&gt;'Tabelas auxiliares'!$B$237,M228&lt;&gt;'Tabelas auxiliares'!$C$236,M228&lt;&gt;'Tabelas auxiliares'!$C$237,M228&lt;&gt;'Tabelas auxiliares'!$D$236),"FOLHA DE PESSOAL",IF(Q228='Tabelas auxiliares'!$A$237,"CUSTEIO",IF(Q228='Tabelas auxiliares'!$A$236,"INVESTIMENTO","ERRO - VERIFICAR"))))</f>
        <v/>
      </c>
      <c r="S228" s="64" t="str">
        <f t="shared" si="7"/>
        <v/>
      </c>
      <c r="W228" s="44"/>
    </row>
    <row r="229" spans="17:24" x14ac:dyDescent="0.25">
      <c r="Q229" s="51" t="str">
        <f t="shared" si="6"/>
        <v/>
      </c>
      <c r="R229" s="51" t="str">
        <f>IF(M229="","",IF(AND(M229&lt;&gt;'Tabelas auxiliares'!$B$236,M229&lt;&gt;'Tabelas auxiliares'!$B$237,M229&lt;&gt;'Tabelas auxiliares'!$C$236,M229&lt;&gt;'Tabelas auxiliares'!$C$237,M229&lt;&gt;'Tabelas auxiliares'!$D$236),"FOLHA DE PESSOAL",IF(Q229='Tabelas auxiliares'!$A$237,"CUSTEIO",IF(Q229='Tabelas auxiliares'!$A$236,"INVESTIMENTO","ERRO - VERIFICAR"))))</f>
        <v/>
      </c>
      <c r="S229" s="64" t="str">
        <f t="shared" si="7"/>
        <v/>
      </c>
      <c r="W229" s="44"/>
    </row>
    <row r="230" spans="17:24" x14ac:dyDescent="0.25">
      <c r="Q230" s="51" t="str">
        <f t="shared" si="6"/>
        <v/>
      </c>
      <c r="R230" s="51" t="str">
        <f>IF(M230="","",IF(AND(M230&lt;&gt;'Tabelas auxiliares'!$B$236,M230&lt;&gt;'Tabelas auxiliares'!$B$237,M230&lt;&gt;'Tabelas auxiliares'!$C$236,M230&lt;&gt;'Tabelas auxiliares'!$C$237,M230&lt;&gt;'Tabelas auxiliares'!$D$236),"FOLHA DE PESSOAL",IF(Q230='Tabelas auxiliares'!$A$237,"CUSTEIO",IF(Q230='Tabelas auxiliares'!$A$236,"INVESTIMENTO","ERRO - VERIFICAR"))))</f>
        <v/>
      </c>
      <c r="S230" s="64" t="str">
        <f t="shared" si="7"/>
        <v/>
      </c>
      <c r="W230" s="44"/>
    </row>
    <row r="231" spans="17:24" x14ac:dyDescent="0.25">
      <c r="Q231" s="51" t="str">
        <f t="shared" si="6"/>
        <v/>
      </c>
      <c r="R231" s="51" t="str">
        <f>IF(M231="","",IF(AND(M231&lt;&gt;'Tabelas auxiliares'!$B$236,M231&lt;&gt;'Tabelas auxiliares'!$B$237,M231&lt;&gt;'Tabelas auxiliares'!$C$236,M231&lt;&gt;'Tabelas auxiliares'!$C$237,M231&lt;&gt;'Tabelas auxiliares'!$D$236),"FOLHA DE PESSOAL",IF(Q231='Tabelas auxiliares'!$A$237,"CUSTEIO",IF(Q231='Tabelas auxiliares'!$A$236,"INVESTIMENTO","ERRO - VERIFICAR"))))</f>
        <v/>
      </c>
      <c r="S231" s="64" t="str">
        <f t="shared" si="7"/>
        <v/>
      </c>
      <c r="W231" s="44"/>
    </row>
    <row r="232" spans="17:24" x14ac:dyDescent="0.25">
      <c r="Q232" s="51" t="str">
        <f t="shared" si="6"/>
        <v/>
      </c>
      <c r="R232" s="51" t="str">
        <f>IF(M232="","",IF(AND(M232&lt;&gt;'Tabelas auxiliares'!$B$236,M232&lt;&gt;'Tabelas auxiliares'!$B$237,M232&lt;&gt;'Tabelas auxiliares'!$C$236,M232&lt;&gt;'Tabelas auxiliares'!$C$237,M232&lt;&gt;'Tabelas auxiliares'!$D$236),"FOLHA DE PESSOAL",IF(Q232='Tabelas auxiliares'!$A$237,"CUSTEIO",IF(Q232='Tabelas auxiliares'!$A$236,"INVESTIMENTO","ERRO - VERIFICAR"))))</f>
        <v/>
      </c>
      <c r="S232" s="64" t="str">
        <f t="shared" si="7"/>
        <v/>
      </c>
      <c r="W232" s="44"/>
    </row>
    <row r="233" spans="17:24" x14ac:dyDescent="0.25">
      <c r="Q233" s="51" t="str">
        <f t="shared" si="6"/>
        <v/>
      </c>
      <c r="R233" s="51" t="str">
        <f>IF(M233="","",IF(AND(M233&lt;&gt;'Tabelas auxiliares'!$B$236,M233&lt;&gt;'Tabelas auxiliares'!$B$237,M233&lt;&gt;'Tabelas auxiliares'!$C$236,M233&lt;&gt;'Tabelas auxiliares'!$C$237,M233&lt;&gt;'Tabelas auxiliares'!$D$236),"FOLHA DE PESSOAL",IF(Q233='Tabelas auxiliares'!$A$237,"CUSTEIO",IF(Q233='Tabelas auxiliares'!$A$236,"INVESTIMENTO","ERRO - VERIFICAR"))))</f>
        <v/>
      </c>
      <c r="S233" s="64" t="str">
        <f t="shared" si="7"/>
        <v/>
      </c>
      <c r="X233" s="44"/>
    </row>
    <row r="234" spans="17:24" x14ac:dyDescent="0.25">
      <c r="Q234" s="51" t="str">
        <f t="shared" si="6"/>
        <v/>
      </c>
      <c r="R234" s="51" t="str">
        <f>IF(M234="","",IF(AND(M234&lt;&gt;'Tabelas auxiliares'!$B$236,M234&lt;&gt;'Tabelas auxiliares'!$B$237,M234&lt;&gt;'Tabelas auxiliares'!$C$236,M234&lt;&gt;'Tabelas auxiliares'!$C$237,M234&lt;&gt;'Tabelas auxiliares'!$D$236),"FOLHA DE PESSOAL",IF(Q234='Tabelas auxiliares'!$A$237,"CUSTEIO",IF(Q234='Tabelas auxiliares'!$A$236,"INVESTIMENTO","ERRO - VERIFICAR"))))</f>
        <v/>
      </c>
      <c r="S234" s="64" t="str">
        <f t="shared" si="7"/>
        <v/>
      </c>
      <c r="W234" s="44"/>
    </row>
    <row r="235" spans="17:24" x14ac:dyDescent="0.25">
      <c r="Q235" s="51" t="str">
        <f t="shared" si="6"/>
        <v/>
      </c>
      <c r="R235" s="51" t="str">
        <f>IF(M235="","",IF(AND(M235&lt;&gt;'Tabelas auxiliares'!$B$236,M235&lt;&gt;'Tabelas auxiliares'!$B$237,M235&lt;&gt;'Tabelas auxiliares'!$C$236,M235&lt;&gt;'Tabelas auxiliares'!$C$237,M235&lt;&gt;'Tabelas auxiliares'!$D$236),"FOLHA DE PESSOAL",IF(Q235='Tabelas auxiliares'!$A$237,"CUSTEIO",IF(Q235='Tabelas auxiliares'!$A$236,"INVESTIMENTO","ERRO - VERIFICAR"))))</f>
        <v/>
      </c>
      <c r="S235" s="64" t="str">
        <f t="shared" si="7"/>
        <v/>
      </c>
      <c r="W235" s="44"/>
    </row>
    <row r="236" spans="17:24" x14ac:dyDescent="0.25">
      <c r="Q236" s="51" t="str">
        <f t="shared" si="6"/>
        <v/>
      </c>
      <c r="R236" s="51" t="str">
        <f>IF(M236="","",IF(AND(M236&lt;&gt;'Tabelas auxiliares'!$B$236,M236&lt;&gt;'Tabelas auxiliares'!$B$237,M236&lt;&gt;'Tabelas auxiliares'!$C$236,M236&lt;&gt;'Tabelas auxiliares'!$C$237,M236&lt;&gt;'Tabelas auxiliares'!$D$236),"FOLHA DE PESSOAL",IF(Q236='Tabelas auxiliares'!$A$237,"CUSTEIO",IF(Q236='Tabelas auxiliares'!$A$236,"INVESTIMENTO","ERRO - VERIFICAR"))))</f>
        <v/>
      </c>
      <c r="S236" s="64" t="str">
        <f t="shared" si="7"/>
        <v/>
      </c>
      <c r="W236" s="44"/>
    </row>
    <row r="237" spans="17:24" x14ac:dyDescent="0.25">
      <c r="Q237" s="51" t="str">
        <f t="shared" si="6"/>
        <v/>
      </c>
      <c r="R237" s="51" t="str">
        <f>IF(M237="","",IF(AND(M237&lt;&gt;'Tabelas auxiliares'!$B$236,M237&lt;&gt;'Tabelas auxiliares'!$B$237,M237&lt;&gt;'Tabelas auxiliares'!$C$236,M237&lt;&gt;'Tabelas auxiliares'!$C$237,M237&lt;&gt;'Tabelas auxiliares'!$D$236),"FOLHA DE PESSOAL",IF(Q237='Tabelas auxiliares'!$A$237,"CUSTEIO",IF(Q237='Tabelas auxiliares'!$A$236,"INVESTIMENTO","ERRO - VERIFICAR"))))</f>
        <v/>
      </c>
      <c r="S237" s="64" t="str">
        <f t="shared" si="7"/>
        <v/>
      </c>
      <c r="W237" s="44"/>
    </row>
    <row r="238" spans="17:24" x14ac:dyDescent="0.25">
      <c r="Q238" s="51" t="str">
        <f t="shared" si="6"/>
        <v/>
      </c>
      <c r="R238" s="51" t="str">
        <f>IF(M238="","",IF(AND(M238&lt;&gt;'Tabelas auxiliares'!$B$236,M238&lt;&gt;'Tabelas auxiliares'!$B$237,M238&lt;&gt;'Tabelas auxiliares'!$C$236,M238&lt;&gt;'Tabelas auxiliares'!$C$237,M238&lt;&gt;'Tabelas auxiliares'!$D$236),"FOLHA DE PESSOAL",IF(Q238='Tabelas auxiliares'!$A$237,"CUSTEIO",IF(Q238='Tabelas auxiliares'!$A$236,"INVESTIMENTO","ERRO - VERIFICAR"))))</f>
        <v/>
      </c>
      <c r="S238" s="64" t="str">
        <f t="shared" si="7"/>
        <v/>
      </c>
      <c r="W238" s="44"/>
    </row>
    <row r="239" spans="17:24" x14ac:dyDescent="0.25">
      <c r="Q239" s="51" t="str">
        <f t="shared" si="6"/>
        <v/>
      </c>
      <c r="R239" s="51" t="str">
        <f>IF(M239="","",IF(AND(M239&lt;&gt;'Tabelas auxiliares'!$B$236,M239&lt;&gt;'Tabelas auxiliares'!$B$237,M239&lt;&gt;'Tabelas auxiliares'!$C$236,M239&lt;&gt;'Tabelas auxiliares'!$C$237,M239&lt;&gt;'Tabelas auxiliares'!$D$236),"FOLHA DE PESSOAL",IF(Q239='Tabelas auxiliares'!$A$237,"CUSTEIO",IF(Q239='Tabelas auxiliares'!$A$236,"INVESTIMENTO","ERRO - VERIFICAR"))))</f>
        <v/>
      </c>
      <c r="S239" s="64" t="str">
        <f t="shared" si="7"/>
        <v/>
      </c>
      <c r="W239" s="44"/>
    </row>
    <row r="240" spans="17:24" x14ac:dyDescent="0.25">
      <c r="Q240" s="51" t="str">
        <f t="shared" si="6"/>
        <v/>
      </c>
      <c r="R240" s="51" t="str">
        <f>IF(M240="","",IF(AND(M240&lt;&gt;'Tabelas auxiliares'!$B$236,M240&lt;&gt;'Tabelas auxiliares'!$B$237,M240&lt;&gt;'Tabelas auxiliares'!$C$236,M240&lt;&gt;'Tabelas auxiliares'!$C$237,M240&lt;&gt;'Tabelas auxiliares'!$D$236),"FOLHA DE PESSOAL",IF(Q240='Tabelas auxiliares'!$A$237,"CUSTEIO",IF(Q240='Tabelas auxiliares'!$A$236,"INVESTIMENTO","ERRO - VERIFICAR"))))</f>
        <v/>
      </c>
      <c r="S240" s="64" t="str">
        <f t="shared" si="7"/>
        <v/>
      </c>
      <c r="T240" s="44"/>
    </row>
    <row r="241" spans="17:24" x14ac:dyDescent="0.25">
      <c r="Q241" s="51" t="str">
        <f t="shared" si="6"/>
        <v/>
      </c>
      <c r="R241" s="51" t="str">
        <f>IF(M241="","",IF(AND(M241&lt;&gt;'Tabelas auxiliares'!$B$236,M241&lt;&gt;'Tabelas auxiliares'!$B$237,M241&lt;&gt;'Tabelas auxiliares'!$C$236,M241&lt;&gt;'Tabelas auxiliares'!$C$237,M241&lt;&gt;'Tabelas auxiliares'!$D$236),"FOLHA DE PESSOAL",IF(Q241='Tabelas auxiliares'!$A$237,"CUSTEIO",IF(Q241='Tabelas auxiliares'!$A$236,"INVESTIMENTO","ERRO - VERIFICAR"))))</f>
        <v/>
      </c>
      <c r="S241" s="64" t="str">
        <f t="shared" si="7"/>
        <v/>
      </c>
      <c r="T241" s="44"/>
    </row>
    <row r="242" spans="17:24" x14ac:dyDescent="0.25">
      <c r="Q242" s="51" t="str">
        <f t="shared" si="6"/>
        <v/>
      </c>
      <c r="R242" s="51" t="str">
        <f>IF(M242="","",IF(AND(M242&lt;&gt;'Tabelas auxiliares'!$B$236,M242&lt;&gt;'Tabelas auxiliares'!$B$237,M242&lt;&gt;'Tabelas auxiliares'!$C$236,M242&lt;&gt;'Tabelas auxiliares'!$C$237,M242&lt;&gt;'Tabelas auxiliares'!$D$236),"FOLHA DE PESSOAL",IF(Q242='Tabelas auxiliares'!$A$237,"CUSTEIO",IF(Q242='Tabelas auxiliares'!$A$236,"INVESTIMENTO","ERRO - VERIFICAR"))))</f>
        <v/>
      </c>
      <c r="S242" s="64" t="str">
        <f t="shared" si="7"/>
        <v/>
      </c>
      <c r="X242" s="44"/>
    </row>
    <row r="243" spans="17:24" x14ac:dyDescent="0.25">
      <c r="Q243" s="51" t="str">
        <f t="shared" si="6"/>
        <v/>
      </c>
      <c r="R243" s="51" t="str">
        <f>IF(M243="","",IF(AND(M243&lt;&gt;'Tabelas auxiliares'!$B$236,M243&lt;&gt;'Tabelas auxiliares'!$B$237,M243&lt;&gt;'Tabelas auxiliares'!$C$236,M243&lt;&gt;'Tabelas auxiliares'!$C$237,M243&lt;&gt;'Tabelas auxiliares'!$D$236),"FOLHA DE PESSOAL",IF(Q243='Tabelas auxiliares'!$A$237,"CUSTEIO",IF(Q243='Tabelas auxiliares'!$A$236,"INVESTIMENTO","ERRO - VERIFICAR"))))</f>
        <v/>
      </c>
      <c r="S243" s="64" t="str">
        <f t="shared" si="7"/>
        <v/>
      </c>
      <c r="T243" s="44"/>
    </row>
    <row r="244" spans="17:24" x14ac:dyDescent="0.25">
      <c r="Q244" s="51" t="str">
        <f t="shared" si="6"/>
        <v/>
      </c>
      <c r="R244" s="51" t="str">
        <f>IF(M244="","",IF(AND(M244&lt;&gt;'Tabelas auxiliares'!$B$236,M244&lt;&gt;'Tabelas auxiliares'!$B$237,M244&lt;&gt;'Tabelas auxiliares'!$C$236,M244&lt;&gt;'Tabelas auxiliares'!$C$237,M244&lt;&gt;'Tabelas auxiliares'!$D$236),"FOLHA DE PESSOAL",IF(Q244='Tabelas auxiliares'!$A$237,"CUSTEIO",IF(Q244='Tabelas auxiliares'!$A$236,"INVESTIMENTO","ERRO - VERIFICAR"))))</f>
        <v/>
      </c>
      <c r="S244" s="64" t="str">
        <f t="shared" si="7"/>
        <v/>
      </c>
      <c r="T244" s="44"/>
    </row>
    <row r="245" spans="17:24" x14ac:dyDescent="0.25">
      <c r="Q245" s="51" t="str">
        <f t="shared" si="6"/>
        <v/>
      </c>
      <c r="R245" s="51" t="str">
        <f>IF(M245="","",IF(AND(M245&lt;&gt;'Tabelas auxiliares'!$B$236,M245&lt;&gt;'Tabelas auxiliares'!$B$237,M245&lt;&gt;'Tabelas auxiliares'!$C$236,M245&lt;&gt;'Tabelas auxiliares'!$C$237,M245&lt;&gt;'Tabelas auxiliares'!$D$236),"FOLHA DE PESSOAL",IF(Q245='Tabelas auxiliares'!$A$237,"CUSTEIO",IF(Q245='Tabelas auxiliares'!$A$236,"INVESTIMENTO","ERRO - VERIFICAR"))))</f>
        <v/>
      </c>
      <c r="S245" s="64" t="str">
        <f t="shared" si="7"/>
        <v/>
      </c>
      <c r="T245" s="44"/>
    </row>
    <row r="246" spans="17:24" x14ac:dyDescent="0.25">
      <c r="Q246" s="51" t="str">
        <f t="shared" si="6"/>
        <v/>
      </c>
      <c r="R246" s="51" t="str">
        <f>IF(M246="","",IF(AND(M246&lt;&gt;'Tabelas auxiliares'!$B$236,M246&lt;&gt;'Tabelas auxiliares'!$B$237,M246&lt;&gt;'Tabelas auxiliares'!$C$236,M246&lt;&gt;'Tabelas auxiliares'!$C$237,M246&lt;&gt;'Tabelas auxiliares'!$D$236),"FOLHA DE PESSOAL",IF(Q246='Tabelas auxiliares'!$A$237,"CUSTEIO",IF(Q246='Tabelas auxiliares'!$A$236,"INVESTIMENTO","ERRO - VERIFICAR"))))</f>
        <v/>
      </c>
      <c r="S246" s="64" t="str">
        <f t="shared" si="7"/>
        <v/>
      </c>
      <c r="T246" s="44"/>
    </row>
    <row r="247" spans="17:24" x14ac:dyDescent="0.25">
      <c r="Q247" s="51" t="str">
        <f t="shared" si="6"/>
        <v/>
      </c>
      <c r="R247" s="51" t="str">
        <f>IF(M247="","",IF(AND(M247&lt;&gt;'Tabelas auxiliares'!$B$236,M247&lt;&gt;'Tabelas auxiliares'!$B$237,M247&lt;&gt;'Tabelas auxiliares'!$C$236,M247&lt;&gt;'Tabelas auxiliares'!$C$237,M247&lt;&gt;'Tabelas auxiliares'!$D$236),"FOLHA DE PESSOAL",IF(Q247='Tabelas auxiliares'!$A$237,"CUSTEIO",IF(Q247='Tabelas auxiliares'!$A$236,"INVESTIMENTO","ERRO - VERIFICAR"))))</f>
        <v/>
      </c>
      <c r="S247" s="64" t="str">
        <f t="shared" si="7"/>
        <v/>
      </c>
      <c r="U247" s="44"/>
    </row>
    <row r="248" spans="17:24" x14ac:dyDescent="0.25">
      <c r="Q248" s="51" t="str">
        <f t="shared" si="6"/>
        <v/>
      </c>
      <c r="R248" s="51" t="str">
        <f>IF(M248="","",IF(AND(M248&lt;&gt;'Tabelas auxiliares'!$B$236,M248&lt;&gt;'Tabelas auxiliares'!$B$237,M248&lt;&gt;'Tabelas auxiliares'!$C$236,M248&lt;&gt;'Tabelas auxiliares'!$C$237,M248&lt;&gt;'Tabelas auxiliares'!$D$236),"FOLHA DE PESSOAL",IF(Q248='Tabelas auxiliares'!$A$237,"CUSTEIO",IF(Q248='Tabelas auxiliares'!$A$236,"INVESTIMENTO","ERRO - VERIFICAR"))))</f>
        <v/>
      </c>
      <c r="S248" s="64" t="str">
        <f t="shared" si="7"/>
        <v/>
      </c>
      <c r="T248" s="44"/>
    </row>
    <row r="249" spans="17:24" x14ac:dyDescent="0.25">
      <c r="Q249" s="51" t="str">
        <f t="shared" si="6"/>
        <v/>
      </c>
      <c r="R249" s="51" t="str">
        <f>IF(M249="","",IF(AND(M249&lt;&gt;'Tabelas auxiliares'!$B$236,M249&lt;&gt;'Tabelas auxiliares'!$B$237,M249&lt;&gt;'Tabelas auxiliares'!$C$236,M249&lt;&gt;'Tabelas auxiliares'!$C$237,M249&lt;&gt;'Tabelas auxiliares'!$D$236),"FOLHA DE PESSOAL",IF(Q249='Tabelas auxiliares'!$A$237,"CUSTEIO",IF(Q249='Tabelas auxiliares'!$A$236,"INVESTIMENTO","ERRO - VERIFICAR"))))</f>
        <v/>
      </c>
      <c r="S249" s="64" t="str">
        <f t="shared" si="7"/>
        <v/>
      </c>
    </row>
    <row r="250" spans="17:24" x14ac:dyDescent="0.25">
      <c r="Q250" s="51" t="str">
        <f t="shared" si="6"/>
        <v/>
      </c>
      <c r="R250" s="51" t="str">
        <f>IF(M250="","",IF(AND(M250&lt;&gt;'Tabelas auxiliares'!$B$236,M250&lt;&gt;'Tabelas auxiliares'!$B$237,M250&lt;&gt;'Tabelas auxiliares'!$C$236,M250&lt;&gt;'Tabelas auxiliares'!$C$237,M250&lt;&gt;'Tabelas auxiliares'!$D$236),"FOLHA DE PESSOAL",IF(Q250='Tabelas auxiliares'!$A$237,"CUSTEIO",IF(Q250='Tabelas auxiliares'!$A$236,"INVESTIMENTO","ERRO - VERIFICAR"))))</f>
        <v/>
      </c>
      <c r="S250" s="64" t="str">
        <f t="shared" si="7"/>
        <v/>
      </c>
    </row>
    <row r="251" spans="17:24" x14ac:dyDescent="0.25">
      <c r="Q251" s="51" t="str">
        <f t="shared" si="6"/>
        <v/>
      </c>
      <c r="R251" s="51" t="str">
        <f>IF(M251="","",IF(AND(M251&lt;&gt;'Tabelas auxiliares'!$B$236,M251&lt;&gt;'Tabelas auxiliares'!$B$237,M251&lt;&gt;'Tabelas auxiliares'!$C$236,M251&lt;&gt;'Tabelas auxiliares'!$C$237,M251&lt;&gt;'Tabelas auxiliares'!$D$236),"FOLHA DE PESSOAL",IF(Q251='Tabelas auxiliares'!$A$237,"CUSTEIO",IF(Q251='Tabelas auxiliares'!$A$236,"INVESTIMENTO","ERRO - VERIFICAR"))))</f>
        <v/>
      </c>
      <c r="S251" s="64" t="str">
        <f t="shared" si="7"/>
        <v/>
      </c>
    </row>
    <row r="252" spans="17:24" x14ac:dyDescent="0.25">
      <c r="Q252" s="51" t="str">
        <f t="shared" si="6"/>
        <v/>
      </c>
      <c r="R252" s="51" t="str">
        <f>IF(M252="","",IF(AND(M252&lt;&gt;'Tabelas auxiliares'!$B$236,M252&lt;&gt;'Tabelas auxiliares'!$B$237,M252&lt;&gt;'Tabelas auxiliares'!$C$236,M252&lt;&gt;'Tabelas auxiliares'!$C$237,M252&lt;&gt;'Tabelas auxiliares'!$D$236),"FOLHA DE PESSOAL",IF(Q252='Tabelas auxiliares'!$A$237,"CUSTEIO",IF(Q252='Tabelas auxiliares'!$A$236,"INVESTIMENTO","ERRO - VERIFICAR"))))</f>
        <v/>
      </c>
      <c r="S252" s="64" t="str">
        <f t="shared" si="7"/>
        <v/>
      </c>
    </row>
    <row r="253" spans="17:24" x14ac:dyDescent="0.25">
      <c r="Q253" s="51" t="str">
        <f t="shared" si="6"/>
        <v/>
      </c>
      <c r="R253" s="51" t="str">
        <f>IF(M253="","",IF(AND(M253&lt;&gt;'Tabelas auxiliares'!$B$236,M253&lt;&gt;'Tabelas auxiliares'!$B$237,M253&lt;&gt;'Tabelas auxiliares'!$C$236,M253&lt;&gt;'Tabelas auxiliares'!$C$237,M253&lt;&gt;'Tabelas auxiliares'!$D$236),"FOLHA DE PESSOAL",IF(Q253='Tabelas auxiliares'!$A$237,"CUSTEIO",IF(Q253='Tabelas auxiliares'!$A$236,"INVESTIMENTO","ERRO - VERIFICAR"))))</f>
        <v/>
      </c>
      <c r="S253" s="64" t="str">
        <f t="shared" si="7"/>
        <v/>
      </c>
    </row>
    <row r="254" spans="17:24" x14ac:dyDescent="0.25">
      <c r="Q254" s="51" t="str">
        <f t="shared" si="6"/>
        <v/>
      </c>
      <c r="R254" s="51" t="str">
        <f>IF(M254="","",IF(AND(M254&lt;&gt;'Tabelas auxiliares'!$B$236,M254&lt;&gt;'Tabelas auxiliares'!$B$237,M254&lt;&gt;'Tabelas auxiliares'!$C$236,M254&lt;&gt;'Tabelas auxiliares'!$C$237,M254&lt;&gt;'Tabelas auxiliares'!$D$236),"FOLHA DE PESSOAL",IF(Q254='Tabelas auxiliares'!$A$237,"CUSTEIO",IF(Q254='Tabelas auxiliares'!$A$236,"INVESTIMENTO","ERRO - VERIFICAR"))))</f>
        <v/>
      </c>
      <c r="S254" s="64" t="str">
        <f t="shared" si="7"/>
        <v/>
      </c>
    </row>
    <row r="255" spans="17:24" x14ac:dyDescent="0.25">
      <c r="Q255" s="51" t="str">
        <f t="shared" si="6"/>
        <v/>
      </c>
      <c r="R255" s="51" t="str">
        <f>IF(M255="","",IF(AND(M255&lt;&gt;'Tabelas auxiliares'!$B$236,M255&lt;&gt;'Tabelas auxiliares'!$B$237,M255&lt;&gt;'Tabelas auxiliares'!$C$236,M255&lt;&gt;'Tabelas auxiliares'!$C$237,M255&lt;&gt;'Tabelas auxiliares'!$D$236),"FOLHA DE PESSOAL",IF(Q255='Tabelas auxiliares'!$A$237,"CUSTEIO",IF(Q255='Tabelas auxiliares'!$A$236,"INVESTIMENTO","ERRO - VERIFICAR"))))</f>
        <v/>
      </c>
      <c r="S255" s="64" t="str">
        <f t="shared" si="7"/>
        <v/>
      </c>
    </row>
    <row r="256" spans="17:24" x14ac:dyDescent="0.25">
      <c r="Q256" s="51" t="str">
        <f t="shared" si="6"/>
        <v/>
      </c>
      <c r="R256" s="51" t="str">
        <f>IF(M256="","",IF(AND(M256&lt;&gt;'Tabelas auxiliares'!$B$236,M256&lt;&gt;'Tabelas auxiliares'!$B$237,M256&lt;&gt;'Tabelas auxiliares'!$C$236,M256&lt;&gt;'Tabelas auxiliares'!$C$237,M256&lt;&gt;'Tabelas auxiliares'!$D$236),"FOLHA DE PESSOAL",IF(Q256='Tabelas auxiliares'!$A$237,"CUSTEIO",IF(Q256='Tabelas auxiliares'!$A$236,"INVESTIMENTO","ERRO - VERIFICAR"))))</f>
        <v/>
      </c>
      <c r="S256" s="64" t="str">
        <f t="shared" si="7"/>
        <v/>
      </c>
    </row>
    <row r="257" spans="17:19" x14ac:dyDescent="0.25">
      <c r="Q257" s="51" t="str">
        <f t="shared" si="6"/>
        <v/>
      </c>
      <c r="R257" s="51" t="str">
        <f>IF(M257="","",IF(AND(M257&lt;&gt;'Tabelas auxiliares'!$B$236,M257&lt;&gt;'Tabelas auxiliares'!$B$237,M257&lt;&gt;'Tabelas auxiliares'!$C$236,M257&lt;&gt;'Tabelas auxiliares'!$C$237,M257&lt;&gt;'Tabelas auxiliares'!$D$236),"FOLHA DE PESSOAL",IF(Q257='Tabelas auxiliares'!$A$237,"CUSTEIO",IF(Q257='Tabelas auxiliares'!$A$236,"INVESTIMENTO","ERRO - VERIFICAR"))))</f>
        <v/>
      </c>
      <c r="S257" s="64" t="str">
        <f t="shared" si="7"/>
        <v/>
      </c>
    </row>
    <row r="258" spans="17:19" x14ac:dyDescent="0.25">
      <c r="Q258" s="51" t="str">
        <f t="shared" si="6"/>
        <v/>
      </c>
      <c r="R258" s="51" t="str">
        <f>IF(M258="","",IF(AND(M258&lt;&gt;'Tabelas auxiliares'!$B$236,M258&lt;&gt;'Tabelas auxiliares'!$B$237,M258&lt;&gt;'Tabelas auxiliares'!$C$236,M258&lt;&gt;'Tabelas auxiliares'!$C$237,M258&lt;&gt;'Tabelas auxiliares'!$D$236),"FOLHA DE PESSOAL",IF(Q258='Tabelas auxiliares'!$A$237,"CUSTEIO",IF(Q258='Tabelas auxiliares'!$A$236,"INVESTIMENTO","ERRO - VERIFICAR"))))</f>
        <v/>
      </c>
      <c r="S258" s="64" t="str">
        <f t="shared" si="7"/>
        <v/>
      </c>
    </row>
    <row r="259" spans="17:19" x14ac:dyDescent="0.25">
      <c r="Q259" s="51" t="str">
        <f t="shared" si="6"/>
        <v/>
      </c>
      <c r="R259" s="51" t="str">
        <f>IF(M259="","",IF(AND(M259&lt;&gt;'Tabelas auxiliares'!$B$236,M259&lt;&gt;'Tabelas auxiliares'!$B$237,M259&lt;&gt;'Tabelas auxiliares'!$C$236,M259&lt;&gt;'Tabelas auxiliares'!$C$237,M259&lt;&gt;'Tabelas auxiliares'!$D$236),"FOLHA DE PESSOAL",IF(Q259='Tabelas auxiliares'!$A$237,"CUSTEIO",IF(Q259='Tabelas auxiliares'!$A$236,"INVESTIMENTO","ERRO - VERIFICAR"))))</f>
        <v/>
      </c>
      <c r="S259" s="64" t="str">
        <f t="shared" si="7"/>
        <v/>
      </c>
    </row>
    <row r="260" spans="17:19" x14ac:dyDescent="0.25">
      <c r="Q260" s="51" t="str">
        <f t="shared" ref="Q260:Q323" si="8">LEFT(O260,1)</f>
        <v/>
      </c>
      <c r="R260" s="51" t="str">
        <f>IF(M260="","",IF(AND(M260&lt;&gt;'Tabelas auxiliares'!$B$236,M260&lt;&gt;'Tabelas auxiliares'!$B$237,M260&lt;&gt;'Tabelas auxiliares'!$C$236,M260&lt;&gt;'Tabelas auxiliares'!$C$237,M260&lt;&gt;'Tabelas auxiliares'!$D$236),"FOLHA DE PESSOAL",IF(Q260='Tabelas auxiliares'!$A$237,"CUSTEIO",IF(Q260='Tabelas auxiliares'!$A$236,"INVESTIMENTO","ERRO - VERIFICAR"))))</f>
        <v/>
      </c>
      <c r="S260" s="64" t="str">
        <f t="shared" si="7"/>
        <v/>
      </c>
    </row>
    <row r="261" spans="17:19" x14ac:dyDescent="0.25">
      <c r="Q261" s="51" t="str">
        <f t="shared" si="8"/>
        <v/>
      </c>
      <c r="R261" s="51" t="str">
        <f>IF(M261="","",IF(AND(M261&lt;&gt;'Tabelas auxiliares'!$B$236,M261&lt;&gt;'Tabelas auxiliares'!$B$237,M261&lt;&gt;'Tabelas auxiliares'!$C$236,M261&lt;&gt;'Tabelas auxiliares'!$C$237,M261&lt;&gt;'Tabelas auxiliares'!$D$236),"FOLHA DE PESSOAL",IF(Q261='Tabelas auxiliares'!$A$237,"CUSTEIO",IF(Q261='Tabelas auxiliares'!$A$236,"INVESTIMENTO","ERRO - VERIFICAR"))))</f>
        <v/>
      </c>
      <c r="S261" s="64" t="str">
        <f t="shared" ref="S261:S324" si="9">IF(SUM(T261:X261)=0,"",SUM(T261:X261))</f>
        <v/>
      </c>
    </row>
    <row r="262" spans="17:19" x14ac:dyDescent="0.25">
      <c r="Q262" s="51" t="str">
        <f t="shared" si="8"/>
        <v/>
      </c>
      <c r="R262" s="51" t="str">
        <f>IF(M262="","",IF(AND(M262&lt;&gt;'Tabelas auxiliares'!$B$236,M262&lt;&gt;'Tabelas auxiliares'!$B$237,M262&lt;&gt;'Tabelas auxiliares'!$C$236,M262&lt;&gt;'Tabelas auxiliares'!$C$237,M262&lt;&gt;'Tabelas auxiliares'!$D$236),"FOLHA DE PESSOAL",IF(Q262='Tabelas auxiliares'!$A$237,"CUSTEIO",IF(Q262='Tabelas auxiliares'!$A$236,"INVESTIMENTO","ERRO - VERIFICAR"))))</f>
        <v/>
      </c>
      <c r="S262" s="64" t="str">
        <f t="shared" si="9"/>
        <v/>
      </c>
    </row>
    <row r="263" spans="17:19" x14ac:dyDescent="0.25">
      <c r="Q263" s="51" t="str">
        <f t="shared" si="8"/>
        <v/>
      </c>
      <c r="R263" s="51" t="str">
        <f>IF(M263="","",IF(AND(M263&lt;&gt;'Tabelas auxiliares'!$B$236,M263&lt;&gt;'Tabelas auxiliares'!$B$237,M263&lt;&gt;'Tabelas auxiliares'!$C$236,M263&lt;&gt;'Tabelas auxiliares'!$C$237,M263&lt;&gt;'Tabelas auxiliares'!$D$236),"FOLHA DE PESSOAL",IF(Q263='Tabelas auxiliares'!$A$237,"CUSTEIO",IF(Q263='Tabelas auxiliares'!$A$236,"INVESTIMENTO","ERRO - VERIFICAR"))))</f>
        <v/>
      </c>
      <c r="S263" s="64" t="str">
        <f t="shared" si="9"/>
        <v/>
      </c>
    </row>
    <row r="264" spans="17:19" x14ac:dyDescent="0.25">
      <c r="Q264" s="51" t="str">
        <f t="shared" si="8"/>
        <v/>
      </c>
      <c r="R264" s="51" t="str">
        <f>IF(M264="","",IF(AND(M264&lt;&gt;'Tabelas auxiliares'!$B$236,M264&lt;&gt;'Tabelas auxiliares'!$B$237,M264&lt;&gt;'Tabelas auxiliares'!$C$236,M264&lt;&gt;'Tabelas auxiliares'!$C$237,M264&lt;&gt;'Tabelas auxiliares'!$D$236),"FOLHA DE PESSOAL",IF(Q264='Tabelas auxiliares'!$A$237,"CUSTEIO",IF(Q264='Tabelas auxiliares'!$A$236,"INVESTIMENTO","ERRO - VERIFICAR"))))</f>
        <v/>
      </c>
      <c r="S264" s="64" t="str">
        <f t="shared" si="9"/>
        <v/>
      </c>
    </row>
    <row r="265" spans="17:19" x14ac:dyDescent="0.25">
      <c r="Q265" s="51" t="str">
        <f t="shared" si="8"/>
        <v/>
      </c>
      <c r="R265" s="51" t="str">
        <f>IF(M265="","",IF(AND(M265&lt;&gt;'Tabelas auxiliares'!$B$236,M265&lt;&gt;'Tabelas auxiliares'!$B$237,M265&lt;&gt;'Tabelas auxiliares'!$C$236,M265&lt;&gt;'Tabelas auxiliares'!$C$237,M265&lt;&gt;'Tabelas auxiliares'!$D$236),"FOLHA DE PESSOAL",IF(Q265='Tabelas auxiliares'!$A$237,"CUSTEIO",IF(Q265='Tabelas auxiliares'!$A$236,"INVESTIMENTO","ERRO - VERIFICAR"))))</f>
        <v/>
      </c>
      <c r="S265" s="64" t="str">
        <f t="shared" si="9"/>
        <v/>
      </c>
    </row>
    <row r="266" spans="17:19" x14ac:dyDescent="0.25">
      <c r="Q266" s="51" t="str">
        <f t="shared" si="8"/>
        <v/>
      </c>
      <c r="R266" s="51" t="str">
        <f>IF(M266="","",IF(AND(M266&lt;&gt;'Tabelas auxiliares'!$B$236,M266&lt;&gt;'Tabelas auxiliares'!$B$237,M266&lt;&gt;'Tabelas auxiliares'!$C$236,M266&lt;&gt;'Tabelas auxiliares'!$C$237,M266&lt;&gt;'Tabelas auxiliares'!$D$236),"FOLHA DE PESSOAL",IF(Q266='Tabelas auxiliares'!$A$237,"CUSTEIO",IF(Q266='Tabelas auxiliares'!$A$236,"INVESTIMENTO","ERRO - VERIFICAR"))))</f>
        <v/>
      </c>
      <c r="S266" s="64" t="str">
        <f t="shared" si="9"/>
        <v/>
      </c>
    </row>
    <row r="267" spans="17:19" x14ac:dyDescent="0.25">
      <c r="Q267" s="51" t="str">
        <f t="shared" si="8"/>
        <v/>
      </c>
      <c r="R267" s="51" t="str">
        <f>IF(M267="","",IF(AND(M267&lt;&gt;'Tabelas auxiliares'!$B$236,M267&lt;&gt;'Tabelas auxiliares'!$B$237,M267&lt;&gt;'Tabelas auxiliares'!$C$236,M267&lt;&gt;'Tabelas auxiliares'!$C$237,M267&lt;&gt;'Tabelas auxiliares'!$D$236),"FOLHA DE PESSOAL",IF(Q267='Tabelas auxiliares'!$A$237,"CUSTEIO",IF(Q267='Tabelas auxiliares'!$A$236,"INVESTIMENTO","ERRO - VERIFICAR"))))</f>
        <v/>
      </c>
      <c r="S267" s="64" t="str">
        <f t="shared" si="9"/>
        <v/>
      </c>
    </row>
    <row r="268" spans="17:19" x14ac:dyDescent="0.25">
      <c r="Q268" s="51" t="str">
        <f t="shared" si="8"/>
        <v/>
      </c>
      <c r="R268" s="51" t="str">
        <f>IF(M268="","",IF(AND(M268&lt;&gt;'Tabelas auxiliares'!$B$236,M268&lt;&gt;'Tabelas auxiliares'!$B$237,M268&lt;&gt;'Tabelas auxiliares'!$C$236,M268&lt;&gt;'Tabelas auxiliares'!$C$237,M268&lt;&gt;'Tabelas auxiliares'!$D$236),"FOLHA DE PESSOAL",IF(Q268='Tabelas auxiliares'!$A$237,"CUSTEIO",IF(Q268='Tabelas auxiliares'!$A$236,"INVESTIMENTO","ERRO - VERIFICAR"))))</f>
        <v/>
      </c>
      <c r="S268" s="64" t="str">
        <f t="shared" si="9"/>
        <v/>
      </c>
    </row>
    <row r="269" spans="17:19" x14ac:dyDescent="0.25">
      <c r="Q269" s="51" t="str">
        <f t="shared" si="8"/>
        <v/>
      </c>
      <c r="R269" s="51" t="str">
        <f>IF(M269="","",IF(AND(M269&lt;&gt;'Tabelas auxiliares'!$B$236,M269&lt;&gt;'Tabelas auxiliares'!$B$237,M269&lt;&gt;'Tabelas auxiliares'!$C$236,M269&lt;&gt;'Tabelas auxiliares'!$C$237,M269&lt;&gt;'Tabelas auxiliares'!$D$236),"FOLHA DE PESSOAL",IF(Q269='Tabelas auxiliares'!$A$237,"CUSTEIO",IF(Q269='Tabelas auxiliares'!$A$236,"INVESTIMENTO","ERRO - VERIFICAR"))))</f>
        <v/>
      </c>
      <c r="S269" s="64" t="str">
        <f t="shared" si="9"/>
        <v/>
      </c>
    </row>
    <row r="270" spans="17:19" x14ac:dyDescent="0.25">
      <c r="Q270" s="51" t="str">
        <f t="shared" si="8"/>
        <v/>
      </c>
      <c r="R270" s="51" t="str">
        <f>IF(M270="","",IF(AND(M270&lt;&gt;'Tabelas auxiliares'!$B$236,M270&lt;&gt;'Tabelas auxiliares'!$B$237,M270&lt;&gt;'Tabelas auxiliares'!$C$236,M270&lt;&gt;'Tabelas auxiliares'!$C$237,M270&lt;&gt;'Tabelas auxiliares'!$D$236),"FOLHA DE PESSOAL",IF(Q270='Tabelas auxiliares'!$A$237,"CUSTEIO",IF(Q270='Tabelas auxiliares'!$A$236,"INVESTIMENTO","ERRO - VERIFICAR"))))</f>
        <v/>
      </c>
      <c r="S270" s="64" t="str">
        <f t="shared" si="9"/>
        <v/>
      </c>
    </row>
    <row r="271" spans="17:19" x14ac:dyDescent="0.25">
      <c r="Q271" s="51" t="str">
        <f t="shared" si="8"/>
        <v/>
      </c>
      <c r="R271" s="51" t="str">
        <f>IF(M271="","",IF(AND(M271&lt;&gt;'Tabelas auxiliares'!$B$236,M271&lt;&gt;'Tabelas auxiliares'!$B$237,M271&lt;&gt;'Tabelas auxiliares'!$C$236,M271&lt;&gt;'Tabelas auxiliares'!$C$237,M271&lt;&gt;'Tabelas auxiliares'!$D$236),"FOLHA DE PESSOAL",IF(Q271='Tabelas auxiliares'!$A$237,"CUSTEIO",IF(Q271='Tabelas auxiliares'!$A$236,"INVESTIMENTO","ERRO - VERIFICAR"))))</f>
        <v/>
      </c>
      <c r="S271" s="64" t="str">
        <f t="shared" si="9"/>
        <v/>
      </c>
    </row>
    <row r="272" spans="17:19" x14ac:dyDescent="0.25">
      <c r="Q272" s="51" t="str">
        <f t="shared" si="8"/>
        <v/>
      </c>
      <c r="R272" s="51" t="str">
        <f>IF(M272="","",IF(AND(M272&lt;&gt;'Tabelas auxiliares'!$B$236,M272&lt;&gt;'Tabelas auxiliares'!$B$237,M272&lt;&gt;'Tabelas auxiliares'!$C$236,M272&lt;&gt;'Tabelas auxiliares'!$C$237,M272&lt;&gt;'Tabelas auxiliares'!$D$236),"FOLHA DE PESSOAL",IF(Q272='Tabelas auxiliares'!$A$237,"CUSTEIO",IF(Q272='Tabelas auxiliares'!$A$236,"INVESTIMENTO","ERRO - VERIFICAR"))))</f>
        <v/>
      </c>
      <c r="S272" s="64" t="str">
        <f t="shared" si="9"/>
        <v/>
      </c>
    </row>
    <row r="273" spans="17:19" x14ac:dyDescent="0.25">
      <c r="Q273" s="51" t="str">
        <f t="shared" si="8"/>
        <v/>
      </c>
      <c r="R273" s="51" t="str">
        <f>IF(M273="","",IF(AND(M273&lt;&gt;'Tabelas auxiliares'!$B$236,M273&lt;&gt;'Tabelas auxiliares'!$B$237,M273&lt;&gt;'Tabelas auxiliares'!$C$236,M273&lt;&gt;'Tabelas auxiliares'!$C$237,M273&lt;&gt;'Tabelas auxiliares'!$D$236),"FOLHA DE PESSOAL",IF(Q273='Tabelas auxiliares'!$A$237,"CUSTEIO",IF(Q273='Tabelas auxiliares'!$A$236,"INVESTIMENTO","ERRO - VERIFICAR"))))</f>
        <v/>
      </c>
      <c r="S273" s="64" t="str">
        <f t="shared" si="9"/>
        <v/>
      </c>
    </row>
    <row r="274" spans="17:19" x14ac:dyDescent="0.25">
      <c r="Q274" s="51" t="str">
        <f t="shared" si="8"/>
        <v/>
      </c>
      <c r="R274" s="51" t="str">
        <f>IF(M274="","",IF(AND(M274&lt;&gt;'Tabelas auxiliares'!$B$236,M274&lt;&gt;'Tabelas auxiliares'!$B$237,M274&lt;&gt;'Tabelas auxiliares'!$C$236,M274&lt;&gt;'Tabelas auxiliares'!$C$237,M274&lt;&gt;'Tabelas auxiliares'!$D$236),"FOLHA DE PESSOAL",IF(Q274='Tabelas auxiliares'!$A$237,"CUSTEIO",IF(Q274='Tabelas auxiliares'!$A$236,"INVESTIMENTO","ERRO - VERIFICAR"))))</f>
        <v/>
      </c>
      <c r="S274" s="64" t="str">
        <f t="shared" si="9"/>
        <v/>
      </c>
    </row>
    <row r="275" spans="17:19" x14ac:dyDescent="0.25">
      <c r="Q275" s="51" t="str">
        <f t="shared" si="8"/>
        <v/>
      </c>
      <c r="R275" s="51" t="str">
        <f>IF(M275="","",IF(AND(M275&lt;&gt;'Tabelas auxiliares'!$B$236,M275&lt;&gt;'Tabelas auxiliares'!$B$237,M275&lt;&gt;'Tabelas auxiliares'!$C$236,M275&lt;&gt;'Tabelas auxiliares'!$C$237,M275&lt;&gt;'Tabelas auxiliares'!$D$236),"FOLHA DE PESSOAL",IF(Q275='Tabelas auxiliares'!$A$237,"CUSTEIO",IF(Q275='Tabelas auxiliares'!$A$236,"INVESTIMENTO","ERRO - VERIFICAR"))))</f>
        <v/>
      </c>
      <c r="S275" s="64" t="str">
        <f t="shared" si="9"/>
        <v/>
      </c>
    </row>
    <row r="276" spans="17:19" x14ac:dyDescent="0.25">
      <c r="Q276" s="51" t="str">
        <f t="shared" si="8"/>
        <v/>
      </c>
      <c r="R276" s="51" t="str">
        <f>IF(M276="","",IF(AND(M276&lt;&gt;'Tabelas auxiliares'!$B$236,M276&lt;&gt;'Tabelas auxiliares'!$B$237,M276&lt;&gt;'Tabelas auxiliares'!$C$236,M276&lt;&gt;'Tabelas auxiliares'!$C$237,M276&lt;&gt;'Tabelas auxiliares'!$D$236),"FOLHA DE PESSOAL",IF(Q276='Tabelas auxiliares'!$A$237,"CUSTEIO",IF(Q276='Tabelas auxiliares'!$A$236,"INVESTIMENTO","ERRO - VERIFICAR"))))</f>
        <v/>
      </c>
      <c r="S276" s="64" t="str">
        <f t="shared" si="9"/>
        <v/>
      </c>
    </row>
    <row r="277" spans="17:19" x14ac:dyDescent="0.25">
      <c r="Q277" s="51" t="str">
        <f t="shared" si="8"/>
        <v/>
      </c>
      <c r="R277" s="51" t="str">
        <f>IF(M277="","",IF(AND(M277&lt;&gt;'Tabelas auxiliares'!$B$236,M277&lt;&gt;'Tabelas auxiliares'!$B$237,M277&lt;&gt;'Tabelas auxiliares'!$C$236,M277&lt;&gt;'Tabelas auxiliares'!$C$237,M277&lt;&gt;'Tabelas auxiliares'!$D$236),"FOLHA DE PESSOAL",IF(Q277='Tabelas auxiliares'!$A$237,"CUSTEIO",IF(Q277='Tabelas auxiliares'!$A$236,"INVESTIMENTO","ERRO - VERIFICAR"))))</f>
        <v/>
      </c>
      <c r="S277" s="64" t="str">
        <f t="shared" si="9"/>
        <v/>
      </c>
    </row>
    <row r="278" spans="17:19" x14ac:dyDescent="0.25">
      <c r="Q278" s="51" t="str">
        <f t="shared" si="8"/>
        <v/>
      </c>
      <c r="R278" s="51" t="str">
        <f>IF(M278="","",IF(AND(M278&lt;&gt;'Tabelas auxiliares'!$B$236,M278&lt;&gt;'Tabelas auxiliares'!$B$237,M278&lt;&gt;'Tabelas auxiliares'!$C$236,M278&lt;&gt;'Tabelas auxiliares'!$C$237,M278&lt;&gt;'Tabelas auxiliares'!$D$236),"FOLHA DE PESSOAL",IF(Q278='Tabelas auxiliares'!$A$237,"CUSTEIO",IF(Q278='Tabelas auxiliares'!$A$236,"INVESTIMENTO","ERRO - VERIFICAR"))))</f>
        <v/>
      </c>
      <c r="S278" s="64" t="str">
        <f t="shared" si="9"/>
        <v/>
      </c>
    </row>
    <row r="279" spans="17:19" x14ac:dyDescent="0.25">
      <c r="Q279" s="51" t="str">
        <f t="shared" si="8"/>
        <v/>
      </c>
      <c r="R279" s="51" t="str">
        <f>IF(M279="","",IF(AND(M279&lt;&gt;'Tabelas auxiliares'!$B$236,M279&lt;&gt;'Tabelas auxiliares'!$B$237,M279&lt;&gt;'Tabelas auxiliares'!$C$236,M279&lt;&gt;'Tabelas auxiliares'!$C$237,M279&lt;&gt;'Tabelas auxiliares'!$D$236),"FOLHA DE PESSOAL",IF(Q279='Tabelas auxiliares'!$A$237,"CUSTEIO",IF(Q279='Tabelas auxiliares'!$A$236,"INVESTIMENTO","ERRO - VERIFICAR"))))</f>
        <v/>
      </c>
      <c r="S279" s="64" t="str">
        <f t="shared" si="9"/>
        <v/>
      </c>
    </row>
    <row r="280" spans="17:19" x14ac:dyDescent="0.25">
      <c r="Q280" s="51" t="str">
        <f t="shared" si="8"/>
        <v/>
      </c>
      <c r="R280" s="51" t="str">
        <f>IF(M280="","",IF(AND(M280&lt;&gt;'Tabelas auxiliares'!$B$236,M280&lt;&gt;'Tabelas auxiliares'!$B$237,M280&lt;&gt;'Tabelas auxiliares'!$C$236,M280&lt;&gt;'Tabelas auxiliares'!$C$237,M280&lt;&gt;'Tabelas auxiliares'!$D$236),"FOLHA DE PESSOAL",IF(Q280='Tabelas auxiliares'!$A$237,"CUSTEIO",IF(Q280='Tabelas auxiliares'!$A$236,"INVESTIMENTO","ERRO - VERIFICAR"))))</f>
        <v/>
      </c>
      <c r="S280" s="64" t="str">
        <f t="shared" si="9"/>
        <v/>
      </c>
    </row>
    <row r="281" spans="17:19" x14ac:dyDescent="0.25">
      <c r="Q281" s="51" t="str">
        <f t="shared" si="8"/>
        <v/>
      </c>
      <c r="R281" s="51" t="str">
        <f>IF(M281="","",IF(AND(M281&lt;&gt;'Tabelas auxiliares'!$B$236,M281&lt;&gt;'Tabelas auxiliares'!$B$237,M281&lt;&gt;'Tabelas auxiliares'!$C$236,M281&lt;&gt;'Tabelas auxiliares'!$C$237,M281&lt;&gt;'Tabelas auxiliares'!$D$236),"FOLHA DE PESSOAL",IF(Q281='Tabelas auxiliares'!$A$237,"CUSTEIO",IF(Q281='Tabelas auxiliares'!$A$236,"INVESTIMENTO","ERRO - VERIFICAR"))))</f>
        <v/>
      </c>
      <c r="S281" s="64" t="str">
        <f t="shared" si="9"/>
        <v/>
      </c>
    </row>
    <row r="282" spans="17:19" x14ac:dyDescent="0.25">
      <c r="Q282" s="51" t="str">
        <f t="shared" si="8"/>
        <v/>
      </c>
      <c r="R282" s="51" t="str">
        <f>IF(M282="","",IF(AND(M282&lt;&gt;'Tabelas auxiliares'!$B$236,M282&lt;&gt;'Tabelas auxiliares'!$B$237,M282&lt;&gt;'Tabelas auxiliares'!$C$236,M282&lt;&gt;'Tabelas auxiliares'!$C$237,M282&lt;&gt;'Tabelas auxiliares'!$D$236),"FOLHA DE PESSOAL",IF(Q282='Tabelas auxiliares'!$A$237,"CUSTEIO",IF(Q282='Tabelas auxiliares'!$A$236,"INVESTIMENTO","ERRO - VERIFICAR"))))</f>
        <v/>
      </c>
      <c r="S282" s="64" t="str">
        <f t="shared" si="9"/>
        <v/>
      </c>
    </row>
    <row r="283" spans="17:19" x14ac:dyDescent="0.25">
      <c r="Q283" s="51" t="str">
        <f t="shared" si="8"/>
        <v/>
      </c>
      <c r="R283" s="51" t="str">
        <f>IF(M283="","",IF(AND(M283&lt;&gt;'Tabelas auxiliares'!$B$236,M283&lt;&gt;'Tabelas auxiliares'!$B$237,M283&lt;&gt;'Tabelas auxiliares'!$C$236,M283&lt;&gt;'Tabelas auxiliares'!$C$237,M283&lt;&gt;'Tabelas auxiliares'!$D$236),"FOLHA DE PESSOAL",IF(Q283='Tabelas auxiliares'!$A$237,"CUSTEIO",IF(Q283='Tabelas auxiliares'!$A$236,"INVESTIMENTO","ERRO - VERIFICAR"))))</f>
        <v/>
      </c>
      <c r="S283" s="64" t="str">
        <f t="shared" si="9"/>
        <v/>
      </c>
    </row>
    <row r="284" spans="17:19" x14ac:dyDescent="0.25">
      <c r="Q284" s="51" t="str">
        <f t="shared" si="8"/>
        <v/>
      </c>
      <c r="R284" s="51" t="str">
        <f>IF(M284="","",IF(AND(M284&lt;&gt;'Tabelas auxiliares'!$B$236,M284&lt;&gt;'Tabelas auxiliares'!$B$237,M284&lt;&gt;'Tabelas auxiliares'!$C$236,M284&lt;&gt;'Tabelas auxiliares'!$C$237,M284&lt;&gt;'Tabelas auxiliares'!$D$236),"FOLHA DE PESSOAL",IF(Q284='Tabelas auxiliares'!$A$237,"CUSTEIO",IF(Q284='Tabelas auxiliares'!$A$236,"INVESTIMENTO","ERRO - VERIFICAR"))))</f>
        <v/>
      </c>
      <c r="S284" s="64" t="str">
        <f t="shared" si="9"/>
        <v/>
      </c>
    </row>
    <row r="285" spans="17:19" x14ac:dyDescent="0.25">
      <c r="Q285" s="51" t="str">
        <f t="shared" si="8"/>
        <v/>
      </c>
      <c r="R285" s="51" t="str">
        <f>IF(M285="","",IF(AND(M285&lt;&gt;'Tabelas auxiliares'!$B$236,M285&lt;&gt;'Tabelas auxiliares'!$B$237,M285&lt;&gt;'Tabelas auxiliares'!$C$236,M285&lt;&gt;'Tabelas auxiliares'!$C$237,M285&lt;&gt;'Tabelas auxiliares'!$D$236),"FOLHA DE PESSOAL",IF(Q285='Tabelas auxiliares'!$A$237,"CUSTEIO",IF(Q285='Tabelas auxiliares'!$A$236,"INVESTIMENTO","ERRO - VERIFICAR"))))</f>
        <v/>
      </c>
      <c r="S285" s="64" t="str">
        <f t="shared" si="9"/>
        <v/>
      </c>
    </row>
    <row r="286" spans="17:19" x14ac:dyDescent="0.25">
      <c r="Q286" s="51" t="str">
        <f t="shared" si="8"/>
        <v/>
      </c>
      <c r="R286" s="51" t="str">
        <f>IF(M286="","",IF(AND(M286&lt;&gt;'Tabelas auxiliares'!$B$236,M286&lt;&gt;'Tabelas auxiliares'!$B$237,M286&lt;&gt;'Tabelas auxiliares'!$C$236,M286&lt;&gt;'Tabelas auxiliares'!$C$237,M286&lt;&gt;'Tabelas auxiliares'!$D$236),"FOLHA DE PESSOAL",IF(Q286='Tabelas auxiliares'!$A$237,"CUSTEIO",IF(Q286='Tabelas auxiliares'!$A$236,"INVESTIMENTO","ERRO - VERIFICAR"))))</f>
        <v/>
      </c>
      <c r="S286" s="64" t="str">
        <f t="shared" si="9"/>
        <v/>
      </c>
    </row>
    <row r="287" spans="17:19" x14ac:dyDescent="0.25">
      <c r="Q287" s="51" t="str">
        <f t="shared" si="8"/>
        <v/>
      </c>
      <c r="R287" s="51" t="str">
        <f>IF(M287="","",IF(AND(M287&lt;&gt;'Tabelas auxiliares'!$B$236,M287&lt;&gt;'Tabelas auxiliares'!$B$237,M287&lt;&gt;'Tabelas auxiliares'!$C$236,M287&lt;&gt;'Tabelas auxiliares'!$C$237,M287&lt;&gt;'Tabelas auxiliares'!$D$236),"FOLHA DE PESSOAL",IF(Q287='Tabelas auxiliares'!$A$237,"CUSTEIO",IF(Q287='Tabelas auxiliares'!$A$236,"INVESTIMENTO","ERRO - VERIFICAR"))))</f>
        <v/>
      </c>
      <c r="S287" s="64" t="str">
        <f t="shared" si="9"/>
        <v/>
      </c>
    </row>
    <row r="288" spans="17:19" x14ac:dyDescent="0.25">
      <c r="Q288" s="51" t="str">
        <f t="shared" si="8"/>
        <v/>
      </c>
      <c r="R288" s="51" t="str">
        <f>IF(M288="","",IF(AND(M288&lt;&gt;'Tabelas auxiliares'!$B$236,M288&lt;&gt;'Tabelas auxiliares'!$B$237,M288&lt;&gt;'Tabelas auxiliares'!$C$236,M288&lt;&gt;'Tabelas auxiliares'!$C$237,M288&lt;&gt;'Tabelas auxiliares'!$D$236),"FOLHA DE PESSOAL",IF(Q288='Tabelas auxiliares'!$A$237,"CUSTEIO",IF(Q288='Tabelas auxiliares'!$A$236,"INVESTIMENTO","ERRO - VERIFICAR"))))</f>
        <v/>
      </c>
      <c r="S288" s="64" t="str">
        <f t="shared" si="9"/>
        <v/>
      </c>
    </row>
    <row r="289" spans="17:19" x14ac:dyDescent="0.25">
      <c r="Q289" s="51" t="str">
        <f t="shared" si="8"/>
        <v/>
      </c>
      <c r="R289" s="51" t="str">
        <f>IF(M289="","",IF(AND(M289&lt;&gt;'Tabelas auxiliares'!$B$236,M289&lt;&gt;'Tabelas auxiliares'!$B$237,M289&lt;&gt;'Tabelas auxiliares'!$C$236,M289&lt;&gt;'Tabelas auxiliares'!$C$237,M289&lt;&gt;'Tabelas auxiliares'!$D$236),"FOLHA DE PESSOAL",IF(Q289='Tabelas auxiliares'!$A$237,"CUSTEIO",IF(Q289='Tabelas auxiliares'!$A$236,"INVESTIMENTO","ERRO - VERIFICAR"))))</f>
        <v/>
      </c>
      <c r="S289" s="64" t="str">
        <f t="shared" si="9"/>
        <v/>
      </c>
    </row>
    <row r="290" spans="17:19" x14ac:dyDescent="0.25">
      <c r="Q290" s="51" t="str">
        <f t="shared" si="8"/>
        <v/>
      </c>
      <c r="R290" s="51" t="str">
        <f>IF(M290="","",IF(AND(M290&lt;&gt;'Tabelas auxiliares'!$B$236,M290&lt;&gt;'Tabelas auxiliares'!$B$237,M290&lt;&gt;'Tabelas auxiliares'!$C$236,M290&lt;&gt;'Tabelas auxiliares'!$C$237,M290&lt;&gt;'Tabelas auxiliares'!$D$236),"FOLHA DE PESSOAL",IF(Q290='Tabelas auxiliares'!$A$237,"CUSTEIO",IF(Q290='Tabelas auxiliares'!$A$236,"INVESTIMENTO","ERRO - VERIFICAR"))))</f>
        <v/>
      </c>
      <c r="S290" s="64" t="str">
        <f t="shared" si="9"/>
        <v/>
      </c>
    </row>
    <row r="291" spans="17:19" x14ac:dyDescent="0.25">
      <c r="Q291" s="51" t="str">
        <f t="shared" si="8"/>
        <v/>
      </c>
      <c r="R291" s="51" t="str">
        <f>IF(M291="","",IF(AND(M291&lt;&gt;'Tabelas auxiliares'!$B$236,M291&lt;&gt;'Tabelas auxiliares'!$B$237,M291&lt;&gt;'Tabelas auxiliares'!$C$236,M291&lt;&gt;'Tabelas auxiliares'!$C$237,M291&lt;&gt;'Tabelas auxiliares'!$D$236),"FOLHA DE PESSOAL",IF(Q291='Tabelas auxiliares'!$A$237,"CUSTEIO",IF(Q291='Tabelas auxiliares'!$A$236,"INVESTIMENTO","ERRO - VERIFICAR"))))</f>
        <v/>
      </c>
      <c r="S291" s="64" t="str">
        <f t="shared" si="9"/>
        <v/>
      </c>
    </row>
    <row r="292" spans="17:19" x14ac:dyDescent="0.25">
      <c r="Q292" s="51" t="str">
        <f t="shared" si="8"/>
        <v/>
      </c>
      <c r="R292" s="51" t="str">
        <f>IF(M292="","",IF(AND(M292&lt;&gt;'Tabelas auxiliares'!$B$236,M292&lt;&gt;'Tabelas auxiliares'!$B$237,M292&lt;&gt;'Tabelas auxiliares'!$C$236,M292&lt;&gt;'Tabelas auxiliares'!$C$237,M292&lt;&gt;'Tabelas auxiliares'!$D$236),"FOLHA DE PESSOAL",IF(Q292='Tabelas auxiliares'!$A$237,"CUSTEIO",IF(Q292='Tabelas auxiliares'!$A$236,"INVESTIMENTO","ERRO - VERIFICAR"))))</f>
        <v/>
      </c>
      <c r="S292" s="64" t="str">
        <f t="shared" si="9"/>
        <v/>
      </c>
    </row>
    <row r="293" spans="17:19" x14ac:dyDescent="0.25">
      <c r="Q293" s="51" t="str">
        <f t="shared" si="8"/>
        <v/>
      </c>
      <c r="R293" s="51" t="str">
        <f>IF(M293="","",IF(AND(M293&lt;&gt;'Tabelas auxiliares'!$B$236,M293&lt;&gt;'Tabelas auxiliares'!$B$237,M293&lt;&gt;'Tabelas auxiliares'!$C$236,M293&lt;&gt;'Tabelas auxiliares'!$C$237,M293&lt;&gt;'Tabelas auxiliares'!$D$236),"FOLHA DE PESSOAL",IF(Q293='Tabelas auxiliares'!$A$237,"CUSTEIO",IF(Q293='Tabelas auxiliares'!$A$236,"INVESTIMENTO","ERRO - VERIFICAR"))))</f>
        <v/>
      </c>
      <c r="S293" s="64" t="str">
        <f t="shared" si="9"/>
        <v/>
      </c>
    </row>
    <row r="294" spans="17:19" x14ac:dyDescent="0.25">
      <c r="Q294" s="51" t="str">
        <f t="shared" si="8"/>
        <v/>
      </c>
      <c r="R294" s="51" t="str">
        <f>IF(M294="","",IF(AND(M294&lt;&gt;'Tabelas auxiliares'!$B$236,M294&lt;&gt;'Tabelas auxiliares'!$B$237,M294&lt;&gt;'Tabelas auxiliares'!$C$236,M294&lt;&gt;'Tabelas auxiliares'!$C$237,M294&lt;&gt;'Tabelas auxiliares'!$D$236),"FOLHA DE PESSOAL",IF(Q294='Tabelas auxiliares'!$A$237,"CUSTEIO",IF(Q294='Tabelas auxiliares'!$A$236,"INVESTIMENTO","ERRO - VERIFICAR"))))</f>
        <v/>
      </c>
      <c r="S294" s="64" t="str">
        <f t="shared" si="9"/>
        <v/>
      </c>
    </row>
    <row r="295" spans="17:19" x14ac:dyDescent="0.25">
      <c r="Q295" s="51" t="str">
        <f t="shared" si="8"/>
        <v/>
      </c>
      <c r="R295" s="51" t="str">
        <f>IF(M295="","",IF(AND(M295&lt;&gt;'Tabelas auxiliares'!$B$236,M295&lt;&gt;'Tabelas auxiliares'!$B$237,M295&lt;&gt;'Tabelas auxiliares'!$C$236,M295&lt;&gt;'Tabelas auxiliares'!$C$237,M295&lt;&gt;'Tabelas auxiliares'!$D$236),"FOLHA DE PESSOAL",IF(Q295='Tabelas auxiliares'!$A$237,"CUSTEIO",IF(Q295='Tabelas auxiliares'!$A$236,"INVESTIMENTO","ERRO - VERIFICAR"))))</f>
        <v/>
      </c>
      <c r="S295" s="64" t="str">
        <f t="shared" si="9"/>
        <v/>
      </c>
    </row>
    <row r="296" spans="17:19" x14ac:dyDescent="0.25">
      <c r="Q296" s="51" t="str">
        <f t="shared" si="8"/>
        <v/>
      </c>
      <c r="R296" s="51" t="str">
        <f>IF(M296="","",IF(AND(M296&lt;&gt;'Tabelas auxiliares'!$B$236,M296&lt;&gt;'Tabelas auxiliares'!$B$237,M296&lt;&gt;'Tabelas auxiliares'!$C$236,M296&lt;&gt;'Tabelas auxiliares'!$C$237,M296&lt;&gt;'Tabelas auxiliares'!$D$236),"FOLHA DE PESSOAL",IF(Q296='Tabelas auxiliares'!$A$237,"CUSTEIO",IF(Q296='Tabelas auxiliares'!$A$236,"INVESTIMENTO","ERRO - VERIFICAR"))))</f>
        <v/>
      </c>
      <c r="S296" s="64" t="str">
        <f t="shared" si="9"/>
        <v/>
      </c>
    </row>
    <row r="297" spans="17:19" x14ac:dyDescent="0.25">
      <c r="Q297" s="51" t="str">
        <f t="shared" si="8"/>
        <v/>
      </c>
      <c r="R297" s="51" t="str">
        <f>IF(M297="","",IF(AND(M297&lt;&gt;'Tabelas auxiliares'!$B$236,M297&lt;&gt;'Tabelas auxiliares'!$B$237,M297&lt;&gt;'Tabelas auxiliares'!$C$236,M297&lt;&gt;'Tabelas auxiliares'!$C$237,M297&lt;&gt;'Tabelas auxiliares'!$D$236),"FOLHA DE PESSOAL",IF(Q297='Tabelas auxiliares'!$A$237,"CUSTEIO",IF(Q297='Tabelas auxiliares'!$A$236,"INVESTIMENTO","ERRO - VERIFICAR"))))</f>
        <v/>
      </c>
      <c r="S297" s="64" t="str">
        <f t="shared" si="9"/>
        <v/>
      </c>
    </row>
    <row r="298" spans="17:19" x14ac:dyDescent="0.25">
      <c r="Q298" s="51" t="str">
        <f t="shared" si="8"/>
        <v/>
      </c>
      <c r="R298" s="51" t="str">
        <f>IF(M298="","",IF(AND(M298&lt;&gt;'Tabelas auxiliares'!$B$236,M298&lt;&gt;'Tabelas auxiliares'!$B$237,M298&lt;&gt;'Tabelas auxiliares'!$C$236,M298&lt;&gt;'Tabelas auxiliares'!$C$237,M298&lt;&gt;'Tabelas auxiliares'!$D$236),"FOLHA DE PESSOAL",IF(Q298='Tabelas auxiliares'!$A$237,"CUSTEIO",IF(Q298='Tabelas auxiliares'!$A$236,"INVESTIMENTO","ERRO - VERIFICAR"))))</f>
        <v/>
      </c>
      <c r="S298" s="64" t="str">
        <f t="shared" si="9"/>
        <v/>
      </c>
    </row>
    <row r="299" spans="17:19" x14ac:dyDescent="0.25">
      <c r="Q299" s="51" t="str">
        <f t="shared" si="8"/>
        <v/>
      </c>
      <c r="R299" s="51" t="str">
        <f>IF(M299="","",IF(AND(M299&lt;&gt;'Tabelas auxiliares'!$B$236,M299&lt;&gt;'Tabelas auxiliares'!$B$237,M299&lt;&gt;'Tabelas auxiliares'!$C$236,M299&lt;&gt;'Tabelas auxiliares'!$C$237,M299&lt;&gt;'Tabelas auxiliares'!$D$236),"FOLHA DE PESSOAL",IF(Q299='Tabelas auxiliares'!$A$237,"CUSTEIO",IF(Q299='Tabelas auxiliares'!$A$236,"INVESTIMENTO","ERRO - VERIFICAR"))))</f>
        <v/>
      </c>
      <c r="S299" s="64" t="str">
        <f t="shared" si="9"/>
        <v/>
      </c>
    </row>
    <row r="300" spans="17:19" x14ac:dyDescent="0.25">
      <c r="Q300" s="51" t="str">
        <f t="shared" si="8"/>
        <v/>
      </c>
      <c r="R300" s="51" t="str">
        <f>IF(M300="","",IF(AND(M300&lt;&gt;'Tabelas auxiliares'!$B$236,M300&lt;&gt;'Tabelas auxiliares'!$B$237,M300&lt;&gt;'Tabelas auxiliares'!$C$236,M300&lt;&gt;'Tabelas auxiliares'!$C$237,M300&lt;&gt;'Tabelas auxiliares'!$D$236),"FOLHA DE PESSOAL",IF(Q300='Tabelas auxiliares'!$A$237,"CUSTEIO",IF(Q300='Tabelas auxiliares'!$A$236,"INVESTIMENTO","ERRO - VERIFICAR"))))</f>
        <v/>
      </c>
      <c r="S300" s="64" t="str">
        <f t="shared" si="9"/>
        <v/>
      </c>
    </row>
    <row r="301" spans="17:19" x14ac:dyDescent="0.25">
      <c r="Q301" s="51" t="str">
        <f t="shared" si="8"/>
        <v/>
      </c>
      <c r="R301" s="51" t="str">
        <f>IF(M301="","",IF(AND(M301&lt;&gt;'Tabelas auxiliares'!$B$236,M301&lt;&gt;'Tabelas auxiliares'!$B$237,M301&lt;&gt;'Tabelas auxiliares'!$C$236,M301&lt;&gt;'Tabelas auxiliares'!$C$237,M301&lt;&gt;'Tabelas auxiliares'!$D$236),"FOLHA DE PESSOAL",IF(Q301='Tabelas auxiliares'!$A$237,"CUSTEIO",IF(Q301='Tabelas auxiliares'!$A$236,"INVESTIMENTO","ERRO - VERIFICAR"))))</f>
        <v/>
      </c>
      <c r="S301" s="64" t="str">
        <f t="shared" si="9"/>
        <v/>
      </c>
    </row>
    <row r="302" spans="17:19" x14ac:dyDescent="0.25">
      <c r="Q302" s="51" t="str">
        <f t="shared" si="8"/>
        <v/>
      </c>
      <c r="R302" s="51" t="str">
        <f>IF(M302="","",IF(AND(M302&lt;&gt;'Tabelas auxiliares'!$B$236,M302&lt;&gt;'Tabelas auxiliares'!$B$237,M302&lt;&gt;'Tabelas auxiliares'!$C$236,M302&lt;&gt;'Tabelas auxiliares'!$C$237,M302&lt;&gt;'Tabelas auxiliares'!$D$236),"FOLHA DE PESSOAL",IF(Q302='Tabelas auxiliares'!$A$237,"CUSTEIO",IF(Q302='Tabelas auxiliares'!$A$236,"INVESTIMENTO","ERRO - VERIFICAR"))))</f>
        <v/>
      </c>
      <c r="S302" s="64" t="str">
        <f t="shared" si="9"/>
        <v/>
      </c>
    </row>
    <row r="303" spans="17:19" x14ac:dyDescent="0.25">
      <c r="Q303" s="51" t="str">
        <f t="shared" si="8"/>
        <v/>
      </c>
      <c r="R303" s="51" t="str">
        <f>IF(M303="","",IF(AND(M303&lt;&gt;'Tabelas auxiliares'!$B$236,M303&lt;&gt;'Tabelas auxiliares'!$B$237,M303&lt;&gt;'Tabelas auxiliares'!$C$236,M303&lt;&gt;'Tabelas auxiliares'!$C$237,M303&lt;&gt;'Tabelas auxiliares'!$D$236),"FOLHA DE PESSOAL",IF(Q303='Tabelas auxiliares'!$A$237,"CUSTEIO",IF(Q303='Tabelas auxiliares'!$A$236,"INVESTIMENTO","ERRO - VERIFICAR"))))</f>
        <v/>
      </c>
      <c r="S303" s="64" t="str">
        <f t="shared" si="9"/>
        <v/>
      </c>
    </row>
    <row r="304" spans="17:19" x14ac:dyDescent="0.25">
      <c r="Q304" s="51" t="str">
        <f t="shared" si="8"/>
        <v/>
      </c>
      <c r="R304" s="51" t="str">
        <f>IF(M304="","",IF(AND(M304&lt;&gt;'Tabelas auxiliares'!$B$236,M304&lt;&gt;'Tabelas auxiliares'!$B$237,M304&lt;&gt;'Tabelas auxiliares'!$C$236,M304&lt;&gt;'Tabelas auxiliares'!$C$237,M304&lt;&gt;'Tabelas auxiliares'!$D$236),"FOLHA DE PESSOAL",IF(Q304='Tabelas auxiliares'!$A$237,"CUSTEIO",IF(Q304='Tabelas auxiliares'!$A$236,"INVESTIMENTO","ERRO - VERIFICAR"))))</f>
        <v/>
      </c>
      <c r="S304" s="64" t="str">
        <f t="shared" si="9"/>
        <v/>
      </c>
    </row>
    <row r="305" spans="17:19" x14ac:dyDescent="0.25">
      <c r="Q305" s="51" t="str">
        <f t="shared" si="8"/>
        <v/>
      </c>
      <c r="R305" s="51" t="str">
        <f>IF(M305="","",IF(AND(M305&lt;&gt;'Tabelas auxiliares'!$B$236,M305&lt;&gt;'Tabelas auxiliares'!$B$237,M305&lt;&gt;'Tabelas auxiliares'!$C$236,M305&lt;&gt;'Tabelas auxiliares'!$C$237,M305&lt;&gt;'Tabelas auxiliares'!$D$236),"FOLHA DE PESSOAL",IF(Q305='Tabelas auxiliares'!$A$237,"CUSTEIO",IF(Q305='Tabelas auxiliares'!$A$236,"INVESTIMENTO","ERRO - VERIFICAR"))))</f>
        <v/>
      </c>
      <c r="S305" s="64" t="str">
        <f t="shared" si="9"/>
        <v/>
      </c>
    </row>
    <row r="306" spans="17:19" x14ac:dyDescent="0.25">
      <c r="Q306" s="51" t="str">
        <f t="shared" si="8"/>
        <v/>
      </c>
      <c r="R306" s="51" t="str">
        <f>IF(M306="","",IF(AND(M306&lt;&gt;'Tabelas auxiliares'!$B$236,M306&lt;&gt;'Tabelas auxiliares'!$B$237,M306&lt;&gt;'Tabelas auxiliares'!$C$236,M306&lt;&gt;'Tabelas auxiliares'!$C$237,M306&lt;&gt;'Tabelas auxiliares'!$D$236),"FOLHA DE PESSOAL",IF(Q306='Tabelas auxiliares'!$A$237,"CUSTEIO",IF(Q306='Tabelas auxiliares'!$A$236,"INVESTIMENTO","ERRO - VERIFICAR"))))</f>
        <v/>
      </c>
      <c r="S306" s="64" t="str">
        <f t="shared" si="9"/>
        <v/>
      </c>
    </row>
    <row r="307" spans="17:19" x14ac:dyDescent="0.25">
      <c r="Q307" s="51" t="str">
        <f t="shared" si="8"/>
        <v/>
      </c>
      <c r="R307" s="51" t="str">
        <f>IF(M307="","",IF(AND(M307&lt;&gt;'Tabelas auxiliares'!$B$236,M307&lt;&gt;'Tabelas auxiliares'!$B$237,M307&lt;&gt;'Tabelas auxiliares'!$C$236,M307&lt;&gt;'Tabelas auxiliares'!$C$237,M307&lt;&gt;'Tabelas auxiliares'!$D$236),"FOLHA DE PESSOAL",IF(Q307='Tabelas auxiliares'!$A$237,"CUSTEIO",IF(Q307='Tabelas auxiliares'!$A$236,"INVESTIMENTO","ERRO - VERIFICAR"))))</f>
        <v/>
      </c>
      <c r="S307" s="64" t="str">
        <f t="shared" si="9"/>
        <v/>
      </c>
    </row>
    <row r="308" spans="17:19" x14ac:dyDescent="0.25">
      <c r="Q308" s="51" t="str">
        <f t="shared" si="8"/>
        <v/>
      </c>
      <c r="R308" s="51" t="str">
        <f>IF(M308="","",IF(AND(M308&lt;&gt;'Tabelas auxiliares'!$B$236,M308&lt;&gt;'Tabelas auxiliares'!$B$237,M308&lt;&gt;'Tabelas auxiliares'!$C$236,M308&lt;&gt;'Tabelas auxiliares'!$C$237,M308&lt;&gt;'Tabelas auxiliares'!$D$236),"FOLHA DE PESSOAL",IF(Q308='Tabelas auxiliares'!$A$237,"CUSTEIO",IF(Q308='Tabelas auxiliares'!$A$236,"INVESTIMENTO","ERRO - VERIFICAR"))))</f>
        <v/>
      </c>
      <c r="S308" s="64" t="str">
        <f t="shared" si="9"/>
        <v/>
      </c>
    </row>
    <row r="309" spans="17:19" x14ac:dyDescent="0.25">
      <c r="Q309" s="51" t="str">
        <f t="shared" si="8"/>
        <v/>
      </c>
      <c r="R309" s="51" t="str">
        <f>IF(M309="","",IF(AND(M309&lt;&gt;'Tabelas auxiliares'!$B$236,M309&lt;&gt;'Tabelas auxiliares'!$B$237,M309&lt;&gt;'Tabelas auxiliares'!$C$236,M309&lt;&gt;'Tabelas auxiliares'!$C$237,M309&lt;&gt;'Tabelas auxiliares'!$D$236),"FOLHA DE PESSOAL",IF(Q309='Tabelas auxiliares'!$A$237,"CUSTEIO",IF(Q309='Tabelas auxiliares'!$A$236,"INVESTIMENTO","ERRO - VERIFICAR"))))</f>
        <v/>
      </c>
      <c r="S309" s="64" t="str">
        <f t="shared" si="9"/>
        <v/>
      </c>
    </row>
    <row r="310" spans="17:19" x14ac:dyDescent="0.25">
      <c r="Q310" s="51" t="str">
        <f t="shared" si="8"/>
        <v/>
      </c>
      <c r="R310" s="51" t="str">
        <f>IF(M310="","",IF(AND(M310&lt;&gt;'Tabelas auxiliares'!$B$236,M310&lt;&gt;'Tabelas auxiliares'!$B$237,M310&lt;&gt;'Tabelas auxiliares'!$C$236,M310&lt;&gt;'Tabelas auxiliares'!$C$237,M310&lt;&gt;'Tabelas auxiliares'!$D$236),"FOLHA DE PESSOAL",IF(Q310='Tabelas auxiliares'!$A$237,"CUSTEIO",IF(Q310='Tabelas auxiliares'!$A$236,"INVESTIMENTO","ERRO - VERIFICAR"))))</f>
        <v/>
      </c>
      <c r="S310" s="64" t="str">
        <f t="shared" si="9"/>
        <v/>
      </c>
    </row>
    <row r="311" spans="17:19" x14ac:dyDescent="0.25">
      <c r="Q311" s="51" t="str">
        <f t="shared" si="8"/>
        <v/>
      </c>
      <c r="R311" s="51" t="str">
        <f>IF(M311="","",IF(AND(M311&lt;&gt;'Tabelas auxiliares'!$B$236,M311&lt;&gt;'Tabelas auxiliares'!$B$237,M311&lt;&gt;'Tabelas auxiliares'!$C$236,M311&lt;&gt;'Tabelas auxiliares'!$C$237,M311&lt;&gt;'Tabelas auxiliares'!$D$236),"FOLHA DE PESSOAL",IF(Q311='Tabelas auxiliares'!$A$237,"CUSTEIO",IF(Q311='Tabelas auxiliares'!$A$236,"INVESTIMENTO","ERRO - VERIFICAR"))))</f>
        <v/>
      </c>
      <c r="S311" s="64" t="str">
        <f t="shared" si="9"/>
        <v/>
      </c>
    </row>
    <row r="312" spans="17:19" x14ac:dyDescent="0.25">
      <c r="Q312" s="51" t="str">
        <f t="shared" si="8"/>
        <v/>
      </c>
      <c r="R312" s="51" t="str">
        <f>IF(M312="","",IF(AND(M312&lt;&gt;'Tabelas auxiliares'!$B$236,M312&lt;&gt;'Tabelas auxiliares'!$B$237,M312&lt;&gt;'Tabelas auxiliares'!$C$236,M312&lt;&gt;'Tabelas auxiliares'!$C$237,M312&lt;&gt;'Tabelas auxiliares'!$D$236),"FOLHA DE PESSOAL",IF(Q312='Tabelas auxiliares'!$A$237,"CUSTEIO",IF(Q312='Tabelas auxiliares'!$A$236,"INVESTIMENTO","ERRO - VERIFICAR"))))</f>
        <v/>
      </c>
      <c r="S312" s="64" t="str">
        <f t="shared" si="9"/>
        <v/>
      </c>
    </row>
    <row r="313" spans="17:19" x14ac:dyDescent="0.25">
      <c r="Q313" s="51" t="str">
        <f t="shared" si="8"/>
        <v/>
      </c>
      <c r="R313" s="51" t="str">
        <f>IF(M313="","",IF(AND(M313&lt;&gt;'Tabelas auxiliares'!$B$236,M313&lt;&gt;'Tabelas auxiliares'!$B$237,M313&lt;&gt;'Tabelas auxiliares'!$C$236,M313&lt;&gt;'Tabelas auxiliares'!$C$237,M313&lt;&gt;'Tabelas auxiliares'!$D$236),"FOLHA DE PESSOAL",IF(Q313='Tabelas auxiliares'!$A$237,"CUSTEIO",IF(Q313='Tabelas auxiliares'!$A$236,"INVESTIMENTO","ERRO - VERIFICAR"))))</f>
        <v/>
      </c>
      <c r="S313" s="64" t="str">
        <f t="shared" si="9"/>
        <v/>
      </c>
    </row>
    <row r="314" spans="17:19" x14ac:dyDescent="0.25">
      <c r="Q314" s="51" t="str">
        <f t="shared" si="8"/>
        <v/>
      </c>
      <c r="R314" s="51" t="str">
        <f>IF(M314="","",IF(AND(M314&lt;&gt;'Tabelas auxiliares'!$B$236,M314&lt;&gt;'Tabelas auxiliares'!$B$237,M314&lt;&gt;'Tabelas auxiliares'!$C$236,M314&lt;&gt;'Tabelas auxiliares'!$C$237,M314&lt;&gt;'Tabelas auxiliares'!$D$236),"FOLHA DE PESSOAL",IF(Q314='Tabelas auxiliares'!$A$237,"CUSTEIO",IF(Q314='Tabelas auxiliares'!$A$236,"INVESTIMENTO","ERRO - VERIFICAR"))))</f>
        <v/>
      </c>
      <c r="S314" s="64" t="str">
        <f t="shared" si="9"/>
        <v/>
      </c>
    </row>
    <row r="315" spans="17:19" x14ac:dyDescent="0.25">
      <c r="Q315" s="51" t="str">
        <f t="shared" si="8"/>
        <v/>
      </c>
      <c r="R315" s="51" t="str">
        <f>IF(M315="","",IF(AND(M315&lt;&gt;'Tabelas auxiliares'!$B$236,M315&lt;&gt;'Tabelas auxiliares'!$B$237,M315&lt;&gt;'Tabelas auxiliares'!$C$236,M315&lt;&gt;'Tabelas auxiliares'!$C$237,M315&lt;&gt;'Tabelas auxiliares'!$D$236),"FOLHA DE PESSOAL",IF(Q315='Tabelas auxiliares'!$A$237,"CUSTEIO",IF(Q315='Tabelas auxiliares'!$A$236,"INVESTIMENTO","ERRO - VERIFICAR"))))</f>
        <v/>
      </c>
      <c r="S315" s="64" t="str">
        <f t="shared" si="9"/>
        <v/>
      </c>
    </row>
    <row r="316" spans="17:19" x14ac:dyDescent="0.25">
      <c r="Q316" s="51" t="str">
        <f t="shared" si="8"/>
        <v/>
      </c>
      <c r="R316" s="51" t="str">
        <f>IF(M316="","",IF(AND(M316&lt;&gt;'Tabelas auxiliares'!$B$236,M316&lt;&gt;'Tabelas auxiliares'!$B$237,M316&lt;&gt;'Tabelas auxiliares'!$C$236,M316&lt;&gt;'Tabelas auxiliares'!$C$237,M316&lt;&gt;'Tabelas auxiliares'!$D$236),"FOLHA DE PESSOAL",IF(Q316='Tabelas auxiliares'!$A$237,"CUSTEIO",IF(Q316='Tabelas auxiliares'!$A$236,"INVESTIMENTO","ERRO - VERIFICAR"))))</f>
        <v/>
      </c>
      <c r="S316" s="64" t="str">
        <f t="shared" si="9"/>
        <v/>
      </c>
    </row>
    <row r="317" spans="17:19" x14ac:dyDescent="0.25">
      <c r="Q317" s="51" t="str">
        <f t="shared" si="8"/>
        <v/>
      </c>
      <c r="R317" s="51" t="str">
        <f>IF(M317="","",IF(AND(M317&lt;&gt;'Tabelas auxiliares'!$B$236,M317&lt;&gt;'Tabelas auxiliares'!$B$237,M317&lt;&gt;'Tabelas auxiliares'!$C$236,M317&lt;&gt;'Tabelas auxiliares'!$C$237,M317&lt;&gt;'Tabelas auxiliares'!$D$236),"FOLHA DE PESSOAL",IF(Q317='Tabelas auxiliares'!$A$237,"CUSTEIO",IF(Q317='Tabelas auxiliares'!$A$236,"INVESTIMENTO","ERRO - VERIFICAR"))))</f>
        <v/>
      </c>
      <c r="S317" s="64" t="str">
        <f t="shared" si="9"/>
        <v/>
      </c>
    </row>
    <row r="318" spans="17:19" x14ac:dyDescent="0.25">
      <c r="Q318" s="51" t="str">
        <f t="shared" si="8"/>
        <v/>
      </c>
      <c r="R318" s="51" t="str">
        <f>IF(M318="","",IF(AND(M318&lt;&gt;'Tabelas auxiliares'!$B$236,M318&lt;&gt;'Tabelas auxiliares'!$B$237,M318&lt;&gt;'Tabelas auxiliares'!$C$236,M318&lt;&gt;'Tabelas auxiliares'!$C$237,M318&lt;&gt;'Tabelas auxiliares'!$D$236),"FOLHA DE PESSOAL",IF(Q318='Tabelas auxiliares'!$A$237,"CUSTEIO",IF(Q318='Tabelas auxiliares'!$A$236,"INVESTIMENTO","ERRO - VERIFICAR"))))</f>
        <v/>
      </c>
      <c r="S318" s="64" t="str">
        <f t="shared" si="9"/>
        <v/>
      </c>
    </row>
    <row r="319" spans="17:19" x14ac:dyDescent="0.25">
      <c r="Q319" s="51" t="str">
        <f t="shared" si="8"/>
        <v/>
      </c>
      <c r="R319" s="51" t="str">
        <f>IF(M319="","",IF(AND(M319&lt;&gt;'Tabelas auxiliares'!$B$236,M319&lt;&gt;'Tabelas auxiliares'!$B$237,M319&lt;&gt;'Tabelas auxiliares'!$C$236,M319&lt;&gt;'Tabelas auxiliares'!$C$237,M319&lt;&gt;'Tabelas auxiliares'!$D$236),"FOLHA DE PESSOAL",IF(Q319='Tabelas auxiliares'!$A$237,"CUSTEIO",IF(Q319='Tabelas auxiliares'!$A$236,"INVESTIMENTO","ERRO - VERIFICAR"))))</f>
        <v/>
      </c>
      <c r="S319" s="64" t="str">
        <f t="shared" si="9"/>
        <v/>
      </c>
    </row>
    <row r="320" spans="17:19" x14ac:dyDescent="0.25">
      <c r="Q320" s="51" t="str">
        <f t="shared" si="8"/>
        <v/>
      </c>
      <c r="R320" s="51" t="str">
        <f>IF(M320="","",IF(AND(M320&lt;&gt;'Tabelas auxiliares'!$B$236,M320&lt;&gt;'Tabelas auxiliares'!$B$237,M320&lt;&gt;'Tabelas auxiliares'!$C$236,M320&lt;&gt;'Tabelas auxiliares'!$C$237,M320&lt;&gt;'Tabelas auxiliares'!$D$236),"FOLHA DE PESSOAL",IF(Q320='Tabelas auxiliares'!$A$237,"CUSTEIO",IF(Q320='Tabelas auxiliares'!$A$236,"INVESTIMENTO","ERRO - VERIFICAR"))))</f>
        <v/>
      </c>
      <c r="S320" s="64" t="str">
        <f t="shared" si="9"/>
        <v/>
      </c>
    </row>
    <row r="321" spans="17:19" x14ac:dyDescent="0.25">
      <c r="Q321" s="51" t="str">
        <f t="shared" si="8"/>
        <v/>
      </c>
      <c r="R321" s="51" t="str">
        <f>IF(M321="","",IF(AND(M321&lt;&gt;'Tabelas auxiliares'!$B$236,M321&lt;&gt;'Tabelas auxiliares'!$B$237,M321&lt;&gt;'Tabelas auxiliares'!$C$236,M321&lt;&gt;'Tabelas auxiliares'!$C$237,M321&lt;&gt;'Tabelas auxiliares'!$D$236),"FOLHA DE PESSOAL",IF(Q321='Tabelas auxiliares'!$A$237,"CUSTEIO",IF(Q321='Tabelas auxiliares'!$A$236,"INVESTIMENTO","ERRO - VERIFICAR"))))</f>
        <v/>
      </c>
      <c r="S321" s="64" t="str">
        <f t="shared" si="9"/>
        <v/>
      </c>
    </row>
    <row r="322" spans="17:19" x14ac:dyDescent="0.25">
      <c r="Q322" s="51" t="str">
        <f t="shared" si="8"/>
        <v/>
      </c>
      <c r="R322" s="51" t="str">
        <f>IF(M322="","",IF(AND(M322&lt;&gt;'Tabelas auxiliares'!$B$236,M322&lt;&gt;'Tabelas auxiliares'!$B$237,M322&lt;&gt;'Tabelas auxiliares'!$C$236,M322&lt;&gt;'Tabelas auxiliares'!$C$237,M322&lt;&gt;'Tabelas auxiliares'!$D$236),"FOLHA DE PESSOAL",IF(Q322='Tabelas auxiliares'!$A$237,"CUSTEIO",IF(Q322='Tabelas auxiliares'!$A$236,"INVESTIMENTO","ERRO - VERIFICAR"))))</f>
        <v/>
      </c>
      <c r="S322" s="64" t="str">
        <f t="shared" si="9"/>
        <v/>
      </c>
    </row>
    <row r="323" spans="17:19" x14ac:dyDescent="0.25">
      <c r="Q323" s="51" t="str">
        <f t="shared" si="8"/>
        <v/>
      </c>
      <c r="R323" s="51" t="str">
        <f>IF(M323="","",IF(AND(M323&lt;&gt;'Tabelas auxiliares'!$B$236,M323&lt;&gt;'Tabelas auxiliares'!$B$237,M323&lt;&gt;'Tabelas auxiliares'!$C$236,M323&lt;&gt;'Tabelas auxiliares'!$C$237,M323&lt;&gt;'Tabelas auxiliares'!$D$236),"FOLHA DE PESSOAL",IF(Q323='Tabelas auxiliares'!$A$237,"CUSTEIO",IF(Q323='Tabelas auxiliares'!$A$236,"INVESTIMENTO","ERRO - VERIFICAR"))))</f>
        <v/>
      </c>
      <c r="S323" s="64" t="str">
        <f t="shared" si="9"/>
        <v/>
      </c>
    </row>
    <row r="324" spans="17:19" x14ac:dyDescent="0.25">
      <c r="Q324" s="51" t="str">
        <f t="shared" ref="Q324:Q387" si="10">LEFT(O324,1)</f>
        <v/>
      </c>
      <c r="R324" s="51" t="str">
        <f>IF(M324="","",IF(AND(M324&lt;&gt;'Tabelas auxiliares'!$B$236,M324&lt;&gt;'Tabelas auxiliares'!$B$237,M324&lt;&gt;'Tabelas auxiliares'!$C$236,M324&lt;&gt;'Tabelas auxiliares'!$C$237,M324&lt;&gt;'Tabelas auxiliares'!$D$236),"FOLHA DE PESSOAL",IF(Q324='Tabelas auxiliares'!$A$237,"CUSTEIO",IF(Q324='Tabelas auxiliares'!$A$236,"INVESTIMENTO","ERRO - VERIFICAR"))))</f>
        <v/>
      </c>
      <c r="S324" s="64" t="str">
        <f t="shared" si="9"/>
        <v/>
      </c>
    </row>
    <row r="325" spans="17:19" x14ac:dyDescent="0.25">
      <c r="Q325" s="51" t="str">
        <f t="shared" si="10"/>
        <v/>
      </c>
      <c r="R325" s="51" t="str">
        <f>IF(M325="","",IF(AND(M325&lt;&gt;'Tabelas auxiliares'!$B$236,M325&lt;&gt;'Tabelas auxiliares'!$B$237,M325&lt;&gt;'Tabelas auxiliares'!$C$236,M325&lt;&gt;'Tabelas auxiliares'!$C$237,M325&lt;&gt;'Tabelas auxiliares'!$D$236),"FOLHA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IF(M326="","",IF(AND(M326&lt;&gt;'Tabelas auxiliares'!$B$236,M326&lt;&gt;'Tabelas auxiliares'!$B$237,M326&lt;&gt;'Tabelas auxiliares'!$C$236,M326&lt;&gt;'Tabelas auxiliares'!$C$237,M326&lt;&gt;'Tabelas auxiliares'!$D$236),"FOLHA DE PESSOAL",IF(Q326='Tabelas auxiliares'!$A$237,"CUSTEIO",IF(Q326='Tabelas auxiliares'!$A$236,"INVESTIMENTO","ERRO - VERIFICAR"))))</f>
        <v/>
      </c>
      <c r="S326" s="64" t="str">
        <f t="shared" si="11"/>
        <v/>
      </c>
    </row>
    <row r="327" spans="17:19" x14ac:dyDescent="0.25">
      <c r="Q327" s="51" t="str">
        <f t="shared" si="10"/>
        <v/>
      </c>
      <c r="R327" s="51" t="str">
        <f>IF(M327="","",IF(AND(M327&lt;&gt;'Tabelas auxiliares'!$B$236,M327&lt;&gt;'Tabelas auxiliares'!$B$237,M327&lt;&gt;'Tabelas auxiliares'!$C$236,M327&lt;&gt;'Tabelas auxiliares'!$C$237,M327&lt;&gt;'Tabelas auxiliares'!$D$236),"FOLHA DE PESSOAL",IF(Q327='Tabelas auxiliares'!$A$237,"CUSTEIO",IF(Q327='Tabelas auxiliares'!$A$236,"INVESTIMENTO","ERRO - VERIFICAR"))))</f>
        <v/>
      </c>
      <c r="S327" s="64" t="str">
        <f t="shared" si="11"/>
        <v/>
      </c>
    </row>
    <row r="328" spans="17:19" x14ac:dyDescent="0.25">
      <c r="Q328" s="51" t="str">
        <f t="shared" si="10"/>
        <v/>
      </c>
      <c r="R328" s="51" t="str">
        <f>IF(M328="","",IF(AND(M328&lt;&gt;'Tabelas auxiliares'!$B$236,M328&lt;&gt;'Tabelas auxiliares'!$B$237,M328&lt;&gt;'Tabelas auxiliares'!$C$236,M328&lt;&gt;'Tabelas auxiliares'!$C$237,M328&lt;&gt;'Tabelas auxiliares'!$D$236),"FOLHA DE PESSOAL",IF(Q328='Tabelas auxiliares'!$A$237,"CUSTEIO",IF(Q328='Tabelas auxiliares'!$A$236,"INVESTIMENTO","ERRO - VERIFICAR"))))</f>
        <v/>
      </c>
      <c r="S328" s="64" t="str">
        <f t="shared" si="11"/>
        <v/>
      </c>
    </row>
    <row r="329" spans="17:19" x14ac:dyDescent="0.25">
      <c r="Q329" s="51" t="str">
        <f t="shared" si="10"/>
        <v/>
      </c>
      <c r="R329" s="51" t="str">
        <f>IF(M329="","",IF(AND(M329&lt;&gt;'Tabelas auxiliares'!$B$236,M329&lt;&gt;'Tabelas auxiliares'!$B$237,M329&lt;&gt;'Tabelas auxiliares'!$C$236,M329&lt;&gt;'Tabelas auxiliares'!$C$237,M329&lt;&gt;'Tabelas auxiliares'!$D$236),"FOLHA DE PESSOAL",IF(Q329='Tabelas auxiliares'!$A$237,"CUSTEIO",IF(Q329='Tabelas auxiliares'!$A$236,"INVESTIMENTO","ERRO - VERIFICAR"))))</f>
        <v/>
      </c>
      <c r="S329" s="64" t="str">
        <f t="shared" si="11"/>
        <v/>
      </c>
    </row>
    <row r="330" spans="17:19" x14ac:dyDescent="0.25">
      <c r="Q330" s="51" t="str">
        <f t="shared" si="10"/>
        <v/>
      </c>
      <c r="R330" s="51" t="str">
        <f>IF(M330="","",IF(AND(M330&lt;&gt;'Tabelas auxiliares'!$B$236,M330&lt;&gt;'Tabelas auxiliares'!$B$237,M330&lt;&gt;'Tabelas auxiliares'!$C$236,M330&lt;&gt;'Tabelas auxiliares'!$C$237,M330&lt;&gt;'Tabelas auxiliares'!$D$236),"FOLHA DE PESSOAL",IF(Q330='Tabelas auxiliares'!$A$237,"CUSTEIO",IF(Q330='Tabelas auxiliares'!$A$236,"INVESTIMENTO","ERRO - VERIFICAR"))))</f>
        <v/>
      </c>
      <c r="S330" s="64" t="str">
        <f t="shared" si="11"/>
        <v/>
      </c>
    </row>
    <row r="331" spans="17:19" x14ac:dyDescent="0.25">
      <c r="Q331" s="51" t="str">
        <f t="shared" si="10"/>
        <v/>
      </c>
      <c r="R331" s="51" t="str">
        <f>IF(M331="","",IF(AND(M331&lt;&gt;'Tabelas auxiliares'!$B$236,M331&lt;&gt;'Tabelas auxiliares'!$B$237,M331&lt;&gt;'Tabelas auxiliares'!$C$236,M331&lt;&gt;'Tabelas auxiliares'!$C$237,M331&lt;&gt;'Tabelas auxiliares'!$D$236),"FOLHA DE PESSOAL",IF(Q331='Tabelas auxiliares'!$A$237,"CUSTEIO",IF(Q331='Tabelas auxiliares'!$A$236,"INVESTIMENTO","ERRO - VERIFICAR"))))</f>
        <v/>
      </c>
      <c r="S331" s="64" t="str">
        <f t="shared" si="11"/>
        <v/>
      </c>
    </row>
    <row r="332" spans="17:19" x14ac:dyDescent="0.25">
      <c r="Q332" s="51" t="str">
        <f t="shared" si="10"/>
        <v/>
      </c>
      <c r="R332" s="51" t="str">
        <f>IF(M332="","",IF(AND(M332&lt;&gt;'Tabelas auxiliares'!$B$236,M332&lt;&gt;'Tabelas auxiliares'!$B$237,M332&lt;&gt;'Tabelas auxiliares'!$C$236,M332&lt;&gt;'Tabelas auxiliares'!$C$237,M332&lt;&gt;'Tabelas auxiliares'!$D$236),"FOLHA DE PESSOAL",IF(Q332='Tabelas auxiliares'!$A$237,"CUSTEIO",IF(Q332='Tabelas auxiliares'!$A$236,"INVESTIMENTO","ERRO - VERIFICAR"))))</f>
        <v/>
      </c>
      <c r="S332" s="64" t="str">
        <f t="shared" si="11"/>
        <v/>
      </c>
    </row>
    <row r="333" spans="17:19" x14ac:dyDescent="0.25">
      <c r="Q333" s="51" t="str">
        <f t="shared" si="10"/>
        <v/>
      </c>
      <c r="R333" s="51" t="str">
        <f>IF(M333="","",IF(AND(M333&lt;&gt;'Tabelas auxiliares'!$B$236,M333&lt;&gt;'Tabelas auxiliares'!$B$237,M333&lt;&gt;'Tabelas auxiliares'!$C$236,M333&lt;&gt;'Tabelas auxiliares'!$C$237,M333&lt;&gt;'Tabelas auxiliares'!$D$236),"FOLHA DE PESSOAL",IF(Q333='Tabelas auxiliares'!$A$237,"CUSTEIO",IF(Q333='Tabelas auxiliares'!$A$236,"INVESTIMENTO","ERRO - VERIFICAR"))))</f>
        <v/>
      </c>
      <c r="S333" s="64" t="str">
        <f t="shared" si="11"/>
        <v/>
      </c>
    </row>
    <row r="334" spans="17:19" x14ac:dyDescent="0.25">
      <c r="Q334" s="51" t="str">
        <f t="shared" si="10"/>
        <v/>
      </c>
      <c r="R334" s="51" t="str">
        <f>IF(M334="","",IF(AND(M334&lt;&gt;'Tabelas auxiliares'!$B$236,M334&lt;&gt;'Tabelas auxiliares'!$B$237,M334&lt;&gt;'Tabelas auxiliares'!$C$236,M334&lt;&gt;'Tabelas auxiliares'!$C$237,M334&lt;&gt;'Tabelas auxiliares'!$D$236),"FOLHA DE PESSOAL",IF(Q334='Tabelas auxiliares'!$A$237,"CUSTEIO",IF(Q334='Tabelas auxiliares'!$A$236,"INVESTIMENTO","ERRO - VERIFICAR"))))</f>
        <v/>
      </c>
      <c r="S334" s="64" t="str">
        <f t="shared" si="11"/>
        <v/>
      </c>
    </row>
    <row r="335" spans="17:19" x14ac:dyDescent="0.25">
      <c r="Q335" s="51" t="str">
        <f t="shared" si="10"/>
        <v/>
      </c>
      <c r="R335" s="51" t="str">
        <f>IF(M335="","",IF(AND(M335&lt;&gt;'Tabelas auxiliares'!$B$236,M335&lt;&gt;'Tabelas auxiliares'!$B$237,M335&lt;&gt;'Tabelas auxiliares'!$C$236,M335&lt;&gt;'Tabelas auxiliares'!$C$237,M335&lt;&gt;'Tabelas auxiliares'!$D$236),"FOLHA DE PESSOAL",IF(Q335='Tabelas auxiliares'!$A$237,"CUSTEIO",IF(Q335='Tabelas auxiliares'!$A$236,"INVESTIMENTO","ERRO - VERIFICAR"))))</f>
        <v/>
      </c>
      <c r="S335" s="64" t="str">
        <f t="shared" si="11"/>
        <v/>
      </c>
    </row>
    <row r="336" spans="17:19" x14ac:dyDescent="0.25">
      <c r="Q336" s="51" t="str">
        <f t="shared" si="10"/>
        <v/>
      </c>
      <c r="R336" s="51" t="str">
        <f>IF(M336="","",IF(AND(M336&lt;&gt;'Tabelas auxiliares'!$B$236,M336&lt;&gt;'Tabelas auxiliares'!$B$237,M336&lt;&gt;'Tabelas auxiliares'!$C$236,M336&lt;&gt;'Tabelas auxiliares'!$C$237,M336&lt;&gt;'Tabelas auxiliares'!$D$236),"FOLHA DE PESSOAL",IF(Q336='Tabelas auxiliares'!$A$237,"CUSTEIO",IF(Q336='Tabelas auxiliares'!$A$236,"INVESTIMENTO","ERRO - VERIFICAR"))))</f>
        <v/>
      </c>
      <c r="S336" s="64" t="str">
        <f t="shared" si="11"/>
        <v/>
      </c>
    </row>
    <row r="337" spans="17:19" x14ac:dyDescent="0.25">
      <c r="Q337" s="51" t="str">
        <f t="shared" si="10"/>
        <v/>
      </c>
      <c r="R337" s="51" t="str">
        <f>IF(M337="","",IF(AND(M337&lt;&gt;'Tabelas auxiliares'!$B$236,M337&lt;&gt;'Tabelas auxiliares'!$B$237,M337&lt;&gt;'Tabelas auxiliares'!$C$236,M337&lt;&gt;'Tabelas auxiliares'!$C$237,M337&lt;&gt;'Tabelas auxiliares'!$D$236),"FOLHA DE PESSOAL",IF(Q337='Tabelas auxiliares'!$A$237,"CUSTEIO",IF(Q337='Tabelas auxiliares'!$A$236,"INVESTIMENTO","ERRO - VERIFICAR"))))</f>
        <v/>
      </c>
      <c r="S337" s="64" t="str">
        <f t="shared" si="11"/>
        <v/>
      </c>
    </row>
    <row r="338" spans="17:19" x14ac:dyDescent="0.25">
      <c r="Q338" s="51" t="str">
        <f t="shared" si="10"/>
        <v/>
      </c>
      <c r="R338" s="51" t="str">
        <f>IF(M338="","",IF(AND(M338&lt;&gt;'Tabelas auxiliares'!$B$236,M338&lt;&gt;'Tabelas auxiliares'!$B$237,M338&lt;&gt;'Tabelas auxiliares'!$C$236,M338&lt;&gt;'Tabelas auxiliares'!$C$237,M338&lt;&gt;'Tabelas auxiliares'!$D$236),"FOLHA DE PESSOAL",IF(Q338='Tabelas auxiliares'!$A$237,"CUSTEIO",IF(Q338='Tabelas auxiliares'!$A$236,"INVESTIMENTO","ERRO - VERIFICAR"))))</f>
        <v/>
      </c>
      <c r="S338" s="64" t="str">
        <f t="shared" si="11"/>
        <v/>
      </c>
    </row>
    <row r="339" spans="17:19" x14ac:dyDescent="0.25">
      <c r="Q339" s="51" t="str">
        <f t="shared" si="10"/>
        <v/>
      </c>
      <c r="R339" s="51" t="str">
        <f>IF(M339="","",IF(AND(M339&lt;&gt;'Tabelas auxiliares'!$B$236,M339&lt;&gt;'Tabelas auxiliares'!$B$237,M339&lt;&gt;'Tabelas auxiliares'!$C$236,M339&lt;&gt;'Tabelas auxiliares'!$C$237,M339&lt;&gt;'Tabelas auxiliares'!$D$236),"FOLHA DE PESSOAL",IF(Q339='Tabelas auxiliares'!$A$237,"CUSTEIO",IF(Q339='Tabelas auxiliares'!$A$236,"INVESTIMENTO","ERRO - VERIFICAR"))))</f>
        <v/>
      </c>
      <c r="S339" s="64" t="str">
        <f t="shared" si="11"/>
        <v/>
      </c>
    </row>
    <row r="340" spans="17:19" x14ac:dyDescent="0.25">
      <c r="Q340" s="51" t="str">
        <f t="shared" si="10"/>
        <v/>
      </c>
      <c r="R340" s="51" t="str">
        <f>IF(M340="","",IF(AND(M340&lt;&gt;'Tabelas auxiliares'!$B$236,M340&lt;&gt;'Tabelas auxiliares'!$B$237,M340&lt;&gt;'Tabelas auxiliares'!$C$236,M340&lt;&gt;'Tabelas auxiliares'!$C$237,M340&lt;&gt;'Tabelas auxiliares'!$D$236),"FOLHA DE PESSOAL",IF(Q340='Tabelas auxiliares'!$A$237,"CUSTEIO",IF(Q340='Tabelas auxiliares'!$A$236,"INVESTIMENTO","ERRO - VERIFICAR"))))</f>
        <v/>
      </c>
      <c r="S340" s="64" t="str">
        <f t="shared" si="11"/>
        <v/>
      </c>
    </row>
    <row r="341" spans="17:19" x14ac:dyDescent="0.25">
      <c r="Q341" s="51" t="str">
        <f t="shared" si="10"/>
        <v/>
      </c>
      <c r="R341" s="51" t="str">
        <f>IF(M341="","",IF(AND(M341&lt;&gt;'Tabelas auxiliares'!$B$236,M341&lt;&gt;'Tabelas auxiliares'!$B$237,M341&lt;&gt;'Tabelas auxiliares'!$C$236,M341&lt;&gt;'Tabelas auxiliares'!$C$237,M341&lt;&gt;'Tabelas auxiliares'!$D$236),"FOLHA DE PESSOAL",IF(Q341='Tabelas auxiliares'!$A$237,"CUSTEIO",IF(Q341='Tabelas auxiliares'!$A$236,"INVESTIMENTO","ERRO - VERIFICAR"))))</f>
        <v/>
      </c>
      <c r="S341" s="64" t="str">
        <f t="shared" si="11"/>
        <v/>
      </c>
    </row>
    <row r="342" spans="17:19" x14ac:dyDescent="0.25">
      <c r="Q342" s="51" t="str">
        <f t="shared" si="10"/>
        <v/>
      </c>
      <c r="R342" s="51" t="str">
        <f>IF(M342="","",IF(AND(M342&lt;&gt;'Tabelas auxiliares'!$B$236,M342&lt;&gt;'Tabelas auxiliares'!$B$237,M342&lt;&gt;'Tabelas auxiliares'!$C$236,M342&lt;&gt;'Tabelas auxiliares'!$C$237,M342&lt;&gt;'Tabelas auxiliares'!$D$236),"FOLHA DE PESSOAL",IF(Q342='Tabelas auxiliares'!$A$237,"CUSTEIO",IF(Q342='Tabelas auxiliares'!$A$236,"INVESTIMENTO","ERRO - VERIFICAR"))))</f>
        <v/>
      </c>
      <c r="S342" s="64" t="str">
        <f t="shared" si="11"/>
        <v/>
      </c>
    </row>
    <row r="343" spans="17:19" x14ac:dyDescent="0.25">
      <c r="Q343" s="51" t="str">
        <f t="shared" si="10"/>
        <v/>
      </c>
      <c r="R343" s="51" t="str">
        <f>IF(M343="","",IF(AND(M343&lt;&gt;'Tabelas auxiliares'!$B$236,M343&lt;&gt;'Tabelas auxiliares'!$B$237,M343&lt;&gt;'Tabelas auxiliares'!$C$236,M343&lt;&gt;'Tabelas auxiliares'!$C$237,M343&lt;&gt;'Tabelas auxiliares'!$D$236),"FOLHA DE PESSOAL",IF(Q343='Tabelas auxiliares'!$A$237,"CUSTEIO",IF(Q343='Tabelas auxiliares'!$A$236,"INVESTIMENTO","ERRO - VERIFICAR"))))</f>
        <v/>
      </c>
      <c r="S343" s="64" t="str">
        <f t="shared" si="11"/>
        <v/>
      </c>
    </row>
    <row r="344" spans="17:19" x14ac:dyDescent="0.25">
      <c r="Q344" s="51" t="str">
        <f t="shared" si="10"/>
        <v/>
      </c>
      <c r="R344" s="51" t="str">
        <f>IF(M344="","",IF(AND(M344&lt;&gt;'Tabelas auxiliares'!$B$236,M344&lt;&gt;'Tabelas auxiliares'!$B$237,M344&lt;&gt;'Tabelas auxiliares'!$C$236,M344&lt;&gt;'Tabelas auxiliares'!$C$237,M344&lt;&gt;'Tabelas auxiliares'!$D$236),"FOLHA DE PESSOAL",IF(Q344='Tabelas auxiliares'!$A$237,"CUSTEIO",IF(Q344='Tabelas auxiliares'!$A$236,"INVESTIMENTO","ERRO - VERIFICAR"))))</f>
        <v/>
      </c>
      <c r="S344" s="64" t="str">
        <f t="shared" si="11"/>
        <v/>
      </c>
    </row>
    <row r="345" spans="17:19" x14ac:dyDescent="0.25">
      <c r="Q345" s="51" t="str">
        <f t="shared" si="10"/>
        <v/>
      </c>
      <c r="R345" s="51" t="str">
        <f>IF(M345="","",IF(AND(M345&lt;&gt;'Tabelas auxiliares'!$B$236,M345&lt;&gt;'Tabelas auxiliares'!$B$237,M345&lt;&gt;'Tabelas auxiliares'!$C$236,M345&lt;&gt;'Tabelas auxiliares'!$C$237,M345&lt;&gt;'Tabelas auxiliares'!$D$236),"FOLHA DE PESSOAL",IF(Q345='Tabelas auxiliares'!$A$237,"CUSTEIO",IF(Q345='Tabelas auxiliares'!$A$236,"INVESTIMENTO","ERRO - VERIFICAR"))))</f>
        <v/>
      </c>
      <c r="S345" s="64" t="str">
        <f t="shared" si="11"/>
        <v/>
      </c>
    </row>
    <row r="346" spans="17:19" x14ac:dyDescent="0.25">
      <c r="Q346" s="51" t="str">
        <f t="shared" si="10"/>
        <v/>
      </c>
      <c r="R346" s="51" t="str">
        <f>IF(M346="","",IF(AND(M346&lt;&gt;'Tabelas auxiliares'!$B$236,M346&lt;&gt;'Tabelas auxiliares'!$B$237,M346&lt;&gt;'Tabelas auxiliares'!$C$236,M346&lt;&gt;'Tabelas auxiliares'!$C$237,M346&lt;&gt;'Tabelas auxiliares'!$D$236),"FOLHA DE PESSOAL",IF(Q346='Tabelas auxiliares'!$A$237,"CUSTEIO",IF(Q346='Tabelas auxiliares'!$A$236,"INVESTIMENTO","ERRO - VERIFICAR"))))</f>
        <v/>
      </c>
      <c r="S346" s="64" t="str">
        <f t="shared" si="11"/>
        <v/>
      </c>
    </row>
    <row r="347" spans="17:19" x14ac:dyDescent="0.25">
      <c r="Q347" s="51" t="str">
        <f t="shared" si="10"/>
        <v/>
      </c>
      <c r="R347" s="51" t="str">
        <f>IF(M347="","",IF(AND(M347&lt;&gt;'Tabelas auxiliares'!$B$236,M347&lt;&gt;'Tabelas auxiliares'!$B$237,M347&lt;&gt;'Tabelas auxiliares'!$C$236,M347&lt;&gt;'Tabelas auxiliares'!$C$237,M347&lt;&gt;'Tabelas auxiliares'!$D$236),"FOLHA DE PESSOAL",IF(Q347='Tabelas auxiliares'!$A$237,"CUSTEIO",IF(Q347='Tabelas auxiliares'!$A$236,"INVESTIMENTO","ERRO - VERIFICAR"))))</f>
        <v/>
      </c>
      <c r="S347" s="64" t="str">
        <f t="shared" si="11"/>
        <v/>
      </c>
    </row>
    <row r="348" spans="17:19" x14ac:dyDescent="0.25">
      <c r="Q348" s="51" t="str">
        <f t="shared" si="10"/>
        <v/>
      </c>
      <c r="R348" s="51" t="str">
        <f>IF(M348="","",IF(AND(M348&lt;&gt;'Tabelas auxiliares'!$B$236,M348&lt;&gt;'Tabelas auxiliares'!$B$237,M348&lt;&gt;'Tabelas auxiliares'!$C$236,M348&lt;&gt;'Tabelas auxiliares'!$C$237,M348&lt;&gt;'Tabelas auxiliares'!$D$236),"FOLHA DE PESSOAL",IF(Q348='Tabelas auxiliares'!$A$237,"CUSTEIO",IF(Q348='Tabelas auxiliares'!$A$236,"INVESTIMENTO","ERRO - VERIFICAR"))))</f>
        <v/>
      </c>
      <c r="S348" s="64" t="str">
        <f t="shared" si="11"/>
        <v/>
      </c>
    </row>
    <row r="349" spans="17:19" x14ac:dyDescent="0.25">
      <c r="Q349" s="51" t="str">
        <f t="shared" si="10"/>
        <v/>
      </c>
      <c r="R349" s="51" t="str">
        <f>IF(M349="","",IF(AND(M349&lt;&gt;'Tabelas auxiliares'!$B$236,M349&lt;&gt;'Tabelas auxiliares'!$B$237,M349&lt;&gt;'Tabelas auxiliares'!$C$236,M349&lt;&gt;'Tabelas auxiliares'!$C$237,M349&lt;&gt;'Tabelas auxiliares'!$D$236),"FOLHA DE PESSOAL",IF(Q349='Tabelas auxiliares'!$A$237,"CUSTEIO",IF(Q349='Tabelas auxiliares'!$A$236,"INVESTIMENTO","ERRO - VERIFICAR"))))</f>
        <v/>
      </c>
      <c r="S349" s="64" t="str">
        <f t="shared" si="11"/>
        <v/>
      </c>
    </row>
    <row r="350" spans="17:19" x14ac:dyDescent="0.25">
      <c r="Q350" s="51" t="str">
        <f t="shared" si="10"/>
        <v/>
      </c>
      <c r="R350" s="51" t="str">
        <f>IF(M350="","",IF(AND(M350&lt;&gt;'Tabelas auxiliares'!$B$236,M350&lt;&gt;'Tabelas auxiliares'!$B$237,M350&lt;&gt;'Tabelas auxiliares'!$C$236,M350&lt;&gt;'Tabelas auxiliares'!$C$237,M350&lt;&gt;'Tabelas auxiliares'!$D$236),"FOLHA DE PESSOAL",IF(Q350='Tabelas auxiliares'!$A$237,"CUSTEIO",IF(Q350='Tabelas auxiliares'!$A$236,"INVESTIMENTO","ERRO - VERIFICAR"))))</f>
        <v/>
      </c>
      <c r="S350" s="64" t="str">
        <f t="shared" si="11"/>
        <v/>
      </c>
    </row>
    <row r="351" spans="17:19" x14ac:dyDescent="0.25">
      <c r="Q351" s="51" t="str">
        <f t="shared" si="10"/>
        <v/>
      </c>
      <c r="R351" s="51" t="str">
        <f>IF(M351="","",IF(AND(M351&lt;&gt;'Tabelas auxiliares'!$B$236,M351&lt;&gt;'Tabelas auxiliares'!$B$237,M351&lt;&gt;'Tabelas auxiliares'!$C$236,M351&lt;&gt;'Tabelas auxiliares'!$C$237,M351&lt;&gt;'Tabelas auxiliares'!$D$236),"FOLHA DE PESSOAL",IF(Q351='Tabelas auxiliares'!$A$237,"CUSTEIO",IF(Q351='Tabelas auxiliares'!$A$236,"INVESTIMENTO","ERRO - VERIFICAR"))))</f>
        <v/>
      </c>
      <c r="S351" s="64" t="str">
        <f t="shared" si="11"/>
        <v/>
      </c>
    </row>
    <row r="352" spans="17:19" x14ac:dyDescent="0.25">
      <c r="Q352" s="51" t="str">
        <f t="shared" si="10"/>
        <v/>
      </c>
      <c r="R352" s="51" t="str">
        <f>IF(M352="","",IF(AND(M352&lt;&gt;'Tabelas auxiliares'!$B$236,M352&lt;&gt;'Tabelas auxiliares'!$B$237,M352&lt;&gt;'Tabelas auxiliares'!$C$236,M352&lt;&gt;'Tabelas auxiliares'!$C$237,M352&lt;&gt;'Tabelas auxiliares'!$D$236),"FOLHA DE PESSOAL",IF(Q352='Tabelas auxiliares'!$A$237,"CUSTEIO",IF(Q352='Tabelas auxiliares'!$A$236,"INVESTIMENTO","ERRO - VERIFICAR"))))</f>
        <v/>
      </c>
      <c r="S352" s="64" t="str">
        <f t="shared" si="11"/>
        <v/>
      </c>
    </row>
    <row r="353" spans="17:19" x14ac:dyDescent="0.25">
      <c r="Q353" s="51" t="str">
        <f t="shared" si="10"/>
        <v/>
      </c>
      <c r="R353" s="51" t="str">
        <f>IF(M353="","",IF(AND(M353&lt;&gt;'Tabelas auxiliares'!$B$236,M353&lt;&gt;'Tabelas auxiliares'!$B$237,M353&lt;&gt;'Tabelas auxiliares'!$C$236,M353&lt;&gt;'Tabelas auxiliares'!$C$237,M353&lt;&gt;'Tabelas auxiliares'!$D$236),"FOLHA DE PESSOAL",IF(Q353='Tabelas auxiliares'!$A$237,"CUSTEIO",IF(Q353='Tabelas auxiliares'!$A$236,"INVESTIMENTO","ERRO - VERIFICAR"))))</f>
        <v/>
      </c>
      <c r="S353" s="64" t="str">
        <f t="shared" si="11"/>
        <v/>
      </c>
    </row>
    <row r="354" spans="17:19" x14ac:dyDescent="0.25">
      <c r="Q354" s="51" t="str">
        <f t="shared" si="10"/>
        <v/>
      </c>
      <c r="R354" s="51" t="str">
        <f>IF(M354="","",IF(AND(M354&lt;&gt;'Tabelas auxiliares'!$B$236,M354&lt;&gt;'Tabelas auxiliares'!$B$237,M354&lt;&gt;'Tabelas auxiliares'!$C$236,M354&lt;&gt;'Tabelas auxiliares'!$C$237,M354&lt;&gt;'Tabelas auxiliares'!$D$236),"FOLHA DE PESSOAL",IF(Q354='Tabelas auxiliares'!$A$237,"CUSTEIO",IF(Q354='Tabelas auxiliares'!$A$236,"INVESTIMENTO","ERRO - VERIFICAR"))))</f>
        <v/>
      </c>
      <c r="S354" s="64" t="str">
        <f t="shared" si="11"/>
        <v/>
      </c>
    </row>
    <row r="355" spans="17:19" x14ac:dyDescent="0.25">
      <c r="Q355" s="51" t="str">
        <f t="shared" si="10"/>
        <v/>
      </c>
      <c r="R355" s="51" t="str">
        <f>IF(M355="","",IF(AND(M355&lt;&gt;'Tabelas auxiliares'!$B$236,M355&lt;&gt;'Tabelas auxiliares'!$B$237,M355&lt;&gt;'Tabelas auxiliares'!$C$236,M355&lt;&gt;'Tabelas auxiliares'!$C$237,M355&lt;&gt;'Tabelas auxiliares'!$D$236),"FOLHA DE PESSOAL",IF(Q355='Tabelas auxiliares'!$A$237,"CUSTEIO",IF(Q355='Tabelas auxiliares'!$A$236,"INVESTIMENTO","ERRO - VERIFICAR"))))</f>
        <v/>
      </c>
      <c r="S355" s="64" t="str">
        <f t="shared" si="11"/>
        <v/>
      </c>
    </row>
    <row r="356" spans="17:19" x14ac:dyDescent="0.25">
      <c r="Q356" s="51" t="str">
        <f t="shared" si="10"/>
        <v/>
      </c>
      <c r="R356" s="51" t="str">
        <f>IF(M356="","",IF(AND(M356&lt;&gt;'Tabelas auxiliares'!$B$236,M356&lt;&gt;'Tabelas auxiliares'!$B$237,M356&lt;&gt;'Tabelas auxiliares'!$C$236,M356&lt;&gt;'Tabelas auxiliares'!$C$237,M356&lt;&gt;'Tabelas auxiliares'!$D$236),"FOLHA DE PESSOAL",IF(Q356='Tabelas auxiliares'!$A$237,"CUSTEIO",IF(Q356='Tabelas auxiliares'!$A$236,"INVESTIMENTO","ERRO - VERIFICAR"))))</f>
        <v/>
      </c>
      <c r="S356" s="64" t="str">
        <f t="shared" si="11"/>
        <v/>
      </c>
    </row>
    <row r="357" spans="17:19" x14ac:dyDescent="0.25">
      <c r="Q357" s="51" t="str">
        <f t="shared" si="10"/>
        <v/>
      </c>
      <c r="R357" s="51" t="str">
        <f>IF(M357="","",IF(AND(M357&lt;&gt;'Tabelas auxiliares'!$B$236,M357&lt;&gt;'Tabelas auxiliares'!$B$237,M357&lt;&gt;'Tabelas auxiliares'!$C$236,M357&lt;&gt;'Tabelas auxiliares'!$C$237,M357&lt;&gt;'Tabelas auxiliares'!$D$236),"FOLHA DE PESSOAL",IF(Q357='Tabelas auxiliares'!$A$237,"CUSTEIO",IF(Q357='Tabelas auxiliares'!$A$236,"INVESTIMENTO","ERRO - VERIFICAR"))))</f>
        <v/>
      </c>
      <c r="S357" s="64" t="str">
        <f t="shared" si="11"/>
        <v/>
      </c>
    </row>
    <row r="358" spans="17:19" x14ac:dyDescent="0.25">
      <c r="Q358" s="51" t="str">
        <f t="shared" si="10"/>
        <v/>
      </c>
      <c r="R358" s="51" t="str">
        <f>IF(M358="","",IF(AND(M358&lt;&gt;'Tabelas auxiliares'!$B$236,M358&lt;&gt;'Tabelas auxiliares'!$B$237,M358&lt;&gt;'Tabelas auxiliares'!$C$236,M358&lt;&gt;'Tabelas auxiliares'!$C$237,M358&lt;&gt;'Tabelas auxiliares'!$D$236),"FOLHA DE PESSOAL",IF(Q358='Tabelas auxiliares'!$A$237,"CUSTEIO",IF(Q358='Tabelas auxiliares'!$A$236,"INVESTIMENTO","ERRO - VERIFICAR"))))</f>
        <v/>
      </c>
      <c r="S358" s="64" t="str">
        <f t="shared" si="11"/>
        <v/>
      </c>
    </row>
    <row r="359" spans="17:19" x14ac:dyDescent="0.25">
      <c r="Q359" s="51" t="str">
        <f t="shared" si="10"/>
        <v/>
      </c>
      <c r="R359" s="51" t="str">
        <f>IF(M359="","",IF(AND(M359&lt;&gt;'Tabelas auxiliares'!$B$236,M359&lt;&gt;'Tabelas auxiliares'!$B$237,M359&lt;&gt;'Tabelas auxiliares'!$C$236,M359&lt;&gt;'Tabelas auxiliares'!$C$237,M359&lt;&gt;'Tabelas auxiliares'!$D$236),"FOLHA DE PESSOAL",IF(Q359='Tabelas auxiliares'!$A$237,"CUSTEIO",IF(Q359='Tabelas auxiliares'!$A$236,"INVESTIMENTO","ERRO - VERIFICAR"))))</f>
        <v/>
      </c>
      <c r="S359" s="64" t="str">
        <f t="shared" si="11"/>
        <v/>
      </c>
    </row>
    <row r="360" spans="17:19" x14ac:dyDescent="0.25">
      <c r="Q360" s="51" t="str">
        <f t="shared" si="10"/>
        <v/>
      </c>
      <c r="R360" s="51" t="str">
        <f>IF(M360="","",IF(AND(M360&lt;&gt;'Tabelas auxiliares'!$B$236,M360&lt;&gt;'Tabelas auxiliares'!$B$237,M360&lt;&gt;'Tabelas auxiliares'!$C$236,M360&lt;&gt;'Tabelas auxiliares'!$C$237,M360&lt;&gt;'Tabelas auxiliares'!$D$236),"FOLHA DE PESSOAL",IF(Q360='Tabelas auxiliares'!$A$237,"CUSTEIO",IF(Q360='Tabelas auxiliares'!$A$236,"INVESTIMENTO","ERRO - VERIFICAR"))))</f>
        <v/>
      </c>
      <c r="S360" s="64" t="str">
        <f t="shared" si="11"/>
        <v/>
      </c>
    </row>
    <row r="361" spans="17:19" x14ac:dyDescent="0.25">
      <c r="Q361" s="51" t="str">
        <f t="shared" si="10"/>
        <v/>
      </c>
      <c r="R361" s="51" t="str">
        <f>IF(M361="","",IF(AND(M361&lt;&gt;'Tabelas auxiliares'!$B$236,M361&lt;&gt;'Tabelas auxiliares'!$B$237,M361&lt;&gt;'Tabelas auxiliares'!$C$236,M361&lt;&gt;'Tabelas auxiliares'!$C$237,M361&lt;&gt;'Tabelas auxiliares'!$D$236),"FOLHA DE PESSOAL",IF(Q361='Tabelas auxiliares'!$A$237,"CUSTEIO",IF(Q361='Tabelas auxiliares'!$A$236,"INVESTIMENTO","ERRO - VERIFICAR"))))</f>
        <v/>
      </c>
      <c r="S361" s="64" t="str">
        <f t="shared" si="11"/>
        <v/>
      </c>
    </row>
    <row r="362" spans="17:19" x14ac:dyDescent="0.25">
      <c r="Q362" s="51" t="str">
        <f t="shared" si="10"/>
        <v/>
      </c>
      <c r="R362" s="51" t="str">
        <f>IF(M362="","",IF(AND(M362&lt;&gt;'Tabelas auxiliares'!$B$236,M362&lt;&gt;'Tabelas auxiliares'!$B$237,M362&lt;&gt;'Tabelas auxiliares'!$C$236,M362&lt;&gt;'Tabelas auxiliares'!$C$237,M362&lt;&gt;'Tabelas auxiliares'!$D$236),"FOLHA DE PESSOAL",IF(Q362='Tabelas auxiliares'!$A$237,"CUSTEIO",IF(Q362='Tabelas auxiliares'!$A$236,"INVESTIMENTO","ERRO - VERIFICAR"))))</f>
        <v/>
      </c>
      <c r="S362" s="64" t="str">
        <f t="shared" si="11"/>
        <v/>
      </c>
    </row>
    <row r="363" spans="17:19" x14ac:dyDescent="0.25">
      <c r="Q363" s="51" t="str">
        <f t="shared" si="10"/>
        <v/>
      </c>
      <c r="R363" s="51" t="str">
        <f>IF(M363="","",IF(AND(M363&lt;&gt;'Tabelas auxiliares'!$B$236,M363&lt;&gt;'Tabelas auxiliares'!$B$237,M363&lt;&gt;'Tabelas auxiliares'!$C$236,M363&lt;&gt;'Tabelas auxiliares'!$C$237,M363&lt;&gt;'Tabelas auxiliares'!$D$236),"FOLHA DE PESSOAL",IF(Q363='Tabelas auxiliares'!$A$237,"CUSTEIO",IF(Q363='Tabelas auxiliares'!$A$236,"INVESTIMENTO","ERRO - VERIFICAR"))))</f>
        <v/>
      </c>
      <c r="S363" s="64" t="str">
        <f t="shared" si="11"/>
        <v/>
      </c>
    </row>
    <row r="364" spans="17:19" x14ac:dyDescent="0.25">
      <c r="Q364" s="51" t="str">
        <f t="shared" si="10"/>
        <v/>
      </c>
      <c r="R364" s="51" t="str">
        <f>IF(M364="","",IF(AND(M364&lt;&gt;'Tabelas auxiliares'!$B$236,M364&lt;&gt;'Tabelas auxiliares'!$B$237,M364&lt;&gt;'Tabelas auxiliares'!$C$236,M364&lt;&gt;'Tabelas auxiliares'!$C$237,M364&lt;&gt;'Tabelas auxiliares'!$D$236),"FOLHA DE PESSOAL",IF(Q364='Tabelas auxiliares'!$A$237,"CUSTEIO",IF(Q364='Tabelas auxiliares'!$A$236,"INVESTIMENTO","ERRO - VERIFICAR"))))</f>
        <v/>
      </c>
      <c r="S364" s="64" t="str">
        <f t="shared" si="11"/>
        <v/>
      </c>
    </row>
    <row r="365" spans="17:19" x14ac:dyDescent="0.25">
      <c r="Q365" s="51" t="str">
        <f t="shared" si="10"/>
        <v/>
      </c>
      <c r="R365" s="51" t="str">
        <f>IF(M365="","",IF(AND(M365&lt;&gt;'Tabelas auxiliares'!$B$236,M365&lt;&gt;'Tabelas auxiliares'!$B$237,M365&lt;&gt;'Tabelas auxiliares'!$C$236,M365&lt;&gt;'Tabelas auxiliares'!$C$237,M365&lt;&gt;'Tabelas auxiliares'!$D$236),"FOLHA DE PESSOAL",IF(Q365='Tabelas auxiliares'!$A$237,"CUSTEIO",IF(Q365='Tabelas auxiliares'!$A$236,"INVESTIMENTO","ERRO - VERIFICAR"))))</f>
        <v/>
      </c>
      <c r="S365" s="64" t="str">
        <f t="shared" si="11"/>
        <v/>
      </c>
    </row>
    <row r="366" spans="17:19" x14ac:dyDescent="0.25">
      <c r="Q366" s="51" t="str">
        <f t="shared" si="10"/>
        <v/>
      </c>
      <c r="R366" s="51" t="str">
        <f>IF(M366="","",IF(AND(M366&lt;&gt;'Tabelas auxiliares'!$B$236,M366&lt;&gt;'Tabelas auxiliares'!$B$237,M366&lt;&gt;'Tabelas auxiliares'!$C$236,M366&lt;&gt;'Tabelas auxiliares'!$C$237,M366&lt;&gt;'Tabelas auxiliares'!$D$236),"FOLHA DE PESSOAL",IF(Q366='Tabelas auxiliares'!$A$237,"CUSTEIO",IF(Q366='Tabelas auxiliares'!$A$236,"INVESTIMENTO","ERRO - VERIFICAR"))))</f>
        <v/>
      </c>
      <c r="S366" s="64" t="str">
        <f t="shared" si="11"/>
        <v/>
      </c>
    </row>
    <row r="367" spans="17:19" x14ac:dyDescent="0.25">
      <c r="Q367" s="51" t="str">
        <f t="shared" si="10"/>
        <v/>
      </c>
      <c r="R367" s="51" t="str">
        <f>IF(M367="","",IF(AND(M367&lt;&gt;'Tabelas auxiliares'!$B$236,M367&lt;&gt;'Tabelas auxiliares'!$B$237,M367&lt;&gt;'Tabelas auxiliares'!$C$236,M367&lt;&gt;'Tabelas auxiliares'!$C$237,M367&lt;&gt;'Tabelas auxiliares'!$D$236),"FOLHA DE PESSOAL",IF(Q367='Tabelas auxiliares'!$A$237,"CUSTEIO",IF(Q367='Tabelas auxiliares'!$A$236,"INVESTIMENTO","ERRO - VERIFICAR"))))</f>
        <v/>
      </c>
      <c r="S367" s="64" t="str">
        <f t="shared" si="11"/>
        <v/>
      </c>
    </row>
    <row r="368" spans="17:19" x14ac:dyDescent="0.25">
      <c r="Q368" s="51" t="str">
        <f t="shared" si="10"/>
        <v/>
      </c>
      <c r="R368" s="51" t="str">
        <f>IF(M368="","",IF(AND(M368&lt;&gt;'Tabelas auxiliares'!$B$236,M368&lt;&gt;'Tabelas auxiliares'!$B$237,M368&lt;&gt;'Tabelas auxiliares'!$C$236,M368&lt;&gt;'Tabelas auxiliares'!$C$237,M368&lt;&gt;'Tabelas auxiliares'!$D$236),"FOLHA DE PESSOAL",IF(Q368='Tabelas auxiliares'!$A$237,"CUSTEIO",IF(Q368='Tabelas auxiliares'!$A$236,"INVESTIMENTO","ERRO - VERIFICAR"))))</f>
        <v/>
      </c>
      <c r="S368" s="64" t="str">
        <f t="shared" si="11"/>
        <v/>
      </c>
    </row>
    <row r="369" spans="17:19" x14ac:dyDescent="0.25">
      <c r="Q369" s="51" t="str">
        <f t="shared" si="10"/>
        <v/>
      </c>
      <c r="R369" s="51" t="str">
        <f>IF(M369="","",IF(AND(M369&lt;&gt;'Tabelas auxiliares'!$B$236,M369&lt;&gt;'Tabelas auxiliares'!$B$237,M369&lt;&gt;'Tabelas auxiliares'!$C$236,M369&lt;&gt;'Tabelas auxiliares'!$C$237,M369&lt;&gt;'Tabelas auxiliares'!$D$236),"FOLHA DE PESSOAL",IF(Q369='Tabelas auxiliares'!$A$237,"CUSTEIO",IF(Q369='Tabelas auxiliares'!$A$236,"INVESTIMENTO","ERRO - VERIFICAR"))))</f>
        <v/>
      </c>
      <c r="S369" s="64" t="str">
        <f t="shared" si="11"/>
        <v/>
      </c>
    </row>
    <row r="370" spans="17:19" x14ac:dyDescent="0.25">
      <c r="Q370" s="51" t="str">
        <f t="shared" si="10"/>
        <v/>
      </c>
      <c r="R370" s="51" t="str">
        <f>IF(M370="","",IF(AND(M370&lt;&gt;'Tabelas auxiliares'!$B$236,M370&lt;&gt;'Tabelas auxiliares'!$B$237,M370&lt;&gt;'Tabelas auxiliares'!$C$236,M370&lt;&gt;'Tabelas auxiliares'!$C$237,M370&lt;&gt;'Tabelas auxiliares'!$D$236),"FOLHA DE PESSOAL",IF(Q370='Tabelas auxiliares'!$A$237,"CUSTEIO",IF(Q370='Tabelas auxiliares'!$A$236,"INVESTIMENTO","ERRO - VERIFICAR"))))</f>
        <v/>
      </c>
      <c r="S370" s="64" t="str">
        <f t="shared" si="11"/>
        <v/>
      </c>
    </row>
    <row r="371" spans="17:19" x14ac:dyDescent="0.25">
      <c r="Q371" s="51" t="str">
        <f t="shared" si="10"/>
        <v/>
      </c>
      <c r="R371" s="51" t="str">
        <f>IF(M371="","",IF(AND(M371&lt;&gt;'Tabelas auxiliares'!$B$236,M371&lt;&gt;'Tabelas auxiliares'!$B$237,M371&lt;&gt;'Tabelas auxiliares'!$C$236,M371&lt;&gt;'Tabelas auxiliares'!$C$237,M371&lt;&gt;'Tabelas auxiliares'!$D$236),"FOLHA DE PESSOAL",IF(Q371='Tabelas auxiliares'!$A$237,"CUSTEIO",IF(Q371='Tabelas auxiliares'!$A$236,"INVESTIMENTO","ERRO - VERIFICAR"))))</f>
        <v/>
      </c>
      <c r="S371" s="64" t="str">
        <f t="shared" si="11"/>
        <v/>
      </c>
    </row>
    <row r="372" spans="17:19" x14ac:dyDescent="0.25">
      <c r="Q372" s="51" t="str">
        <f t="shared" si="10"/>
        <v/>
      </c>
      <c r="R372" s="51" t="str">
        <f>IF(M372="","",IF(AND(M372&lt;&gt;'Tabelas auxiliares'!$B$236,M372&lt;&gt;'Tabelas auxiliares'!$B$237,M372&lt;&gt;'Tabelas auxiliares'!$C$236,M372&lt;&gt;'Tabelas auxiliares'!$C$237,M372&lt;&gt;'Tabelas auxiliares'!$D$236),"FOLHA DE PESSOAL",IF(Q372='Tabelas auxiliares'!$A$237,"CUSTEIO",IF(Q372='Tabelas auxiliares'!$A$236,"INVESTIMENTO","ERRO - VERIFICAR"))))</f>
        <v/>
      </c>
      <c r="S372" s="64" t="str">
        <f t="shared" si="11"/>
        <v/>
      </c>
    </row>
    <row r="373" spans="17:19" x14ac:dyDescent="0.25">
      <c r="Q373" s="51" t="str">
        <f t="shared" si="10"/>
        <v/>
      </c>
      <c r="R373" s="51" t="str">
        <f>IF(M373="","",IF(AND(M373&lt;&gt;'Tabelas auxiliares'!$B$236,M373&lt;&gt;'Tabelas auxiliares'!$B$237,M373&lt;&gt;'Tabelas auxiliares'!$C$236,M373&lt;&gt;'Tabelas auxiliares'!$C$237,M373&lt;&gt;'Tabelas auxiliares'!$D$236),"FOLHA DE PESSOAL",IF(Q373='Tabelas auxiliares'!$A$237,"CUSTEIO",IF(Q373='Tabelas auxiliares'!$A$236,"INVESTIMENTO","ERRO - VERIFICAR"))))</f>
        <v/>
      </c>
      <c r="S373" s="64" t="str">
        <f t="shared" si="11"/>
        <v/>
      </c>
    </row>
    <row r="374" spans="17:19" x14ac:dyDescent="0.25">
      <c r="Q374" s="51" t="str">
        <f t="shared" si="10"/>
        <v/>
      </c>
      <c r="R374" s="51" t="str">
        <f>IF(M374="","",IF(AND(M374&lt;&gt;'Tabelas auxiliares'!$B$236,M374&lt;&gt;'Tabelas auxiliares'!$B$237,M374&lt;&gt;'Tabelas auxiliares'!$C$236,M374&lt;&gt;'Tabelas auxiliares'!$C$237,M374&lt;&gt;'Tabelas auxiliares'!$D$236),"FOLHA DE PESSOAL",IF(Q374='Tabelas auxiliares'!$A$237,"CUSTEIO",IF(Q374='Tabelas auxiliares'!$A$236,"INVESTIMENTO","ERRO - VERIFICAR"))))</f>
        <v/>
      </c>
      <c r="S374" s="64" t="str">
        <f t="shared" si="11"/>
        <v/>
      </c>
    </row>
    <row r="375" spans="17:19" x14ac:dyDescent="0.25">
      <c r="Q375" s="51" t="str">
        <f t="shared" si="10"/>
        <v/>
      </c>
      <c r="R375" s="51" t="str">
        <f>IF(M375="","",IF(AND(M375&lt;&gt;'Tabelas auxiliares'!$B$236,M375&lt;&gt;'Tabelas auxiliares'!$B$237,M375&lt;&gt;'Tabelas auxiliares'!$C$236,M375&lt;&gt;'Tabelas auxiliares'!$C$237,M375&lt;&gt;'Tabelas auxiliares'!$D$236),"FOLHA DE PESSOAL",IF(Q375='Tabelas auxiliares'!$A$237,"CUSTEIO",IF(Q375='Tabelas auxiliares'!$A$236,"INVESTIMENTO","ERRO - VERIFICAR"))))</f>
        <v/>
      </c>
      <c r="S375" s="64" t="str">
        <f t="shared" si="11"/>
        <v/>
      </c>
    </row>
    <row r="376" spans="17:19" x14ac:dyDescent="0.25">
      <c r="Q376" s="51" t="str">
        <f t="shared" si="10"/>
        <v/>
      </c>
      <c r="R376" s="51" t="str">
        <f>IF(M376="","",IF(AND(M376&lt;&gt;'Tabelas auxiliares'!$B$236,M376&lt;&gt;'Tabelas auxiliares'!$B$237,M376&lt;&gt;'Tabelas auxiliares'!$C$236,M376&lt;&gt;'Tabelas auxiliares'!$C$237,M376&lt;&gt;'Tabelas auxiliares'!$D$236),"FOLHA DE PESSOAL",IF(Q376='Tabelas auxiliares'!$A$237,"CUSTEIO",IF(Q376='Tabelas auxiliares'!$A$236,"INVESTIMENTO","ERRO - VERIFICAR"))))</f>
        <v/>
      </c>
      <c r="S376" s="64" t="str">
        <f t="shared" si="11"/>
        <v/>
      </c>
    </row>
    <row r="377" spans="17:19" x14ac:dyDescent="0.25">
      <c r="Q377" s="51" t="str">
        <f t="shared" si="10"/>
        <v/>
      </c>
      <c r="R377" s="51" t="str">
        <f>IF(M377="","",IF(AND(M377&lt;&gt;'Tabelas auxiliares'!$B$236,M377&lt;&gt;'Tabelas auxiliares'!$B$237,M377&lt;&gt;'Tabelas auxiliares'!$C$236,M377&lt;&gt;'Tabelas auxiliares'!$C$237,M377&lt;&gt;'Tabelas auxiliares'!$D$236),"FOLHA DE PESSOAL",IF(Q377='Tabelas auxiliares'!$A$237,"CUSTEIO",IF(Q377='Tabelas auxiliares'!$A$236,"INVESTIMENTO","ERRO - VERIFICAR"))))</f>
        <v/>
      </c>
      <c r="S377" s="64" t="str">
        <f t="shared" si="11"/>
        <v/>
      </c>
    </row>
    <row r="378" spans="17:19" x14ac:dyDescent="0.25">
      <c r="Q378" s="51" t="str">
        <f t="shared" si="10"/>
        <v/>
      </c>
      <c r="R378" s="51" t="str">
        <f>IF(M378="","",IF(AND(M378&lt;&gt;'Tabelas auxiliares'!$B$236,M378&lt;&gt;'Tabelas auxiliares'!$B$237,M378&lt;&gt;'Tabelas auxiliares'!$C$236,M378&lt;&gt;'Tabelas auxiliares'!$C$237,M378&lt;&gt;'Tabelas auxiliares'!$D$236),"FOLHA DE PESSOAL",IF(Q378='Tabelas auxiliares'!$A$237,"CUSTEIO",IF(Q378='Tabelas auxiliares'!$A$236,"INVESTIMENTO","ERRO - VERIFICAR"))))</f>
        <v/>
      </c>
      <c r="S378" s="64" t="str">
        <f t="shared" si="11"/>
        <v/>
      </c>
    </row>
    <row r="379" spans="17:19" x14ac:dyDescent="0.25">
      <c r="Q379" s="51" t="str">
        <f t="shared" si="10"/>
        <v/>
      </c>
      <c r="R379" s="51" t="str">
        <f>IF(M379="","",IF(AND(M379&lt;&gt;'Tabelas auxiliares'!$B$236,M379&lt;&gt;'Tabelas auxiliares'!$B$237,M379&lt;&gt;'Tabelas auxiliares'!$C$236,M379&lt;&gt;'Tabelas auxiliares'!$C$237,M379&lt;&gt;'Tabelas auxiliares'!$D$236),"FOLHA DE PESSOAL",IF(Q379='Tabelas auxiliares'!$A$237,"CUSTEIO",IF(Q379='Tabelas auxiliares'!$A$236,"INVESTIMENTO","ERRO - VERIFICAR"))))</f>
        <v/>
      </c>
      <c r="S379" s="64" t="str">
        <f t="shared" si="11"/>
        <v/>
      </c>
    </row>
    <row r="380" spans="17:19" x14ac:dyDescent="0.25">
      <c r="Q380" s="51" t="str">
        <f t="shared" si="10"/>
        <v/>
      </c>
      <c r="R380" s="51" t="str">
        <f>IF(M380="","",IF(AND(M380&lt;&gt;'Tabelas auxiliares'!$B$236,M380&lt;&gt;'Tabelas auxiliares'!$B$237,M380&lt;&gt;'Tabelas auxiliares'!$C$236,M380&lt;&gt;'Tabelas auxiliares'!$C$237,M380&lt;&gt;'Tabelas auxiliares'!$D$236),"FOLHA DE PESSOAL",IF(Q380='Tabelas auxiliares'!$A$237,"CUSTEIO",IF(Q380='Tabelas auxiliares'!$A$236,"INVESTIMENTO","ERRO - VERIFICAR"))))</f>
        <v/>
      </c>
      <c r="S380" s="64" t="str">
        <f t="shared" si="11"/>
        <v/>
      </c>
    </row>
    <row r="381" spans="17:19" x14ac:dyDescent="0.25">
      <c r="Q381" s="51" t="str">
        <f t="shared" si="10"/>
        <v/>
      </c>
      <c r="R381" s="51" t="str">
        <f>IF(M381="","",IF(AND(M381&lt;&gt;'Tabelas auxiliares'!$B$236,M381&lt;&gt;'Tabelas auxiliares'!$B$237,M381&lt;&gt;'Tabelas auxiliares'!$C$236,M381&lt;&gt;'Tabelas auxiliares'!$C$237,M381&lt;&gt;'Tabelas auxiliares'!$D$236),"FOLHA DE PESSOAL",IF(Q381='Tabelas auxiliares'!$A$237,"CUSTEIO",IF(Q381='Tabelas auxiliares'!$A$236,"INVESTIMENTO","ERRO - VERIFICAR"))))</f>
        <v/>
      </c>
      <c r="S381" s="64" t="str">
        <f t="shared" si="11"/>
        <v/>
      </c>
    </row>
    <row r="382" spans="17:19" x14ac:dyDescent="0.25">
      <c r="Q382" s="51" t="str">
        <f t="shared" si="10"/>
        <v/>
      </c>
      <c r="R382" s="51" t="str">
        <f>IF(M382="","",IF(AND(M382&lt;&gt;'Tabelas auxiliares'!$B$236,M382&lt;&gt;'Tabelas auxiliares'!$B$237,M382&lt;&gt;'Tabelas auxiliares'!$C$236,M382&lt;&gt;'Tabelas auxiliares'!$C$237,M382&lt;&gt;'Tabelas auxiliares'!$D$236),"FOLHA DE PESSOAL",IF(Q382='Tabelas auxiliares'!$A$237,"CUSTEIO",IF(Q382='Tabelas auxiliares'!$A$236,"INVESTIMENTO","ERRO - VERIFICAR"))))</f>
        <v/>
      </c>
      <c r="S382" s="64" t="str">
        <f t="shared" si="11"/>
        <v/>
      </c>
    </row>
    <row r="383" spans="17:19" x14ac:dyDescent="0.25">
      <c r="Q383" s="51" t="str">
        <f t="shared" si="10"/>
        <v/>
      </c>
      <c r="R383" s="51" t="str">
        <f>IF(M383="","",IF(AND(M383&lt;&gt;'Tabelas auxiliares'!$B$236,M383&lt;&gt;'Tabelas auxiliares'!$B$237,M383&lt;&gt;'Tabelas auxiliares'!$C$236,M383&lt;&gt;'Tabelas auxiliares'!$C$237,M383&lt;&gt;'Tabelas auxiliares'!$D$236),"FOLHA DE PESSOAL",IF(Q383='Tabelas auxiliares'!$A$237,"CUSTEIO",IF(Q383='Tabelas auxiliares'!$A$236,"INVESTIMENTO","ERRO - VERIFICAR"))))</f>
        <v/>
      </c>
      <c r="S383" s="64" t="str">
        <f t="shared" si="11"/>
        <v/>
      </c>
    </row>
    <row r="384" spans="17:19" x14ac:dyDescent="0.25">
      <c r="Q384" s="51" t="str">
        <f t="shared" si="10"/>
        <v/>
      </c>
      <c r="R384" s="51" t="str">
        <f>IF(M384="","",IF(AND(M384&lt;&gt;'Tabelas auxiliares'!$B$236,M384&lt;&gt;'Tabelas auxiliares'!$B$237,M384&lt;&gt;'Tabelas auxiliares'!$C$236,M384&lt;&gt;'Tabelas auxiliares'!$C$237,M384&lt;&gt;'Tabelas auxiliares'!$D$236),"FOLHA DE PESSOAL",IF(Q384='Tabelas auxiliares'!$A$237,"CUSTEIO",IF(Q384='Tabelas auxiliares'!$A$236,"INVESTIMENTO","ERRO - VERIFICAR"))))</f>
        <v/>
      </c>
      <c r="S384" s="64" t="str">
        <f t="shared" si="11"/>
        <v/>
      </c>
    </row>
    <row r="385" spans="17:19" x14ac:dyDescent="0.25">
      <c r="Q385" s="51" t="str">
        <f t="shared" si="10"/>
        <v/>
      </c>
      <c r="R385" s="51" t="str">
        <f>IF(M385="","",IF(AND(M385&lt;&gt;'Tabelas auxiliares'!$B$236,M385&lt;&gt;'Tabelas auxiliares'!$B$237,M385&lt;&gt;'Tabelas auxiliares'!$C$236,M385&lt;&gt;'Tabelas auxiliares'!$C$237,M385&lt;&gt;'Tabelas auxiliares'!$D$236),"FOLHA DE PESSOAL",IF(Q385='Tabelas auxiliares'!$A$237,"CUSTEIO",IF(Q385='Tabelas auxiliares'!$A$236,"INVESTIMENTO","ERRO - VERIFICAR"))))</f>
        <v/>
      </c>
      <c r="S385" s="64" t="str">
        <f t="shared" si="11"/>
        <v/>
      </c>
    </row>
    <row r="386" spans="17:19" x14ac:dyDescent="0.25">
      <c r="Q386" s="51" t="str">
        <f t="shared" si="10"/>
        <v/>
      </c>
      <c r="R386" s="51" t="str">
        <f>IF(M386="","",IF(AND(M386&lt;&gt;'Tabelas auxiliares'!$B$236,M386&lt;&gt;'Tabelas auxiliares'!$B$237,M386&lt;&gt;'Tabelas auxiliares'!$C$236,M386&lt;&gt;'Tabelas auxiliares'!$C$237,M386&lt;&gt;'Tabelas auxiliares'!$D$236),"FOLHA DE PESSOAL",IF(Q386='Tabelas auxiliares'!$A$237,"CUSTEIO",IF(Q386='Tabelas auxiliares'!$A$236,"INVESTIMENTO","ERRO - VERIFICAR"))))</f>
        <v/>
      </c>
      <c r="S386" s="64" t="str">
        <f t="shared" si="11"/>
        <v/>
      </c>
    </row>
    <row r="387" spans="17:19" x14ac:dyDescent="0.25">
      <c r="Q387" s="51" t="str">
        <f t="shared" si="10"/>
        <v/>
      </c>
      <c r="R387" s="51" t="str">
        <f>IF(M387="","",IF(AND(M387&lt;&gt;'Tabelas auxiliares'!$B$236,M387&lt;&gt;'Tabelas auxiliares'!$B$237,M387&lt;&gt;'Tabelas auxiliares'!$C$236,M387&lt;&gt;'Tabelas auxiliares'!$C$237,M387&lt;&gt;'Tabelas auxiliares'!$D$236),"FOLHA DE PESSOAL",IF(Q387='Tabelas auxiliares'!$A$237,"CUSTEIO",IF(Q387='Tabelas auxiliares'!$A$236,"INVESTIMENTO","ERRO - VERIFICAR"))))</f>
        <v/>
      </c>
      <c r="S387" s="64" t="str">
        <f t="shared" si="11"/>
        <v/>
      </c>
    </row>
    <row r="388" spans="17:19" x14ac:dyDescent="0.25">
      <c r="Q388" s="51" t="str">
        <f t="shared" ref="Q388:Q451" si="12">LEFT(O388,1)</f>
        <v/>
      </c>
      <c r="R388" s="51" t="str">
        <f>IF(M388="","",IF(AND(M388&lt;&gt;'Tabelas auxiliares'!$B$236,M388&lt;&gt;'Tabelas auxiliares'!$B$237,M388&lt;&gt;'Tabelas auxiliares'!$C$236,M388&lt;&gt;'Tabelas auxiliares'!$C$237,M388&lt;&gt;'Tabelas auxiliares'!$D$236),"FOLHA DE PESSOAL",IF(Q388='Tabelas auxiliares'!$A$237,"CUSTEIO",IF(Q388='Tabelas auxiliares'!$A$236,"INVESTIMENTO","ERRO - VERIFICAR"))))</f>
        <v/>
      </c>
      <c r="S388" s="64" t="str">
        <f t="shared" si="11"/>
        <v/>
      </c>
    </row>
    <row r="389" spans="17:19" x14ac:dyDescent="0.25">
      <c r="Q389" s="51" t="str">
        <f t="shared" si="12"/>
        <v/>
      </c>
      <c r="R389" s="51" t="str">
        <f>IF(M389="","",IF(AND(M389&lt;&gt;'Tabelas auxiliares'!$B$236,M389&lt;&gt;'Tabelas auxiliares'!$B$237,M389&lt;&gt;'Tabelas auxiliares'!$C$236,M389&lt;&gt;'Tabelas auxiliares'!$C$237,M389&lt;&gt;'Tabelas auxiliares'!$D$236),"FOLHA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IF(M390="","",IF(AND(M390&lt;&gt;'Tabelas auxiliares'!$B$236,M390&lt;&gt;'Tabelas auxiliares'!$B$237,M390&lt;&gt;'Tabelas auxiliares'!$C$236,M390&lt;&gt;'Tabelas auxiliares'!$C$237,M390&lt;&gt;'Tabelas auxiliares'!$D$236),"FOLHA DE PESSOAL",IF(Q390='Tabelas auxiliares'!$A$237,"CUSTEIO",IF(Q390='Tabelas auxiliares'!$A$236,"INVESTIMENTO","ERRO - VERIFICAR"))))</f>
        <v/>
      </c>
      <c r="S390" s="64" t="str">
        <f t="shared" si="13"/>
        <v/>
      </c>
    </row>
    <row r="391" spans="17:19" x14ac:dyDescent="0.25">
      <c r="Q391" s="51" t="str">
        <f t="shared" si="12"/>
        <v/>
      </c>
      <c r="R391" s="51" t="str">
        <f>IF(M391="","",IF(AND(M391&lt;&gt;'Tabelas auxiliares'!$B$236,M391&lt;&gt;'Tabelas auxiliares'!$B$237,M391&lt;&gt;'Tabelas auxiliares'!$C$236,M391&lt;&gt;'Tabelas auxiliares'!$C$237,M391&lt;&gt;'Tabelas auxiliares'!$D$236),"FOLHA DE PESSOAL",IF(Q391='Tabelas auxiliares'!$A$237,"CUSTEIO",IF(Q391='Tabelas auxiliares'!$A$236,"INVESTIMENTO","ERRO - VERIFICAR"))))</f>
        <v/>
      </c>
      <c r="S391" s="64" t="str">
        <f t="shared" si="13"/>
        <v/>
      </c>
    </row>
    <row r="392" spans="17:19" x14ac:dyDescent="0.25">
      <c r="Q392" s="51" t="str">
        <f t="shared" si="12"/>
        <v/>
      </c>
      <c r="R392" s="51" t="str">
        <f>IF(M392="","",IF(AND(M392&lt;&gt;'Tabelas auxiliares'!$B$236,M392&lt;&gt;'Tabelas auxiliares'!$B$237,M392&lt;&gt;'Tabelas auxiliares'!$C$236,M392&lt;&gt;'Tabelas auxiliares'!$C$237,M392&lt;&gt;'Tabelas auxiliares'!$D$236),"FOLHA DE PESSOAL",IF(Q392='Tabelas auxiliares'!$A$237,"CUSTEIO",IF(Q392='Tabelas auxiliares'!$A$236,"INVESTIMENTO","ERRO - VERIFICAR"))))</f>
        <v/>
      </c>
      <c r="S392" s="64" t="str">
        <f t="shared" si="13"/>
        <v/>
      </c>
    </row>
    <row r="393" spans="17:19" x14ac:dyDescent="0.25">
      <c r="Q393" s="51" t="str">
        <f t="shared" si="12"/>
        <v/>
      </c>
      <c r="R393" s="51" t="str">
        <f>IF(M393="","",IF(AND(M393&lt;&gt;'Tabelas auxiliares'!$B$236,M393&lt;&gt;'Tabelas auxiliares'!$B$237,M393&lt;&gt;'Tabelas auxiliares'!$C$236,M393&lt;&gt;'Tabelas auxiliares'!$C$237,M393&lt;&gt;'Tabelas auxiliares'!$D$236),"FOLHA DE PESSOAL",IF(Q393='Tabelas auxiliares'!$A$237,"CUSTEIO",IF(Q393='Tabelas auxiliares'!$A$236,"INVESTIMENTO","ERRO - VERIFICAR"))))</f>
        <v/>
      </c>
      <c r="S393" s="64" t="str">
        <f t="shared" si="13"/>
        <v/>
      </c>
    </row>
    <row r="394" spans="17:19" x14ac:dyDescent="0.25">
      <c r="Q394" s="51" t="str">
        <f t="shared" si="12"/>
        <v/>
      </c>
      <c r="R394" s="51" t="str">
        <f>IF(M394="","",IF(AND(M394&lt;&gt;'Tabelas auxiliares'!$B$236,M394&lt;&gt;'Tabelas auxiliares'!$B$237,M394&lt;&gt;'Tabelas auxiliares'!$C$236,M394&lt;&gt;'Tabelas auxiliares'!$C$237,M394&lt;&gt;'Tabelas auxiliares'!$D$236),"FOLHA DE PESSOAL",IF(Q394='Tabelas auxiliares'!$A$237,"CUSTEIO",IF(Q394='Tabelas auxiliares'!$A$236,"INVESTIMENTO","ERRO - VERIFICAR"))))</f>
        <v/>
      </c>
      <c r="S394" s="64" t="str">
        <f t="shared" si="13"/>
        <v/>
      </c>
    </row>
    <row r="395" spans="17:19" x14ac:dyDescent="0.25">
      <c r="Q395" s="51" t="str">
        <f t="shared" si="12"/>
        <v/>
      </c>
      <c r="R395" s="51" t="str">
        <f>IF(M395="","",IF(AND(M395&lt;&gt;'Tabelas auxiliares'!$B$236,M395&lt;&gt;'Tabelas auxiliares'!$B$237,M395&lt;&gt;'Tabelas auxiliares'!$C$236,M395&lt;&gt;'Tabelas auxiliares'!$C$237,M395&lt;&gt;'Tabelas auxiliares'!$D$236),"FOLHA DE PESSOAL",IF(Q395='Tabelas auxiliares'!$A$237,"CUSTEIO",IF(Q395='Tabelas auxiliares'!$A$236,"INVESTIMENTO","ERRO - VERIFICAR"))))</f>
        <v/>
      </c>
      <c r="S395" s="64" t="str">
        <f t="shared" si="13"/>
        <v/>
      </c>
    </row>
    <row r="396" spans="17:19" x14ac:dyDescent="0.25">
      <c r="Q396" s="51" t="str">
        <f t="shared" si="12"/>
        <v/>
      </c>
      <c r="R396" s="51" t="str">
        <f>IF(M396="","",IF(AND(M396&lt;&gt;'Tabelas auxiliares'!$B$236,M396&lt;&gt;'Tabelas auxiliares'!$B$237,M396&lt;&gt;'Tabelas auxiliares'!$C$236,M396&lt;&gt;'Tabelas auxiliares'!$C$237,M396&lt;&gt;'Tabelas auxiliares'!$D$236),"FOLHA DE PESSOAL",IF(Q396='Tabelas auxiliares'!$A$237,"CUSTEIO",IF(Q396='Tabelas auxiliares'!$A$236,"INVESTIMENTO","ERRO - VERIFICAR"))))</f>
        <v/>
      </c>
      <c r="S396" s="64" t="str">
        <f t="shared" si="13"/>
        <v/>
      </c>
    </row>
    <row r="397" spans="17:19" x14ac:dyDescent="0.25">
      <c r="Q397" s="51" t="str">
        <f t="shared" si="12"/>
        <v/>
      </c>
      <c r="R397" s="51" t="str">
        <f>IF(M397="","",IF(AND(M397&lt;&gt;'Tabelas auxiliares'!$B$236,M397&lt;&gt;'Tabelas auxiliares'!$B$237,M397&lt;&gt;'Tabelas auxiliares'!$C$236,M397&lt;&gt;'Tabelas auxiliares'!$C$237,M397&lt;&gt;'Tabelas auxiliares'!$D$236),"FOLHA DE PESSOAL",IF(Q397='Tabelas auxiliares'!$A$237,"CUSTEIO",IF(Q397='Tabelas auxiliares'!$A$236,"INVESTIMENTO","ERRO - VERIFICAR"))))</f>
        <v/>
      </c>
      <c r="S397" s="64" t="str">
        <f t="shared" si="13"/>
        <v/>
      </c>
    </row>
    <row r="398" spans="17:19" x14ac:dyDescent="0.25">
      <c r="Q398" s="51" t="str">
        <f t="shared" si="12"/>
        <v/>
      </c>
      <c r="R398" s="51" t="str">
        <f>IF(M398="","",IF(AND(M398&lt;&gt;'Tabelas auxiliares'!$B$236,M398&lt;&gt;'Tabelas auxiliares'!$B$237,M398&lt;&gt;'Tabelas auxiliares'!$C$236,M398&lt;&gt;'Tabelas auxiliares'!$C$237,M398&lt;&gt;'Tabelas auxiliares'!$D$236),"FOLHA DE PESSOAL",IF(Q398='Tabelas auxiliares'!$A$237,"CUSTEIO",IF(Q398='Tabelas auxiliares'!$A$236,"INVESTIMENTO","ERRO - VERIFICAR"))))</f>
        <v/>
      </c>
      <c r="S398" s="64" t="str">
        <f t="shared" si="13"/>
        <v/>
      </c>
    </row>
    <row r="399" spans="17:19" x14ac:dyDescent="0.25">
      <c r="Q399" s="51" t="str">
        <f t="shared" si="12"/>
        <v/>
      </c>
      <c r="R399" s="51" t="str">
        <f>IF(M399="","",IF(AND(M399&lt;&gt;'Tabelas auxiliares'!$B$236,M399&lt;&gt;'Tabelas auxiliares'!$B$237,M399&lt;&gt;'Tabelas auxiliares'!$C$236,M399&lt;&gt;'Tabelas auxiliares'!$C$237,M399&lt;&gt;'Tabelas auxiliares'!$D$236),"FOLHA DE PESSOAL",IF(Q399='Tabelas auxiliares'!$A$237,"CUSTEIO",IF(Q399='Tabelas auxiliares'!$A$236,"INVESTIMENTO","ERRO - VERIFICAR"))))</f>
        <v/>
      </c>
      <c r="S399" s="64" t="str">
        <f t="shared" si="13"/>
        <v/>
      </c>
    </row>
    <row r="400" spans="17:19" x14ac:dyDescent="0.25">
      <c r="Q400" s="51" t="str">
        <f t="shared" si="12"/>
        <v/>
      </c>
      <c r="R400" s="51" t="str">
        <f>IF(M400="","",IF(AND(M400&lt;&gt;'Tabelas auxiliares'!$B$236,M400&lt;&gt;'Tabelas auxiliares'!$B$237,M400&lt;&gt;'Tabelas auxiliares'!$C$236,M400&lt;&gt;'Tabelas auxiliares'!$C$237,M400&lt;&gt;'Tabelas auxiliares'!$D$236),"FOLHA DE PESSOAL",IF(Q400='Tabelas auxiliares'!$A$237,"CUSTEIO",IF(Q400='Tabelas auxiliares'!$A$236,"INVESTIMENTO","ERRO - VERIFICAR"))))</f>
        <v/>
      </c>
      <c r="S400" s="64" t="str">
        <f t="shared" si="13"/>
        <v/>
      </c>
    </row>
    <row r="401" spans="17:19" x14ac:dyDescent="0.25">
      <c r="Q401" s="51" t="str">
        <f t="shared" si="12"/>
        <v/>
      </c>
      <c r="R401" s="51" t="str">
        <f>IF(M401="","",IF(AND(M401&lt;&gt;'Tabelas auxiliares'!$B$236,M401&lt;&gt;'Tabelas auxiliares'!$B$237,M401&lt;&gt;'Tabelas auxiliares'!$C$236,M401&lt;&gt;'Tabelas auxiliares'!$C$237,M401&lt;&gt;'Tabelas auxiliares'!$D$236),"FOLHA DE PESSOAL",IF(Q401='Tabelas auxiliares'!$A$237,"CUSTEIO",IF(Q401='Tabelas auxiliares'!$A$236,"INVESTIMENTO","ERRO - VERIFICAR"))))</f>
        <v/>
      </c>
      <c r="S401" s="64" t="str">
        <f t="shared" si="13"/>
        <v/>
      </c>
    </row>
    <row r="402" spans="17:19" x14ac:dyDescent="0.25">
      <c r="Q402" s="51" t="str">
        <f t="shared" si="12"/>
        <v/>
      </c>
      <c r="R402" s="51" t="str">
        <f>IF(M402="","",IF(AND(M402&lt;&gt;'Tabelas auxiliares'!$B$236,M402&lt;&gt;'Tabelas auxiliares'!$B$237,M402&lt;&gt;'Tabelas auxiliares'!$C$236,M402&lt;&gt;'Tabelas auxiliares'!$C$237,M402&lt;&gt;'Tabelas auxiliares'!$D$236),"FOLHA DE PESSOAL",IF(Q402='Tabelas auxiliares'!$A$237,"CUSTEIO",IF(Q402='Tabelas auxiliares'!$A$236,"INVESTIMENTO","ERRO - VERIFICAR"))))</f>
        <v/>
      </c>
      <c r="S402" s="64" t="str">
        <f t="shared" si="13"/>
        <v/>
      </c>
    </row>
    <row r="403" spans="17:19" x14ac:dyDescent="0.25">
      <c r="Q403" s="51" t="str">
        <f t="shared" si="12"/>
        <v/>
      </c>
      <c r="R403" s="51" t="str">
        <f>IF(M403="","",IF(AND(M403&lt;&gt;'Tabelas auxiliares'!$B$236,M403&lt;&gt;'Tabelas auxiliares'!$B$237,M403&lt;&gt;'Tabelas auxiliares'!$C$236,M403&lt;&gt;'Tabelas auxiliares'!$C$237,M403&lt;&gt;'Tabelas auxiliares'!$D$236),"FOLHA DE PESSOAL",IF(Q403='Tabelas auxiliares'!$A$237,"CUSTEIO",IF(Q403='Tabelas auxiliares'!$A$236,"INVESTIMENTO","ERRO - VERIFICAR"))))</f>
        <v/>
      </c>
      <c r="S403" s="64" t="str">
        <f t="shared" si="13"/>
        <v/>
      </c>
    </row>
    <row r="404" spans="17:19" x14ac:dyDescent="0.25">
      <c r="Q404" s="51" t="str">
        <f t="shared" si="12"/>
        <v/>
      </c>
      <c r="R404" s="51" t="str">
        <f>IF(M404="","",IF(AND(M404&lt;&gt;'Tabelas auxiliares'!$B$236,M404&lt;&gt;'Tabelas auxiliares'!$B$237,M404&lt;&gt;'Tabelas auxiliares'!$C$236,M404&lt;&gt;'Tabelas auxiliares'!$C$237,M404&lt;&gt;'Tabelas auxiliares'!$D$236),"FOLHA DE PESSOAL",IF(Q404='Tabelas auxiliares'!$A$237,"CUSTEIO",IF(Q404='Tabelas auxiliares'!$A$236,"INVESTIMENTO","ERRO - VERIFICAR"))))</f>
        <v/>
      </c>
      <c r="S404" s="64" t="str">
        <f t="shared" si="13"/>
        <v/>
      </c>
    </row>
    <row r="405" spans="17:19" x14ac:dyDescent="0.25">
      <c r="Q405" s="51" t="str">
        <f t="shared" si="12"/>
        <v/>
      </c>
      <c r="R405" s="51" t="str">
        <f>IF(M405="","",IF(AND(M405&lt;&gt;'Tabelas auxiliares'!$B$236,M405&lt;&gt;'Tabelas auxiliares'!$B$237,M405&lt;&gt;'Tabelas auxiliares'!$C$236,M405&lt;&gt;'Tabelas auxiliares'!$C$237,M405&lt;&gt;'Tabelas auxiliares'!$D$236),"FOLHA DE PESSOAL",IF(Q405='Tabelas auxiliares'!$A$237,"CUSTEIO",IF(Q405='Tabelas auxiliares'!$A$236,"INVESTIMENTO","ERRO - VERIFICAR"))))</f>
        <v/>
      </c>
      <c r="S405" s="64" t="str">
        <f t="shared" si="13"/>
        <v/>
      </c>
    </row>
    <row r="406" spans="17:19" x14ac:dyDescent="0.25">
      <c r="Q406" s="51" t="str">
        <f t="shared" si="12"/>
        <v/>
      </c>
      <c r="R406" s="51" t="str">
        <f>IF(M406="","",IF(AND(M406&lt;&gt;'Tabelas auxiliares'!$B$236,M406&lt;&gt;'Tabelas auxiliares'!$B$237,M406&lt;&gt;'Tabelas auxiliares'!$C$236,M406&lt;&gt;'Tabelas auxiliares'!$C$237,M406&lt;&gt;'Tabelas auxiliares'!$D$236),"FOLHA DE PESSOAL",IF(Q406='Tabelas auxiliares'!$A$237,"CUSTEIO",IF(Q406='Tabelas auxiliares'!$A$236,"INVESTIMENTO","ERRO - VERIFICAR"))))</f>
        <v/>
      </c>
      <c r="S406" s="64" t="str">
        <f t="shared" si="13"/>
        <v/>
      </c>
    </row>
    <row r="407" spans="17:19" x14ac:dyDescent="0.25">
      <c r="Q407" s="51" t="str">
        <f t="shared" si="12"/>
        <v/>
      </c>
      <c r="R407" s="51" t="str">
        <f>IF(M407="","",IF(AND(M407&lt;&gt;'Tabelas auxiliares'!$B$236,M407&lt;&gt;'Tabelas auxiliares'!$B$237,M407&lt;&gt;'Tabelas auxiliares'!$C$236,M407&lt;&gt;'Tabelas auxiliares'!$C$237,M407&lt;&gt;'Tabelas auxiliares'!$D$236),"FOLHA DE PESSOAL",IF(Q407='Tabelas auxiliares'!$A$237,"CUSTEIO",IF(Q407='Tabelas auxiliares'!$A$236,"INVESTIMENTO","ERRO - VERIFICAR"))))</f>
        <v/>
      </c>
      <c r="S407" s="64" t="str">
        <f t="shared" si="13"/>
        <v/>
      </c>
    </row>
    <row r="408" spans="17:19" x14ac:dyDescent="0.25">
      <c r="Q408" s="51" t="str">
        <f t="shared" si="12"/>
        <v/>
      </c>
      <c r="R408" s="51" t="str">
        <f>IF(M408="","",IF(AND(M408&lt;&gt;'Tabelas auxiliares'!$B$236,M408&lt;&gt;'Tabelas auxiliares'!$B$237,M408&lt;&gt;'Tabelas auxiliares'!$C$236,M408&lt;&gt;'Tabelas auxiliares'!$C$237,M408&lt;&gt;'Tabelas auxiliares'!$D$236),"FOLHA DE PESSOAL",IF(Q408='Tabelas auxiliares'!$A$237,"CUSTEIO",IF(Q408='Tabelas auxiliares'!$A$236,"INVESTIMENTO","ERRO - VERIFICAR"))))</f>
        <v/>
      </c>
      <c r="S408" s="64" t="str">
        <f t="shared" si="13"/>
        <v/>
      </c>
    </row>
    <row r="409" spans="17:19" x14ac:dyDescent="0.25">
      <c r="Q409" s="51" t="str">
        <f t="shared" si="12"/>
        <v/>
      </c>
      <c r="R409" s="51" t="str">
        <f>IF(M409="","",IF(AND(M409&lt;&gt;'Tabelas auxiliares'!$B$236,M409&lt;&gt;'Tabelas auxiliares'!$B$237,M409&lt;&gt;'Tabelas auxiliares'!$C$236,M409&lt;&gt;'Tabelas auxiliares'!$C$237,M409&lt;&gt;'Tabelas auxiliares'!$D$236),"FOLHA DE PESSOAL",IF(Q409='Tabelas auxiliares'!$A$237,"CUSTEIO",IF(Q409='Tabelas auxiliares'!$A$236,"INVESTIMENTO","ERRO - VERIFICAR"))))</f>
        <v/>
      </c>
      <c r="S409" s="64" t="str">
        <f t="shared" si="13"/>
        <v/>
      </c>
    </row>
    <row r="410" spans="17:19" x14ac:dyDescent="0.25">
      <c r="Q410" s="51" t="str">
        <f t="shared" si="12"/>
        <v/>
      </c>
      <c r="R410" s="51" t="str">
        <f>IF(M410="","",IF(AND(M410&lt;&gt;'Tabelas auxiliares'!$B$236,M410&lt;&gt;'Tabelas auxiliares'!$B$237,M410&lt;&gt;'Tabelas auxiliares'!$C$236,M410&lt;&gt;'Tabelas auxiliares'!$C$237,M410&lt;&gt;'Tabelas auxiliares'!$D$236),"FOLHA DE PESSOAL",IF(Q410='Tabelas auxiliares'!$A$237,"CUSTEIO",IF(Q410='Tabelas auxiliares'!$A$236,"INVESTIMENTO","ERRO - VERIFICAR"))))</f>
        <v/>
      </c>
      <c r="S410" s="64" t="str">
        <f t="shared" si="13"/>
        <v/>
      </c>
    </row>
    <row r="411" spans="17:19" x14ac:dyDescent="0.25">
      <c r="Q411" s="51" t="str">
        <f t="shared" si="12"/>
        <v/>
      </c>
      <c r="R411" s="51" t="str">
        <f>IF(M411="","",IF(AND(M411&lt;&gt;'Tabelas auxiliares'!$B$236,M411&lt;&gt;'Tabelas auxiliares'!$B$237,M411&lt;&gt;'Tabelas auxiliares'!$C$236,M411&lt;&gt;'Tabelas auxiliares'!$C$237,M411&lt;&gt;'Tabelas auxiliares'!$D$236),"FOLHA DE PESSOAL",IF(Q411='Tabelas auxiliares'!$A$237,"CUSTEIO",IF(Q411='Tabelas auxiliares'!$A$236,"INVESTIMENTO","ERRO - VERIFICAR"))))</f>
        <v/>
      </c>
      <c r="S411" s="64" t="str">
        <f t="shared" si="13"/>
        <v/>
      </c>
    </row>
    <row r="412" spans="17:19" x14ac:dyDescent="0.25">
      <c r="Q412" s="51" t="str">
        <f t="shared" si="12"/>
        <v/>
      </c>
      <c r="R412" s="51" t="str">
        <f>IF(M412="","",IF(AND(M412&lt;&gt;'Tabelas auxiliares'!$B$236,M412&lt;&gt;'Tabelas auxiliares'!$B$237,M412&lt;&gt;'Tabelas auxiliares'!$C$236,M412&lt;&gt;'Tabelas auxiliares'!$C$237,M412&lt;&gt;'Tabelas auxiliares'!$D$236),"FOLHA DE PESSOAL",IF(Q412='Tabelas auxiliares'!$A$237,"CUSTEIO",IF(Q412='Tabelas auxiliares'!$A$236,"INVESTIMENTO","ERRO - VERIFICAR"))))</f>
        <v/>
      </c>
      <c r="S412" s="64" t="str">
        <f t="shared" si="13"/>
        <v/>
      </c>
    </row>
    <row r="413" spans="17:19" x14ac:dyDescent="0.25">
      <c r="Q413" s="51" t="str">
        <f t="shared" si="12"/>
        <v/>
      </c>
      <c r="R413" s="51" t="str">
        <f>IF(M413="","",IF(AND(M413&lt;&gt;'Tabelas auxiliares'!$B$236,M413&lt;&gt;'Tabelas auxiliares'!$B$237,M413&lt;&gt;'Tabelas auxiliares'!$C$236,M413&lt;&gt;'Tabelas auxiliares'!$C$237,M413&lt;&gt;'Tabelas auxiliares'!$D$236),"FOLHA DE PESSOAL",IF(Q413='Tabelas auxiliares'!$A$237,"CUSTEIO",IF(Q413='Tabelas auxiliares'!$A$236,"INVESTIMENTO","ERRO - VERIFICAR"))))</f>
        <v/>
      </c>
      <c r="S413" s="64" t="str">
        <f t="shared" si="13"/>
        <v/>
      </c>
    </row>
    <row r="414" spans="17:19" x14ac:dyDescent="0.25">
      <c r="Q414" s="51" t="str">
        <f t="shared" si="12"/>
        <v/>
      </c>
      <c r="R414" s="51" t="str">
        <f>IF(M414="","",IF(AND(M414&lt;&gt;'Tabelas auxiliares'!$B$236,M414&lt;&gt;'Tabelas auxiliares'!$B$237,M414&lt;&gt;'Tabelas auxiliares'!$C$236,M414&lt;&gt;'Tabelas auxiliares'!$C$237,M414&lt;&gt;'Tabelas auxiliares'!$D$236),"FOLHA DE PESSOAL",IF(Q414='Tabelas auxiliares'!$A$237,"CUSTEIO",IF(Q414='Tabelas auxiliares'!$A$236,"INVESTIMENTO","ERRO - VERIFICAR"))))</f>
        <v/>
      </c>
      <c r="S414" s="64" t="str">
        <f t="shared" si="13"/>
        <v/>
      </c>
    </row>
    <row r="415" spans="17:19" x14ac:dyDescent="0.25">
      <c r="Q415" s="51" t="str">
        <f t="shared" si="12"/>
        <v/>
      </c>
      <c r="R415" s="51" t="str">
        <f>IF(M415="","",IF(AND(M415&lt;&gt;'Tabelas auxiliares'!$B$236,M415&lt;&gt;'Tabelas auxiliares'!$B$237,M415&lt;&gt;'Tabelas auxiliares'!$C$236,M415&lt;&gt;'Tabelas auxiliares'!$C$237,M415&lt;&gt;'Tabelas auxiliares'!$D$236),"FOLHA DE PESSOAL",IF(Q415='Tabelas auxiliares'!$A$237,"CUSTEIO",IF(Q415='Tabelas auxiliares'!$A$236,"INVESTIMENTO","ERRO - VERIFICAR"))))</f>
        <v/>
      </c>
      <c r="S415" s="64" t="str">
        <f t="shared" si="13"/>
        <v/>
      </c>
    </row>
    <row r="416" spans="17:19" x14ac:dyDescent="0.25">
      <c r="Q416" s="51" t="str">
        <f t="shared" si="12"/>
        <v/>
      </c>
      <c r="R416" s="51" t="str">
        <f>IF(M416="","",IF(AND(M416&lt;&gt;'Tabelas auxiliares'!$B$236,M416&lt;&gt;'Tabelas auxiliares'!$B$237,M416&lt;&gt;'Tabelas auxiliares'!$C$236,M416&lt;&gt;'Tabelas auxiliares'!$C$237,M416&lt;&gt;'Tabelas auxiliares'!$D$236),"FOLHA DE PESSOAL",IF(Q416='Tabelas auxiliares'!$A$237,"CUSTEIO",IF(Q416='Tabelas auxiliares'!$A$236,"INVESTIMENTO","ERRO - VERIFICAR"))))</f>
        <v/>
      </c>
      <c r="S416" s="64" t="str">
        <f t="shared" si="13"/>
        <v/>
      </c>
    </row>
    <row r="417" spans="17:19" x14ac:dyDescent="0.25">
      <c r="Q417" s="51" t="str">
        <f t="shared" si="12"/>
        <v/>
      </c>
      <c r="R417" s="51" t="str">
        <f>IF(M417="","",IF(AND(M417&lt;&gt;'Tabelas auxiliares'!$B$236,M417&lt;&gt;'Tabelas auxiliares'!$B$237,M417&lt;&gt;'Tabelas auxiliares'!$C$236,M417&lt;&gt;'Tabelas auxiliares'!$C$237,M417&lt;&gt;'Tabelas auxiliares'!$D$236),"FOLHA DE PESSOAL",IF(Q417='Tabelas auxiliares'!$A$237,"CUSTEIO",IF(Q417='Tabelas auxiliares'!$A$236,"INVESTIMENTO","ERRO - VERIFICAR"))))</f>
        <v/>
      </c>
      <c r="S417" s="64" t="str">
        <f t="shared" si="13"/>
        <v/>
      </c>
    </row>
    <row r="418" spans="17:19" x14ac:dyDescent="0.25">
      <c r="Q418" s="51" t="str">
        <f t="shared" si="12"/>
        <v/>
      </c>
      <c r="R418" s="51" t="str">
        <f>IF(M418="","",IF(AND(M418&lt;&gt;'Tabelas auxiliares'!$B$236,M418&lt;&gt;'Tabelas auxiliares'!$B$237,M418&lt;&gt;'Tabelas auxiliares'!$C$236,M418&lt;&gt;'Tabelas auxiliares'!$C$237,M418&lt;&gt;'Tabelas auxiliares'!$D$236),"FOLHA DE PESSOAL",IF(Q418='Tabelas auxiliares'!$A$237,"CUSTEIO",IF(Q418='Tabelas auxiliares'!$A$236,"INVESTIMENTO","ERRO - VERIFICAR"))))</f>
        <v/>
      </c>
      <c r="S418" s="64" t="str">
        <f t="shared" si="13"/>
        <v/>
      </c>
    </row>
    <row r="419" spans="17:19" x14ac:dyDescent="0.25">
      <c r="Q419" s="51" t="str">
        <f t="shared" si="12"/>
        <v/>
      </c>
      <c r="R419" s="51" t="str">
        <f>IF(M419="","",IF(AND(M419&lt;&gt;'Tabelas auxiliares'!$B$236,M419&lt;&gt;'Tabelas auxiliares'!$B$237,M419&lt;&gt;'Tabelas auxiliares'!$C$236,M419&lt;&gt;'Tabelas auxiliares'!$C$237,M419&lt;&gt;'Tabelas auxiliares'!$D$236),"FOLHA DE PESSOAL",IF(Q419='Tabelas auxiliares'!$A$237,"CUSTEIO",IF(Q419='Tabelas auxiliares'!$A$236,"INVESTIMENTO","ERRO - VERIFICAR"))))</f>
        <v/>
      </c>
      <c r="S419" s="64" t="str">
        <f t="shared" si="13"/>
        <v/>
      </c>
    </row>
    <row r="420" spans="17:19" x14ac:dyDescent="0.25">
      <c r="Q420" s="51" t="str">
        <f t="shared" si="12"/>
        <v/>
      </c>
      <c r="R420" s="51" t="str">
        <f>IF(M420="","",IF(AND(M420&lt;&gt;'Tabelas auxiliares'!$B$236,M420&lt;&gt;'Tabelas auxiliares'!$B$237,M420&lt;&gt;'Tabelas auxiliares'!$C$236,M420&lt;&gt;'Tabelas auxiliares'!$C$237,M420&lt;&gt;'Tabelas auxiliares'!$D$236),"FOLHA DE PESSOAL",IF(Q420='Tabelas auxiliares'!$A$237,"CUSTEIO",IF(Q420='Tabelas auxiliares'!$A$236,"INVESTIMENTO","ERRO - VERIFICAR"))))</f>
        <v/>
      </c>
      <c r="S420" s="64" t="str">
        <f t="shared" si="13"/>
        <v/>
      </c>
    </row>
    <row r="421" spans="17:19" x14ac:dyDescent="0.25">
      <c r="Q421" s="51" t="str">
        <f t="shared" si="12"/>
        <v/>
      </c>
      <c r="R421" s="51" t="str">
        <f>IF(M421="","",IF(AND(M421&lt;&gt;'Tabelas auxiliares'!$B$236,M421&lt;&gt;'Tabelas auxiliares'!$B$237,M421&lt;&gt;'Tabelas auxiliares'!$C$236,M421&lt;&gt;'Tabelas auxiliares'!$C$237,M421&lt;&gt;'Tabelas auxiliares'!$D$236),"FOLHA DE PESSOAL",IF(Q421='Tabelas auxiliares'!$A$237,"CUSTEIO",IF(Q421='Tabelas auxiliares'!$A$236,"INVESTIMENTO","ERRO - VERIFICAR"))))</f>
        <v/>
      </c>
      <c r="S421" s="64" t="str">
        <f t="shared" si="13"/>
        <v/>
      </c>
    </row>
    <row r="422" spans="17:19" x14ac:dyDescent="0.25">
      <c r="Q422" s="51" t="str">
        <f t="shared" si="12"/>
        <v/>
      </c>
      <c r="R422" s="51" t="str">
        <f>IF(M422="","",IF(AND(M422&lt;&gt;'Tabelas auxiliares'!$B$236,M422&lt;&gt;'Tabelas auxiliares'!$B$237,M422&lt;&gt;'Tabelas auxiliares'!$C$236,M422&lt;&gt;'Tabelas auxiliares'!$C$237,M422&lt;&gt;'Tabelas auxiliares'!$D$236),"FOLHA DE PESSOAL",IF(Q422='Tabelas auxiliares'!$A$237,"CUSTEIO",IF(Q422='Tabelas auxiliares'!$A$236,"INVESTIMENTO","ERRO - VERIFICAR"))))</f>
        <v/>
      </c>
      <c r="S422" s="64" t="str">
        <f t="shared" si="13"/>
        <v/>
      </c>
    </row>
    <row r="423" spans="17:19" x14ac:dyDescent="0.25">
      <c r="Q423" s="51" t="str">
        <f t="shared" si="12"/>
        <v/>
      </c>
      <c r="R423" s="51" t="str">
        <f>IF(M423="","",IF(AND(M423&lt;&gt;'Tabelas auxiliares'!$B$236,M423&lt;&gt;'Tabelas auxiliares'!$B$237,M423&lt;&gt;'Tabelas auxiliares'!$C$236,M423&lt;&gt;'Tabelas auxiliares'!$C$237,M423&lt;&gt;'Tabelas auxiliares'!$D$236),"FOLHA DE PESSOAL",IF(Q423='Tabelas auxiliares'!$A$237,"CUSTEIO",IF(Q423='Tabelas auxiliares'!$A$236,"INVESTIMENTO","ERRO - VERIFICAR"))))</f>
        <v/>
      </c>
      <c r="S423" s="64" t="str">
        <f t="shared" si="13"/>
        <v/>
      </c>
    </row>
    <row r="424" spans="17:19" x14ac:dyDescent="0.25">
      <c r="Q424" s="51" t="str">
        <f t="shared" si="12"/>
        <v/>
      </c>
      <c r="R424" s="51" t="str">
        <f>IF(M424="","",IF(AND(M424&lt;&gt;'Tabelas auxiliares'!$B$236,M424&lt;&gt;'Tabelas auxiliares'!$B$237,M424&lt;&gt;'Tabelas auxiliares'!$C$236,M424&lt;&gt;'Tabelas auxiliares'!$C$237,M424&lt;&gt;'Tabelas auxiliares'!$D$236),"FOLHA DE PESSOAL",IF(Q424='Tabelas auxiliares'!$A$237,"CUSTEIO",IF(Q424='Tabelas auxiliares'!$A$236,"INVESTIMENTO","ERRO - VERIFICAR"))))</f>
        <v/>
      </c>
      <c r="S424" s="64" t="str">
        <f t="shared" si="13"/>
        <v/>
      </c>
    </row>
    <row r="425" spans="17:19" x14ac:dyDescent="0.25">
      <c r="Q425" s="51" t="str">
        <f t="shared" si="12"/>
        <v/>
      </c>
      <c r="R425" s="51" t="str">
        <f>IF(M425="","",IF(AND(M425&lt;&gt;'Tabelas auxiliares'!$B$236,M425&lt;&gt;'Tabelas auxiliares'!$B$237,M425&lt;&gt;'Tabelas auxiliares'!$C$236,M425&lt;&gt;'Tabelas auxiliares'!$C$237,M425&lt;&gt;'Tabelas auxiliares'!$D$236),"FOLHA DE PESSOAL",IF(Q425='Tabelas auxiliares'!$A$237,"CUSTEIO",IF(Q425='Tabelas auxiliares'!$A$236,"INVESTIMENTO","ERRO - VERIFICAR"))))</f>
        <v/>
      </c>
      <c r="S425" s="64" t="str">
        <f t="shared" si="13"/>
        <v/>
      </c>
    </row>
    <row r="426" spans="17:19" x14ac:dyDescent="0.25">
      <c r="Q426" s="51" t="str">
        <f t="shared" si="12"/>
        <v/>
      </c>
      <c r="R426" s="51" t="str">
        <f>IF(M426="","",IF(AND(M426&lt;&gt;'Tabelas auxiliares'!$B$236,M426&lt;&gt;'Tabelas auxiliares'!$B$237,M426&lt;&gt;'Tabelas auxiliares'!$C$236,M426&lt;&gt;'Tabelas auxiliares'!$C$237,M426&lt;&gt;'Tabelas auxiliares'!$D$236),"FOLHA DE PESSOAL",IF(Q426='Tabelas auxiliares'!$A$237,"CUSTEIO",IF(Q426='Tabelas auxiliares'!$A$236,"INVESTIMENTO","ERRO - VERIFICAR"))))</f>
        <v/>
      </c>
      <c r="S426" s="64" t="str">
        <f t="shared" si="13"/>
        <v/>
      </c>
    </row>
    <row r="427" spans="17:19" x14ac:dyDescent="0.25">
      <c r="Q427" s="51" t="str">
        <f t="shared" si="12"/>
        <v/>
      </c>
      <c r="R427" s="51" t="str">
        <f>IF(M427="","",IF(AND(M427&lt;&gt;'Tabelas auxiliares'!$B$236,M427&lt;&gt;'Tabelas auxiliares'!$B$237,M427&lt;&gt;'Tabelas auxiliares'!$C$236,M427&lt;&gt;'Tabelas auxiliares'!$C$237,M427&lt;&gt;'Tabelas auxiliares'!$D$236),"FOLHA DE PESSOAL",IF(Q427='Tabelas auxiliares'!$A$237,"CUSTEIO",IF(Q427='Tabelas auxiliares'!$A$236,"INVESTIMENTO","ERRO - VERIFICAR"))))</f>
        <v/>
      </c>
      <c r="S427" s="64" t="str">
        <f t="shared" si="13"/>
        <v/>
      </c>
    </row>
    <row r="428" spans="17:19" x14ac:dyDescent="0.25">
      <c r="Q428" s="51" t="str">
        <f t="shared" si="12"/>
        <v/>
      </c>
      <c r="R428" s="51" t="str">
        <f>IF(M428="","",IF(AND(M428&lt;&gt;'Tabelas auxiliares'!$B$236,M428&lt;&gt;'Tabelas auxiliares'!$B$237,M428&lt;&gt;'Tabelas auxiliares'!$C$236,M428&lt;&gt;'Tabelas auxiliares'!$C$237,M428&lt;&gt;'Tabelas auxiliares'!$D$236),"FOLHA DE PESSOAL",IF(Q428='Tabelas auxiliares'!$A$237,"CUSTEIO",IF(Q428='Tabelas auxiliares'!$A$236,"INVESTIMENTO","ERRO - VERIFICAR"))))</f>
        <v/>
      </c>
      <c r="S428" s="64" t="str">
        <f t="shared" si="13"/>
        <v/>
      </c>
    </row>
    <row r="429" spans="17:19" x14ac:dyDescent="0.25">
      <c r="Q429" s="51" t="str">
        <f t="shared" si="12"/>
        <v/>
      </c>
      <c r="R429" s="51" t="str">
        <f>IF(M429="","",IF(AND(M429&lt;&gt;'Tabelas auxiliares'!$B$236,M429&lt;&gt;'Tabelas auxiliares'!$B$237,M429&lt;&gt;'Tabelas auxiliares'!$C$236,M429&lt;&gt;'Tabelas auxiliares'!$C$237,M429&lt;&gt;'Tabelas auxiliares'!$D$236),"FOLHA DE PESSOAL",IF(Q429='Tabelas auxiliares'!$A$237,"CUSTEIO",IF(Q429='Tabelas auxiliares'!$A$236,"INVESTIMENTO","ERRO - VERIFICAR"))))</f>
        <v/>
      </c>
      <c r="S429" s="64" t="str">
        <f t="shared" si="13"/>
        <v/>
      </c>
    </row>
    <row r="430" spans="17:19" x14ac:dyDescent="0.25">
      <c r="Q430" s="51" t="str">
        <f t="shared" si="12"/>
        <v/>
      </c>
      <c r="R430" s="51" t="str">
        <f>IF(M430="","",IF(AND(M430&lt;&gt;'Tabelas auxiliares'!$B$236,M430&lt;&gt;'Tabelas auxiliares'!$B$237,M430&lt;&gt;'Tabelas auxiliares'!$C$236,M430&lt;&gt;'Tabelas auxiliares'!$C$237,M430&lt;&gt;'Tabelas auxiliares'!$D$236),"FOLHA DE PESSOAL",IF(Q430='Tabelas auxiliares'!$A$237,"CUSTEIO",IF(Q430='Tabelas auxiliares'!$A$236,"INVESTIMENTO","ERRO - VERIFICAR"))))</f>
        <v/>
      </c>
      <c r="S430" s="64" t="str">
        <f t="shared" si="13"/>
        <v/>
      </c>
    </row>
    <row r="431" spans="17:19" x14ac:dyDescent="0.25">
      <c r="Q431" s="51" t="str">
        <f t="shared" si="12"/>
        <v/>
      </c>
      <c r="R431" s="51" t="str">
        <f>IF(M431="","",IF(AND(M431&lt;&gt;'Tabelas auxiliares'!$B$236,M431&lt;&gt;'Tabelas auxiliares'!$B$237,M431&lt;&gt;'Tabelas auxiliares'!$C$236,M431&lt;&gt;'Tabelas auxiliares'!$C$237,M431&lt;&gt;'Tabelas auxiliares'!$D$236),"FOLHA DE PESSOAL",IF(Q431='Tabelas auxiliares'!$A$237,"CUSTEIO",IF(Q431='Tabelas auxiliares'!$A$236,"INVESTIMENTO","ERRO - VERIFICAR"))))</f>
        <v/>
      </c>
      <c r="S431" s="64" t="str">
        <f t="shared" si="13"/>
        <v/>
      </c>
    </row>
    <row r="432" spans="17:19" x14ac:dyDescent="0.25">
      <c r="Q432" s="51" t="str">
        <f t="shared" si="12"/>
        <v/>
      </c>
      <c r="R432" s="51" t="str">
        <f>IF(M432="","",IF(AND(M432&lt;&gt;'Tabelas auxiliares'!$B$236,M432&lt;&gt;'Tabelas auxiliares'!$B$237,M432&lt;&gt;'Tabelas auxiliares'!$C$236,M432&lt;&gt;'Tabelas auxiliares'!$C$237,M432&lt;&gt;'Tabelas auxiliares'!$D$236),"FOLHA DE PESSOAL",IF(Q432='Tabelas auxiliares'!$A$237,"CUSTEIO",IF(Q432='Tabelas auxiliares'!$A$236,"INVESTIMENTO","ERRO - VERIFICAR"))))</f>
        <v/>
      </c>
      <c r="S432" s="64" t="str">
        <f t="shared" si="13"/>
        <v/>
      </c>
    </row>
    <row r="433" spans="17:19" x14ac:dyDescent="0.25">
      <c r="Q433" s="51" t="str">
        <f t="shared" si="12"/>
        <v/>
      </c>
      <c r="R433" s="51" t="str">
        <f>IF(M433="","",IF(AND(M433&lt;&gt;'Tabelas auxiliares'!$B$236,M433&lt;&gt;'Tabelas auxiliares'!$B$237,M433&lt;&gt;'Tabelas auxiliares'!$C$236,M433&lt;&gt;'Tabelas auxiliares'!$C$237,M433&lt;&gt;'Tabelas auxiliares'!$D$236),"FOLHA DE PESSOAL",IF(Q433='Tabelas auxiliares'!$A$237,"CUSTEIO",IF(Q433='Tabelas auxiliares'!$A$236,"INVESTIMENTO","ERRO - VERIFICAR"))))</f>
        <v/>
      </c>
      <c r="S433" s="64" t="str">
        <f t="shared" si="13"/>
        <v/>
      </c>
    </row>
    <row r="434" spans="17:19" x14ac:dyDescent="0.25">
      <c r="Q434" s="51" t="str">
        <f t="shared" si="12"/>
        <v/>
      </c>
      <c r="R434" s="51" t="str">
        <f>IF(M434="","",IF(AND(M434&lt;&gt;'Tabelas auxiliares'!$B$236,M434&lt;&gt;'Tabelas auxiliares'!$B$237,M434&lt;&gt;'Tabelas auxiliares'!$C$236,M434&lt;&gt;'Tabelas auxiliares'!$C$237,M434&lt;&gt;'Tabelas auxiliares'!$D$236),"FOLHA DE PESSOAL",IF(Q434='Tabelas auxiliares'!$A$237,"CUSTEIO",IF(Q434='Tabelas auxiliares'!$A$236,"INVESTIMENTO","ERRO - VERIFICAR"))))</f>
        <v/>
      </c>
      <c r="S434" s="64" t="str">
        <f t="shared" si="13"/>
        <v/>
      </c>
    </row>
    <row r="435" spans="17:19" x14ac:dyDescent="0.25">
      <c r="Q435" s="51" t="str">
        <f t="shared" si="12"/>
        <v/>
      </c>
      <c r="R435" s="51" t="str">
        <f>IF(M435="","",IF(AND(M435&lt;&gt;'Tabelas auxiliares'!$B$236,M435&lt;&gt;'Tabelas auxiliares'!$B$237,M435&lt;&gt;'Tabelas auxiliares'!$C$236,M435&lt;&gt;'Tabelas auxiliares'!$C$237,M435&lt;&gt;'Tabelas auxiliares'!$D$236),"FOLHA DE PESSOAL",IF(Q435='Tabelas auxiliares'!$A$237,"CUSTEIO",IF(Q435='Tabelas auxiliares'!$A$236,"INVESTIMENTO","ERRO - VERIFICAR"))))</f>
        <v/>
      </c>
      <c r="S435" s="64" t="str">
        <f t="shared" si="13"/>
        <v/>
      </c>
    </row>
    <row r="436" spans="17:19" x14ac:dyDescent="0.25">
      <c r="Q436" s="51" t="str">
        <f t="shared" si="12"/>
        <v/>
      </c>
      <c r="R436" s="51" t="str">
        <f>IF(M436="","",IF(AND(M436&lt;&gt;'Tabelas auxiliares'!$B$236,M436&lt;&gt;'Tabelas auxiliares'!$B$237,M436&lt;&gt;'Tabelas auxiliares'!$C$236,M436&lt;&gt;'Tabelas auxiliares'!$C$237,M436&lt;&gt;'Tabelas auxiliares'!$D$236),"FOLHA DE PESSOAL",IF(Q436='Tabelas auxiliares'!$A$237,"CUSTEIO",IF(Q436='Tabelas auxiliares'!$A$236,"INVESTIMENTO","ERRO - VERIFICAR"))))</f>
        <v/>
      </c>
      <c r="S436" s="64" t="str">
        <f t="shared" si="13"/>
        <v/>
      </c>
    </row>
    <row r="437" spans="17:19" x14ac:dyDescent="0.25">
      <c r="Q437" s="51" t="str">
        <f t="shared" si="12"/>
        <v/>
      </c>
      <c r="R437" s="51" t="str">
        <f>IF(M437="","",IF(AND(M437&lt;&gt;'Tabelas auxiliares'!$B$236,M437&lt;&gt;'Tabelas auxiliares'!$B$237,M437&lt;&gt;'Tabelas auxiliares'!$C$236,M437&lt;&gt;'Tabelas auxiliares'!$C$237,M437&lt;&gt;'Tabelas auxiliares'!$D$236),"FOLHA DE PESSOAL",IF(Q437='Tabelas auxiliares'!$A$237,"CUSTEIO",IF(Q437='Tabelas auxiliares'!$A$236,"INVESTIMENTO","ERRO - VERIFICAR"))))</f>
        <v/>
      </c>
      <c r="S437" s="64" t="str">
        <f t="shared" si="13"/>
        <v/>
      </c>
    </row>
    <row r="438" spans="17:19" x14ac:dyDescent="0.25">
      <c r="Q438" s="51" t="str">
        <f t="shared" si="12"/>
        <v/>
      </c>
      <c r="R438" s="51" t="str">
        <f>IF(M438="","",IF(AND(M438&lt;&gt;'Tabelas auxiliares'!$B$236,M438&lt;&gt;'Tabelas auxiliares'!$B$237,M438&lt;&gt;'Tabelas auxiliares'!$C$236,M438&lt;&gt;'Tabelas auxiliares'!$C$237,M438&lt;&gt;'Tabelas auxiliares'!$D$236),"FOLHA DE PESSOAL",IF(Q438='Tabelas auxiliares'!$A$237,"CUSTEIO",IF(Q438='Tabelas auxiliares'!$A$236,"INVESTIMENTO","ERRO - VERIFICAR"))))</f>
        <v/>
      </c>
      <c r="S438" s="64" t="str">
        <f t="shared" si="13"/>
        <v/>
      </c>
    </row>
    <row r="439" spans="17:19" x14ac:dyDescent="0.25">
      <c r="Q439" s="51" t="str">
        <f t="shared" si="12"/>
        <v/>
      </c>
      <c r="R439" s="51" t="str">
        <f>IF(M439="","",IF(AND(M439&lt;&gt;'Tabelas auxiliares'!$B$236,M439&lt;&gt;'Tabelas auxiliares'!$B$237,M439&lt;&gt;'Tabelas auxiliares'!$C$236,M439&lt;&gt;'Tabelas auxiliares'!$C$237,M439&lt;&gt;'Tabelas auxiliares'!$D$236),"FOLHA DE PESSOAL",IF(Q439='Tabelas auxiliares'!$A$237,"CUSTEIO",IF(Q439='Tabelas auxiliares'!$A$236,"INVESTIMENTO","ERRO - VERIFICAR"))))</f>
        <v/>
      </c>
      <c r="S439" s="64" t="str">
        <f t="shared" si="13"/>
        <v/>
      </c>
    </row>
    <row r="440" spans="17:19" x14ac:dyDescent="0.25">
      <c r="Q440" s="51" t="str">
        <f t="shared" si="12"/>
        <v/>
      </c>
      <c r="R440" s="51" t="str">
        <f>IF(M440="","",IF(AND(M440&lt;&gt;'Tabelas auxiliares'!$B$236,M440&lt;&gt;'Tabelas auxiliares'!$B$237,M440&lt;&gt;'Tabelas auxiliares'!$C$236,M440&lt;&gt;'Tabelas auxiliares'!$C$237,M440&lt;&gt;'Tabelas auxiliares'!$D$236),"FOLHA DE PESSOAL",IF(Q440='Tabelas auxiliares'!$A$237,"CUSTEIO",IF(Q440='Tabelas auxiliares'!$A$236,"INVESTIMENTO","ERRO - VERIFICAR"))))</f>
        <v/>
      </c>
      <c r="S440" s="64" t="str">
        <f t="shared" si="13"/>
        <v/>
      </c>
    </row>
    <row r="441" spans="17:19" x14ac:dyDescent="0.25">
      <c r="Q441" s="51" t="str">
        <f t="shared" si="12"/>
        <v/>
      </c>
      <c r="R441" s="51" t="str">
        <f>IF(M441="","",IF(AND(M441&lt;&gt;'Tabelas auxiliares'!$B$236,M441&lt;&gt;'Tabelas auxiliares'!$B$237,M441&lt;&gt;'Tabelas auxiliares'!$C$236,M441&lt;&gt;'Tabelas auxiliares'!$C$237,M441&lt;&gt;'Tabelas auxiliares'!$D$236),"FOLHA DE PESSOAL",IF(Q441='Tabelas auxiliares'!$A$237,"CUSTEIO",IF(Q441='Tabelas auxiliares'!$A$236,"INVESTIMENTO","ERRO - VERIFICAR"))))</f>
        <v/>
      </c>
      <c r="S441" s="64" t="str">
        <f t="shared" si="13"/>
        <v/>
      </c>
    </row>
    <row r="442" spans="17:19" x14ac:dyDescent="0.25">
      <c r="Q442" s="51" t="str">
        <f t="shared" si="12"/>
        <v/>
      </c>
      <c r="R442" s="51" t="str">
        <f>IF(M442="","",IF(AND(M442&lt;&gt;'Tabelas auxiliares'!$B$236,M442&lt;&gt;'Tabelas auxiliares'!$B$237,M442&lt;&gt;'Tabelas auxiliares'!$C$236,M442&lt;&gt;'Tabelas auxiliares'!$C$237,M442&lt;&gt;'Tabelas auxiliares'!$D$236),"FOLHA DE PESSOAL",IF(Q442='Tabelas auxiliares'!$A$237,"CUSTEIO",IF(Q442='Tabelas auxiliares'!$A$236,"INVESTIMENTO","ERRO - VERIFICAR"))))</f>
        <v/>
      </c>
      <c r="S442" s="64" t="str">
        <f t="shared" si="13"/>
        <v/>
      </c>
    </row>
    <row r="443" spans="17:19" x14ac:dyDescent="0.25">
      <c r="Q443" s="51" t="str">
        <f t="shared" si="12"/>
        <v/>
      </c>
      <c r="R443" s="51" t="str">
        <f>IF(M443="","",IF(AND(M443&lt;&gt;'Tabelas auxiliares'!$B$236,M443&lt;&gt;'Tabelas auxiliares'!$B$237,M443&lt;&gt;'Tabelas auxiliares'!$C$236,M443&lt;&gt;'Tabelas auxiliares'!$C$237,M443&lt;&gt;'Tabelas auxiliares'!$D$236),"FOLHA DE PESSOAL",IF(Q443='Tabelas auxiliares'!$A$237,"CUSTEIO",IF(Q443='Tabelas auxiliares'!$A$236,"INVESTIMENTO","ERRO - VERIFICAR"))))</f>
        <v/>
      </c>
      <c r="S443" s="64" t="str">
        <f t="shared" si="13"/>
        <v/>
      </c>
    </row>
    <row r="444" spans="17:19" x14ac:dyDescent="0.25">
      <c r="Q444" s="51" t="str">
        <f t="shared" si="12"/>
        <v/>
      </c>
      <c r="R444" s="51" t="str">
        <f>IF(M444="","",IF(AND(M444&lt;&gt;'Tabelas auxiliares'!$B$236,M444&lt;&gt;'Tabelas auxiliares'!$B$237,M444&lt;&gt;'Tabelas auxiliares'!$C$236,M444&lt;&gt;'Tabelas auxiliares'!$C$237,M444&lt;&gt;'Tabelas auxiliares'!$D$236),"FOLHA DE PESSOAL",IF(Q444='Tabelas auxiliares'!$A$237,"CUSTEIO",IF(Q444='Tabelas auxiliares'!$A$236,"INVESTIMENTO","ERRO - VERIFICAR"))))</f>
        <v/>
      </c>
      <c r="S444" s="64" t="str">
        <f t="shared" si="13"/>
        <v/>
      </c>
    </row>
    <row r="445" spans="17:19" x14ac:dyDescent="0.25">
      <c r="Q445" s="51" t="str">
        <f t="shared" si="12"/>
        <v/>
      </c>
      <c r="R445" s="51" t="str">
        <f>IF(M445="","",IF(AND(M445&lt;&gt;'Tabelas auxiliares'!$B$236,M445&lt;&gt;'Tabelas auxiliares'!$B$237,M445&lt;&gt;'Tabelas auxiliares'!$C$236,M445&lt;&gt;'Tabelas auxiliares'!$C$237,M445&lt;&gt;'Tabelas auxiliares'!$D$236),"FOLHA DE PESSOAL",IF(Q445='Tabelas auxiliares'!$A$237,"CUSTEIO",IF(Q445='Tabelas auxiliares'!$A$236,"INVESTIMENTO","ERRO - VERIFICAR"))))</f>
        <v/>
      </c>
      <c r="S445" s="64" t="str">
        <f t="shared" si="13"/>
        <v/>
      </c>
    </row>
    <row r="446" spans="17:19" x14ac:dyDescent="0.25">
      <c r="Q446" s="51" t="str">
        <f t="shared" si="12"/>
        <v/>
      </c>
      <c r="R446" s="51" t="str">
        <f>IF(M446="","",IF(AND(M446&lt;&gt;'Tabelas auxiliares'!$B$236,M446&lt;&gt;'Tabelas auxiliares'!$B$237,M446&lt;&gt;'Tabelas auxiliares'!$C$236,M446&lt;&gt;'Tabelas auxiliares'!$C$237,M446&lt;&gt;'Tabelas auxiliares'!$D$236),"FOLHA DE PESSOAL",IF(Q446='Tabelas auxiliares'!$A$237,"CUSTEIO",IF(Q446='Tabelas auxiliares'!$A$236,"INVESTIMENTO","ERRO - VERIFICAR"))))</f>
        <v/>
      </c>
      <c r="S446" s="64" t="str">
        <f t="shared" si="13"/>
        <v/>
      </c>
    </row>
    <row r="447" spans="17:19" x14ac:dyDescent="0.25">
      <c r="Q447" s="51" t="str">
        <f t="shared" si="12"/>
        <v/>
      </c>
      <c r="R447" s="51" t="str">
        <f>IF(M447="","",IF(AND(M447&lt;&gt;'Tabelas auxiliares'!$B$236,M447&lt;&gt;'Tabelas auxiliares'!$B$237,M447&lt;&gt;'Tabelas auxiliares'!$C$236,M447&lt;&gt;'Tabelas auxiliares'!$C$237,M447&lt;&gt;'Tabelas auxiliares'!$D$236),"FOLHA DE PESSOAL",IF(Q447='Tabelas auxiliares'!$A$237,"CUSTEIO",IF(Q447='Tabelas auxiliares'!$A$236,"INVESTIMENTO","ERRO - VERIFICAR"))))</f>
        <v/>
      </c>
      <c r="S447" s="64" t="str">
        <f t="shared" si="13"/>
        <v/>
      </c>
    </row>
    <row r="448" spans="17:19" x14ac:dyDescent="0.25">
      <c r="Q448" s="51" t="str">
        <f t="shared" si="12"/>
        <v/>
      </c>
      <c r="R448" s="51" t="str">
        <f>IF(M448="","",IF(AND(M448&lt;&gt;'Tabelas auxiliares'!$B$236,M448&lt;&gt;'Tabelas auxiliares'!$B$237,M448&lt;&gt;'Tabelas auxiliares'!$C$236,M448&lt;&gt;'Tabelas auxiliares'!$C$237,M448&lt;&gt;'Tabelas auxiliares'!$D$236),"FOLHA DE PESSOAL",IF(Q448='Tabelas auxiliares'!$A$237,"CUSTEIO",IF(Q448='Tabelas auxiliares'!$A$236,"INVESTIMENTO","ERRO - VERIFICAR"))))</f>
        <v/>
      </c>
      <c r="S448" s="64" t="str">
        <f t="shared" si="13"/>
        <v/>
      </c>
    </row>
    <row r="449" spans="17:19" x14ac:dyDescent="0.25">
      <c r="Q449" s="51" t="str">
        <f t="shared" si="12"/>
        <v/>
      </c>
      <c r="R449" s="51" t="str">
        <f>IF(M449="","",IF(AND(M449&lt;&gt;'Tabelas auxiliares'!$B$236,M449&lt;&gt;'Tabelas auxiliares'!$B$237,M449&lt;&gt;'Tabelas auxiliares'!$C$236,M449&lt;&gt;'Tabelas auxiliares'!$C$237,M449&lt;&gt;'Tabelas auxiliares'!$D$236),"FOLHA DE PESSOAL",IF(Q449='Tabelas auxiliares'!$A$237,"CUSTEIO",IF(Q449='Tabelas auxiliares'!$A$236,"INVESTIMENTO","ERRO - VERIFICAR"))))</f>
        <v/>
      </c>
      <c r="S449" s="64" t="str">
        <f t="shared" si="13"/>
        <v/>
      </c>
    </row>
    <row r="450" spans="17:19" x14ac:dyDescent="0.25">
      <c r="Q450" s="51" t="str">
        <f t="shared" si="12"/>
        <v/>
      </c>
      <c r="R450" s="51" t="str">
        <f>IF(M450="","",IF(AND(M450&lt;&gt;'Tabelas auxiliares'!$B$236,M450&lt;&gt;'Tabelas auxiliares'!$B$237,M450&lt;&gt;'Tabelas auxiliares'!$C$236,M450&lt;&gt;'Tabelas auxiliares'!$C$237,M450&lt;&gt;'Tabelas auxiliares'!$D$236),"FOLHA DE PESSOAL",IF(Q450='Tabelas auxiliares'!$A$237,"CUSTEIO",IF(Q450='Tabelas auxiliares'!$A$236,"INVESTIMENTO","ERRO - VERIFICAR"))))</f>
        <v/>
      </c>
      <c r="S450" s="64" t="str">
        <f t="shared" si="13"/>
        <v/>
      </c>
    </row>
    <row r="451" spans="17:19" x14ac:dyDescent="0.25">
      <c r="Q451" s="51" t="str">
        <f t="shared" si="12"/>
        <v/>
      </c>
      <c r="R451" s="51" t="str">
        <f>IF(M451="","",IF(AND(M451&lt;&gt;'Tabelas auxiliares'!$B$236,M451&lt;&gt;'Tabelas auxiliares'!$B$237,M451&lt;&gt;'Tabelas auxiliares'!$C$236,M451&lt;&gt;'Tabelas auxiliares'!$C$237,M451&lt;&gt;'Tabelas auxiliares'!$D$236),"FOLHA DE PESSOAL",IF(Q451='Tabelas auxiliares'!$A$237,"CUSTEIO",IF(Q451='Tabelas auxiliares'!$A$236,"INVESTIMENTO","ERRO - VERIFICAR"))))</f>
        <v/>
      </c>
      <c r="S451" s="64" t="str">
        <f t="shared" si="13"/>
        <v/>
      </c>
    </row>
    <row r="452" spans="17:19" x14ac:dyDescent="0.25">
      <c r="Q452" s="51" t="str">
        <f t="shared" ref="Q452:Q515" si="14">LEFT(O452,1)</f>
        <v/>
      </c>
      <c r="R452" s="51" t="str">
        <f>IF(M452="","",IF(AND(M452&lt;&gt;'Tabelas auxiliares'!$B$236,M452&lt;&gt;'Tabelas auxiliares'!$B$237,M452&lt;&gt;'Tabelas auxiliares'!$C$236,M452&lt;&gt;'Tabelas auxiliares'!$C$237,M452&lt;&gt;'Tabelas auxiliares'!$D$236),"FOLHA DE PESSOAL",IF(Q452='Tabelas auxiliares'!$A$237,"CUSTEIO",IF(Q452='Tabelas auxiliares'!$A$236,"INVESTIMENTO","ERRO - VERIFICAR"))))</f>
        <v/>
      </c>
      <c r="S452" s="64" t="str">
        <f t="shared" si="13"/>
        <v/>
      </c>
    </row>
    <row r="453" spans="17:19" x14ac:dyDescent="0.25">
      <c r="Q453" s="51" t="str">
        <f t="shared" si="14"/>
        <v/>
      </c>
      <c r="R453" s="51" t="str">
        <f>IF(M453="","",IF(AND(M453&lt;&gt;'Tabelas auxiliares'!$B$236,M453&lt;&gt;'Tabelas auxiliares'!$B$237,M453&lt;&gt;'Tabelas auxiliares'!$C$236,M453&lt;&gt;'Tabelas auxiliares'!$C$237,M453&lt;&gt;'Tabelas auxiliares'!$D$236),"FOLHA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IF(M454="","",IF(AND(M454&lt;&gt;'Tabelas auxiliares'!$B$236,M454&lt;&gt;'Tabelas auxiliares'!$B$237,M454&lt;&gt;'Tabelas auxiliares'!$C$236,M454&lt;&gt;'Tabelas auxiliares'!$C$237,M454&lt;&gt;'Tabelas auxiliares'!$D$236),"FOLHA DE PESSOAL",IF(Q454='Tabelas auxiliares'!$A$237,"CUSTEIO",IF(Q454='Tabelas auxiliares'!$A$236,"INVESTIMENTO","ERRO - VERIFICAR"))))</f>
        <v/>
      </c>
      <c r="S454" s="64" t="str">
        <f t="shared" si="15"/>
        <v/>
      </c>
    </row>
    <row r="455" spans="17:19" x14ac:dyDescent="0.25">
      <c r="Q455" s="51" t="str">
        <f t="shared" si="14"/>
        <v/>
      </c>
      <c r="R455" s="51" t="str">
        <f>IF(M455="","",IF(AND(M455&lt;&gt;'Tabelas auxiliares'!$B$236,M455&lt;&gt;'Tabelas auxiliares'!$B$237,M455&lt;&gt;'Tabelas auxiliares'!$C$236,M455&lt;&gt;'Tabelas auxiliares'!$C$237,M455&lt;&gt;'Tabelas auxiliares'!$D$236),"FOLHA DE PESSOAL",IF(Q455='Tabelas auxiliares'!$A$237,"CUSTEIO",IF(Q455='Tabelas auxiliares'!$A$236,"INVESTIMENTO","ERRO - VERIFICAR"))))</f>
        <v/>
      </c>
      <c r="S455" s="64" t="str">
        <f t="shared" si="15"/>
        <v/>
      </c>
    </row>
    <row r="456" spans="17:19" x14ac:dyDescent="0.25">
      <c r="Q456" s="51" t="str">
        <f t="shared" si="14"/>
        <v/>
      </c>
      <c r="R456" s="51" t="str">
        <f>IF(M456="","",IF(AND(M456&lt;&gt;'Tabelas auxiliares'!$B$236,M456&lt;&gt;'Tabelas auxiliares'!$B$237,M456&lt;&gt;'Tabelas auxiliares'!$C$236,M456&lt;&gt;'Tabelas auxiliares'!$C$237,M456&lt;&gt;'Tabelas auxiliares'!$D$236),"FOLHA DE PESSOAL",IF(Q456='Tabelas auxiliares'!$A$237,"CUSTEIO",IF(Q456='Tabelas auxiliares'!$A$236,"INVESTIMENTO","ERRO - VERIFICAR"))))</f>
        <v/>
      </c>
      <c r="S456" s="64" t="str">
        <f t="shared" si="15"/>
        <v/>
      </c>
    </row>
    <row r="457" spans="17:19" x14ac:dyDescent="0.25">
      <c r="Q457" s="51" t="str">
        <f t="shared" si="14"/>
        <v/>
      </c>
      <c r="R457" s="51" t="str">
        <f>IF(M457="","",IF(AND(M457&lt;&gt;'Tabelas auxiliares'!$B$236,M457&lt;&gt;'Tabelas auxiliares'!$B$237,M457&lt;&gt;'Tabelas auxiliares'!$C$236,M457&lt;&gt;'Tabelas auxiliares'!$C$237,M457&lt;&gt;'Tabelas auxiliares'!$D$236),"FOLHA DE PESSOAL",IF(Q457='Tabelas auxiliares'!$A$237,"CUSTEIO",IF(Q457='Tabelas auxiliares'!$A$236,"INVESTIMENTO","ERRO - VERIFICAR"))))</f>
        <v/>
      </c>
      <c r="S457" s="64" t="str">
        <f t="shared" si="15"/>
        <v/>
      </c>
    </row>
    <row r="458" spans="17:19" x14ac:dyDescent="0.25">
      <c r="Q458" s="51" t="str">
        <f t="shared" si="14"/>
        <v/>
      </c>
      <c r="R458" s="51" t="str">
        <f>IF(M458="","",IF(AND(M458&lt;&gt;'Tabelas auxiliares'!$B$236,M458&lt;&gt;'Tabelas auxiliares'!$B$237,M458&lt;&gt;'Tabelas auxiliares'!$C$236,M458&lt;&gt;'Tabelas auxiliares'!$C$237,M458&lt;&gt;'Tabelas auxiliares'!$D$236),"FOLHA DE PESSOAL",IF(Q458='Tabelas auxiliares'!$A$237,"CUSTEIO",IF(Q458='Tabelas auxiliares'!$A$236,"INVESTIMENTO","ERRO - VERIFICAR"))))</f>
        <v/>
      </c>
      <c r="S458" s="64" t="str">
        <f t="shared" si="15"/>
        <v/>
      </c>
    </row>
    <row r="459" spans="17:19" x14ac:dyDescent="0.25">
      <c r="Q459" s="51" t="str">
        <f t="shared" si="14"/>
        <v/>
      </c>
      <c r="R459" s="51" t="str">
        <f>IF(M459="","",IF(AND(M459&lt;&gt;'Tabelas auxiliares'!$B$236,M459&lt;&gt;'Tabelas auxiliares'!$B$237,M459&lt;&gt;'Tabelas auxiliares'!$C$236,M459&lt;&gt;'Tabelas auxiliares'!$C$237,M459&lt;&gt;'Tabelas auxiliares'!$D$236),"FOLHA DE PESSOAL",IF(Q459='Tabelas auxiliares'!$A$237,"CUSTEIO",IF(Q459='Tabelas auxiliares'!$A$236,"INVESTIMENTO","ERRO - VERIFICAR"))))</f>
        <v/>
      </c>
      <c r="S459" s="64" t="str">
        <f t="shared" si="15"/>
        <v/>
      </c>
    </row>
    <row r="460" spans="17:19" x14ac:dyDescent="0.25">
      <c r="Q460" s="51" t="str">
        <f t="shared" si="14"/>
        <v/>
      </c>
      <c r="R460" s="51" t="str">
        <f>IF(M460="","",IF(AND(M460&lt;&gt;'Tabelas auxiliares'!$B$236,M460&lt;&gt;'Tabelas auxiliares'!$B$237,M460&lt;&gt;'Tabelas auxiliares'!$C$236,M460&lt;&gt;'Tabelas auxiliares'!$C$237,M460&lt;&gt;'Tabelas auxiliares'!$D$236),"FOLHA DE PESSOAL",IF(Q460='Tabelas auxiliares'!$A$237,"CUSTEIO",IF(Q460='Tabelas auxiliares'!$A$236,"INVESTIMENTO","ERRO - VERIFICAR"))))</f>
        <v/>
      </c>
      <c r="S460" s="64" t="str">
        <f t="shared" si="15"/>
        <v/>
      </c>
    </row>
    <row r="461" spans="17:19" x14ac:dyDescent="0.25">
      <c r="Q461" s="51" t="str">
        <f t="shared" si="14"/>
        <v/>
      </c>
      <c r="R461" s="51" t="str">
        <f>IF(M461="","",IF(AND(M461&lt;&gt;'Tabelas auxiliares'!$B$236,M461&lt;&gt;'Tabelas auxiliares'!$B$237,M461&lt;&gt;'Tabelas auxiliares'!$C$236,M461&lt;&gt;'Tabelas auxiliares'!$C$237,M461&lt;&gt;'Tabelas auxiliares'!$D$236),"FOLHA DE PESSOAL",IF(Q461='Tabelas auxiliares'!$A$237,"CUSTEIO",IF(Q461='Tabelas auxiliares'!$A$236,"INVESTIMENTO","ERRO - VERIFICAR"))))</f>
        <v/>
      </c>
      <c r="S461" s="64" t="str">
        <f t="shared" si="15"/>
        <v/>
      </c>
    </row>
    <row r="462" spans="17:19" x14ac:dyDescent="0.25">
      <c r="Q462" s="51" t="str">
        <f t="shared" si="14"/>
        <v/>
      </c>
      <c r="R462" s="51" t="str">
        <f>IF(M462="","",IF(AND(M462&lt;&gt;'Tabelas auxiliares'!$B$236,M462&lt;&gt;'Tabelas auxiliares'!$B$237,M462&lt;&gt;'Tabelas auxiliares'!$C$236,M462&lt;&gt;'Tabelas auxiliares'!$C$237,M462&lt;&gt;'Tabelas auxiliares'!$D$236),"FOLHA DE PESSOAL",IF(Q462='Tabelas auxiliares'!$A$237,"CUSTEIO",IF(Q462='Tabelas auxiliares'!$A$236,"INVESTIMENTO","ERRO - VERIFICAR"))))</f>
        <v/>
      </c>
      <c r="S462" s="64" t="str">
        <f t="shared" si="15"/>
        <v/>
      </c>
    </row>
    <row r="463" spans="17:19" x14ac:dyDescent="0.25">
      <c r="Q463" s="51" t="str">
        <f t="shared" si="14"/>
        <v/>
      </c>
      <c r="R463" s="51" t="str">
        <f>IF(M463="","",IF(AND(M463&lt;&gt;'Tabelas auxiliares'!$B$236,M463&lt;&gt;'Tabelas auxiliares'!$B$237,M463&lt;&gt;'Tabelas auxiliares'!$C$236,M463&lt;&gt;'Tabelas auxiliares'!$C$237,M463&lt;&gt;'Tabelas auxiliares'!$D$236),"FOLHA DE PESSOAL",IF(Q463='Tabelas auxiliares'!$A$237,"CUSTEIO",IF(Q463='Tabelas auxiliares'!$A$236,"INVESTIMENTO","ERRO - VERIFICAR"))))</f>
        <v/>
      </c>
      <c r="S463" s="64" t="str">
        <f t="shared" si="15"/>
        <v/>
      </c>
    </row>
    <row r="464" spans="17:19" x14ac:dyDescent="0.25">
      <c r="Q464" s="51" t="str">
        <f t="shared" si="14"/>
        <v/>
      </c>
      <c r="R464" s="51" t="str">
        <f>IF(M464="","",IF(AND(M464&lt;&gt;'Tabelas auxiliares'!$B$236,M464&lt;&gt;'Tabelas auxiliares'!$B$237,M464&lt;&gt;'Tabelas auxiliares'!$C$236,M464&lt;&gt;'Tabelas auxiliares'!$C$237,M464&lt;&gt;'Tabelas auxiliares'!$D$236),"FOLHA DE PESSOAL",IF(Q464='Tabelas auxiliares'!$A$237,"CUSTEIO",IF(Q464='Tabelas auxiliares'!$A$236,"INVESTIMENTO","ERRO - VERIFICAR"))))</f>
        <v/>
      </c>
      <c r="S464" s="64" t="str">
        <f t="shared" si="15"/>
        <v/>
      </c>
    </row>
    <row r="465" spans="17:19" x14ac:dyDescent="0.25">
      <c r="Q465" s="51" t="str">
        <f t="shared" si="14"/>
        <v/>
      </c>
      <c r="R465" s="51" t="str">
        <f>IF(M465="","",IF(AND(M465&lt;&gt;'Tabelas auxiliares'!$B$236,M465&lt;&gt;'Tabelas auxiliares'!$B$237,M465&lt;&gt;'Tabelas auxiliares'!$C$236,M465&lt;&gt;'Tabelas auxiliares'!$C$237,M465&lt;&gt;'Tabelas auxiliares'!$D$236),"FOLHA DE PESSOAL",IF(Q465='Tabelas auxiliares'!$A$237,"CUSTEIO",IF(Q465='Tabelas auxiliares'!$A$236,"INVESTIMENTO","ERRO - VERIFICAR"))))</f>
        <v/>
      </c>
      <c r="S465" s="64" t="str">
        <f t="shared" si="15"/>
        <v/>
      </c>
    </row>
    <row r="466" spans="17:19" x14ac:dyDescent="0.25">
      <c r="Q466" s="51" t="str">
        <f t="shared" si="14"/>
        <v/>
      </c>
      <c r="R466" s="51" t="str">
        <f>IF(M466="","",IF(AND(M466&lt;&gt;'Tabelas auxiliares'!$B$236,M466&lt;&gt;'Tabelas auxiliares'!$B$237,M466&lt;&gt;'Tabelas auxiliares'!$C$236,M466&lt;&gt;'Tabelas auxiliares'!$C$237,M466&lt;&gt;'Tabelas auxiliares'!$D$236),"FOLHA DE PESSOAL",IF(Q466='Tabelas auxiliares'!$A$237,"CUSTEIO",IF(Q466='Tabelas auxiliares'!$A$236,"INVESTIMENTO","ERRO - VERIFICAR"))))</f>
        <v/>
      </c>
      <c r="S466" s="64" t="str">
        <f t="shared" si="15"/>
        <v/>
      </c>
    </row>
    <row r="467" spans="17:19" x14ac:dyDescent="0.25">
      <c r="Q467" s="51" t="str">
        <f t="shared" si="14"/>
        <v/>
      </c>
      <c r="R467" s="51" t="str">
        <f>IF(M467="","",IF(AND(M467&lt;&gt;'Tabelas auxiliares'!$B$236,M467&lt;&gt;'Tabelas auxiliares'!$B$237,M467&lt;&gt;'Tabelas auxiliares'!$C$236,M467&lt;&gt;'Tabelas auxiliares'!$C$237,M467&lt;&gt;'Tabelas auxiliares'!$D$236),"FOLHA DE PESSOAL",IF(Q467='Tabelas auxiliares'!$A$237,"CUSTEIO",IF(Q467='Tabelas auxiliares'!$A$236,"INVESTIMENTO","ERRO - VERIFICAR"))))</f>
        <v/>
      </c>
      <c r="S467" s="64" t="str">
        <f t="shared" si="15"/>
        <v/>
      </c>
    </row>
    <row r="468" spans="17:19" x14ac:dyDescent="0.25">
      <c r="Q468" s="51" t="str">
        <f t="shared" si="14"/>
        <v/>
      </c>
      <c r="R468" s="51" t="str">
        <f>IF(M468="","",IF(AND(M468&lt;&gt;'Tabelas auxiliares'!$B$236,M468&lt;&gt;'Tabelas auxiliares'!$B$237,M468&lt;&gt;'Tabelas auxiliares'!$C$236,M468&lt;&gt;'Tabelas auxiliares'!$C$237,M468&lt;&gt;'Tabelas auxiliares'!$D$236),"FOLHA DE PESSOAL",IF(Q468='Tabelas auxiliares'!$A$237,"CUSTEIO",IF(Q468='Tabelas auxiliares'!$A$236,"INVESTIMENTO","ERRO - VERIFICAR"))))</f>
        <v/>
      </c>
      <c r="S468" s="64" t="str">
        <f t="shared" si="15"/>
        <v/>
      </c>
    </row>
    <row r="469" spans="17:19" x14ac:dyDescent="0.25">
      <c r="Q469" s="51" t="str">
        <f t="shared" si="14"/>
        <v/>
      </c>
      <c r="R469" s="51" t="str">
        <f>IF(M469="","",IF(AND(M469&lt;&gt;'Tabelas auxiliares'!$B$236,M469&lt;&gt;'Tabelas auxiliares'!$B$237,M469&lt;&gt;'Tabelas auxiliares'!$C$236,M469&lt;&gt;'Tabelas auxiliares'!$C$237,M469&lt;&gt;'Tabelas auxiliares'!$D$236),"FOLHA DE PESSOAL",IF(Q469='Tabelas auxiliares'!$A$237,"CUSTEIO",IF(Q469='Tabelas auxiliares'!$A$236,"INVESTIMENTO","ERRO - VERIFICAR"))))</f>
        <v/>
      </c>
      <c r="S469" s="64" t="str">
        <f t="shared" si="15"/>
        <v/>
      </c>
    </row>
    <row r="470" spans="17:19" x14ac:dyDescent="0.25">
      <c r="Q470" s="51" t="str">
        <f t="shared" si="14"/>
        <v/>
      </c>
      <c r="R470" s="51" t="str">
        <f>IF(M470="","",IF(AND(M470&lt;&gt;'Tabelas auxiliares'!$B$236,M470&lt;&gt;'Tabelas auxiliares'!$B$237,M470&lt;&gt;'Tabelas auxiliares'!$C$236,M470&lt;&gt;'Tabelas auxiliares'!$C$237,M470&lt;&gt;'Tabelas auxiliares'!$D$236),"FOLHA DE PESSOAL",IF(Q470='Tabelas auxiliares'!$A$237,"CUSTEIO",IF(Q470='Tabelas auxiliares'!$A$236,"INVESTIMENTO","ERRO - VERIFICAR"))))</f>
        <v/>
      </c>
      <c r="S470" s="64" t="str">
        <f t="shared" si="15"/>
        <v/>
      </c>
    </row>
    <row r="471" spans="17:19" x14ac:dyDescent="0.25">
      <c r="Q471" s="51" t="str">
        <f t="shared" si="14"/>
        <v/>
      </c>
      <c r="R471" s="51" t="str">
        <f>IF(M471="","",IF(AND(M471&lt;&gt;'Tabelas auxiliares'!$B$236,M471&lt;&gt;'Tabelas auxiliares'!$B$237,M471&lt;&gt;'Tabelas auxiliares'!$C$236,M471&lt;&gt;'Tabelas auxiliares'!$C$237,M471&lt;&gt;'Tabelas auxiliares'!$D$236),"FOLHA DE PESSOAL",IF(Q471='Tabelas auxiliares'!$A$237,"CUSTEIO",IF(Q471='Tabelas auxiliares'!$A$236,"INVESTIMENTO","ERRO - VERIFICAR"))))</f>
        <v/>
      </c>
      <c r="S471" s="64" t="str">
        <f t="shared" si="15"/>
        <v/>
      </c>
    </row>
    <row r="472" spans="17:19" x14ac:dyDescent="0.25">
      <c r="Q472" s="51" t="str">
        <f t="shared" si="14"/>
        <v/>
      </c>
      <c r="R472" s="51" t="str">
        <f>IF(M472="","",IF(AND(M472&lt;&gt;'Tabelas auxiliares'!$B$236,M472&lt;&gt;'Tabelas auxiliares'!$B$237,M472&lt;&gt;'Tabelas auxiliares'!$C$236,M472&lt;&gt;'Tabelas auxiliares'!$C$237,M472&lt;&gt;'Tabelas auxiliares'!$D$236),"FOLHA DE PESSOAL",IF(Q472='Tabelas auxiliares'!$A$237,"CUSTEIO",IF(Q472='Tabelas auxiliares'!$A$236,"INVESTIMENTO","ERRO - VERIFICAR"))))</f>
        <v/>
      </c>
      <c r="S472" s="64" t="str">
        <f t="shared" si="15"/>
        <v/>
      </c>
    </row>
    <row r="473" spans="17:19" x14ac:dyDescent="0.25">
      <c r="Q473" s="51" t="str">
        <f t="shared" si="14"/>
        <v/>
      </c>
      <c r="R473" s="51" t="str">
        <f>IF(M473="","",IF(AND(M473&lt;&gt;'Tabelas auxiliares'!$B$236,M473&lt;&gt;'Tabelas auxiliares'!$B$237,M473&lt;&gt;'Tabelas auxiliares'!$C$236,M473&lt;&gt;'Tabelas auxiliares'!$C$237,M473&lt;&gt;'Tabelas auxiliares'!$D$236),"FOLHA DE PESSOAL",IF(Q473='Tabelas auxiliares'!$A$237,"CUSTEIO",IF(Q473='Tabelas auxiliares'!$A$236,"INVESTIMENTO","ERRO - VERIFICAR"))))</f>
        <v/>
      </c>
      <c r="S473" s="64" t="str">
        <f t="shared" si="15"/>
        <v/>
      </c>
    </row>
    <row r="474" spans="17:19" x14ac:dyDescent="0.25">
      <c r="Q474" s="51" t="str">
        <f t="shared" si="14"/>
        <v/>
      </c>
      <c r="R474" s="51" t="str">
        <f>IF(M474="","",IF(AND(M474&lt;&gt;'Tabelas auxiliares'!$B$236,M474&lt;&gt;'Tabelas auxiliares'!$B$237,M474&lt;&gt;'Tabelas auxiliares'!$C$236,M474&lt;&gt;'Tabelas auxiliares'!$C$237,M474&lt;&gt;'Tabelas auxiliares'!$D$236),"FOLHA DE PESSOAL",IF(Q474='Tabelas auxiliares'!$A$237,"CUSTEIO",IF(Q474='Tabelas auxiliares'!$A$236,"INVESTIMENTO","ERRO - VERIFICAR"))))</f>
        <v/>
      </c>
      <c r="S474" s="64" t="str">
        <f t="shared" si="15"/>
        <v/>
      </c>
    </row>
    <row r="475" spans="17:19" x14ac:dyDescent="0.25">
      <c r="Q475" s="51" t="str">
        <f t="shared" si="14"/>
        <v/>
      </c>
      <c r="R475" s="51" t="str">
        <f>IF(M475="","",IF(AND(M475&lt;&gt;'Tabelas auxiliares'!$B$236,M475&lt;&gt;'Tabelas auxiliares'!$B$237,M475&lt;&gt;'Tabelas auxiliares'!$C$236,M475&lt;&gt;'Tabelas auxiliares'!$C$237,M475&lt;&gt;'Tabelas auxiliares'!$D$236),"FOLHA DE PESSOAL",IF(Q475='Tabelas auxiliares'!$A$237,"CUSTEIO",IF(Q475='Tabelas auxiliares'!$A$236,"INVESTIMENTO","ERRO - VERIFICAR"))))</f>
        <v/>
      </c>
      <c r="S475" s="64" t="str">
        <f t="shared" si="15"/>
        <v/>
      </c>
    </row>
    <row r="476" spans="17:19" x14ac:dyDescent="0.25">
      <c r="Q476" s="51" t="str">
        <f t="shared" si="14"/>
        <v/>
      </c>
      <c r="R476" s="51" t="str">
        <f>IF(M476="","",IF(AND(M476&lt;&gt;'Tabelas auxiliares'!$B$236,M476&lt;&gt;'Tabelas auxiliares'!$B$237,M476&lt;&gt;'Tabelas auxiliares'!$C$236,M476&lt;&gt;'Tabelas auxiliares'!$C$237,M476&lt;&gt;'Tabelas auxiliares'!$D$236),"FOLHA DE PESSOAL",IF(Q476='Tabelas auxiliares'!$A$237,"CUSTEIO",IF(Q476='Tabelas auxiliares'!$A$236,"INVESTIMENTO","ERRO - VERIFICAR"))))</f>
        <v/>
      </c>
      <c r="S476" s="64" t="str">
        <f t="shared" si="15"/>
        <v/>
      </c>
    </row>
    <row r="477" spans="17:19" x14ac:dyDescent="0.25">
      <c r="Q477" s="51" t="str">
        <f t="shared" si="14"/>
        <v/>
      </c>
      <c r="R477" s="51" t="str">
        <f>IF(M477="","",IF(AND(M477&lt;&gt;'Tabelas auxiliares'!$B$236,M477&lt;&gt;'Tabelas auxiliares'!$B$237,M477&lt;&gt;'Tabelas auxiliares'!$C$236,M477&lt;&gt;'Tabelas auxiliares'!$C$237,M477&lt;&gt;'Tabelas auxiliares'!$D$236),"FOLHA DE PESSOAL",IF(Q477='Tabelas auxiliares'!$A$237,"CUSTEIO",IF(Q477='Tabelas auxiliares'!$A$236,"INVESTIMENTO","ERRO - VERIFICAR"))))</f>
        <v/>
      </c>
      <c r="S477" s="64" t="str">
        <f t="shared" si="15"/>
        <v/>
      </c>
    </row>
    <row r="478" spans="17:19" x14ac:dyDescent="0.25">
      <c r="Q478" s="51" t="str">
        <f t="shared" si="14"/>
        <v/>
      </c>
      <c r="R478" s="51" t="str">
        <f>IF(M478="","",IF(AND(M478&lt;&gt;'Tabelas auxiliares'!$B$236,M478&lt;&gt;'Tabelas auxiliares'!$B$237,M478&lt;&gt;'Tabelas auxiliares'!$C$236,M478&lt;&gt;'Tabelas auxiliares'!$C$237,M478&lt;&gt;'Tabelas auxiliares'!$D$236),"FOLHA DE PESSOAL",IF(Q478='Tabelas auxiliares'!$A$237,"CUSTEIO",IF(Q478='Tabelas auxiliares'!$A$236,"INVESTIMENTO","ERRO - VERIFICAR"))))</f>
        <v/>
      </c>
      <c r="S478" s="64" t="str">
        <f t="shared" si="15"/>
        <v/>
      </c>
    </row>
    <row r="479" spans="17:19" x14ac:dyDescent="0.25">
      <c r="Q479" s="51" t="str">
        <f t="shared" si="14"/>
        <v/>
      </c>
      <c r="R479" s="51" t="str">
        <f>IF(M479="","",IF(AND(M479&lt;&gt;'Tabelas auxiliares'!$B$236,M479&lt;&gt;'Tabelas auxiliares'!$B$237,M479&lt;&gt;'Tabelas auxiliares'!$C$236,M479&lt;&gt;'Tabelas auxiliares'!$C$237,M479&lt;&gt;'Tabelas auxiliares'!$D$236),"FOLHA DE PESSOAL",IF(Q479='Tabelas auxiliares'!$A$237,"CUSTEIO",IF(Q479='Tabelas auxiliares'!$A$236,"INVESTIMENTO","ERRO - VERIFICAR"))))</f>
        <v/>
      </c>
      <c r="S479" s="64" t="str">
        <f t="shared" si="15"/>
        <v/>
      </c>
    </row>
    <row r="480" spans="17:19" x14ac:dyDescent="0.25">
      <c r="Q480" s="51" t="str">
        <f t="shared" si="14"/>
        <v/>
      </c>
      <c r="R480" s="51" t="str">
        <f>IF(M480="","",IF(AND(M480&lt;&gt;'Tabelas auxiliares'!$B$236,M480&lt;&gt;'Tabelas auxiliares'!$B$237,M480&lt;&gt;'Tabelas auxiliares'!$C$236,M480&lt;&gt;'Tabelas auxiliares'!$C$237,M480&lt;&gt;'Tabelas auxiliares'!$D$236),"FOLHA DE PESSOAL",IF(Q480='Tabelas auxiliares'!$A$237,"CUSTEIO",IF(Q480='Tabelas auxiliares'!$A$236,"INVESTIMENTO","ERRO - VERIFICAR"))))</f>
        <v/>
      </c>
      <c r="S480" s="64" t="str">
        <f t="shared" si="15"/>
        <v/>
      </c>
    </row>
    <row r="481" spans="17:19" x14ac:dyDescent="0.25">
      <c r="Q481" s="51" t="str">
        <f t="shared" si="14"/>
        <v/>
      </c>
      <c r="R481" s="51" t="str">
        <f>IF(M481="","",IF(AND(M481&lt;&gt;'Tabelas auxiliares'!$B$236,M481&lt;&gt;'Tabelas auxiliares'!$B$237,M481&lt;&gt;'Tabelas auxiliares'!$C$236,M481&lt;&gt;'Tabelas auxiliares'!$C$237,M481&lt;&gt;'Tabelas auxiliares'!$D$236),"FOLHA DE PESSOAL",IF(Q481='Tabelas auxiliares'!$A$237,"CUSTEIO",IF(Q481='Tabelas auxiliares'!$A$236,"INVESTIMENTO","ERRO - VERIFICAR"))))</f>
        <v/>
      </c>
      <c r="S481" s="64" t="str">
        <f t="shared" si="15"/>
        <v/>
      </c>
    </row>
    <row r="482" spans="17:19" x14ac:dyDescent="0.25">
      <c r="Q482" s="51" t="str">
        <f t="shared" si="14"/>
        <v/>
      </c>
      <c r="R482" s="51" t="str">
        <f>IF(M482="","",IF(AND(M482&lt;&gt;'Tabelas auxiliares'!$B$236,M482&lt;&gt;'Tabelas auxiliares'!$B$237,M482&lt;&gt;'Tabelas auxiliares'!$C$236,M482&lt;&gt;'Tabelas auxiliares'!$C$237,M482&lt;&gt;'Tabelas auxiliares'!$D$236),"FOLHA DE PESSOAL",IF(Q482='Tabelas auxiliares'!$A$237,"CUSTEIO",IF(Q482='Tabelas auxiliares'!$A$236,"INVESTIMENTO","ERRO - VERIFICAR"))))</f>
        <v/>
      </c>
      <c r="S482" s="64" t="str">
        <f t="shared" si="15"/>
        <v/>
      </c>
    </row>
    <row r="483" spans="17:19" x14ac:dyDescent="0.25">
      <c r="Q483" s="51" t="str">
        <f t="shared" si="14"/>
        <v/>
      </c>
      <c r="R483" s="51" t="str">
        <f>IF(M483="","",IF(AND(M483&lt;&gt;'Tabelas auxiliares'!$B$236,M483&lt;&gt;'Tabelas auxiliares'!$B$237,M483&lt;&gt;'Tabelas auxiliares'!$C$236,M483&lt;&gt;'Tabelas auxiliares'!$C$237,M483&lt;&gt;'Tabelas auxiliares'!$D$236),"FOLHA DE PESSOAL",IF(Q483='Tabelas auxiliares'!$A$237,"CUSTEIO",IF(Q483='Tabelas auxiliares'!$A$236,"INVESTIMENTO","ERRO - VERIFICAR"))))</f>
        <v/>
      </c>
      <c r="S483" s="64" t="str">
        <f t="shared" si="15"/>
        <v/>
      </c>
    </row>
    <row r="484" spans="17:19" x14ac:dyDescent="0.25">
      <c r="Q484" s="51" t="str">
        <f t="shared" si="14"/>
        <v/>
      </c>
      <c r="R484" s="51" t="str">
        <f>IF(M484="","",IF(AND(M484&lt;&gt;'Tabelas auxiliares'!$B$236,M484&lt;&gt;'Tabelas auxiliares'!$B$237,M484&lt;&gt;'Tabelas auxiliares'!$C$236,M484&lt;&gt;'Tabelas auxiliares'!$C$237,M484&lt;&gt;'Tabelas auxiliares'!$D$236),"FOLHA DE PESSOAL",IF(Q484='Tabelas auxiliares'!$A$237,"CUSTEIO",IF(Q484='Tabelas auxiliares'!$A$236,"INVESTIMENTO","ERRO - VERIFICAR"))))</f>
        <v/>
      </c>
      <c r="S484" s="64" t="str">
        <f t="shared" si="15"/>
        <v/>
      </c>
    </row>
    <row r="485" spans="17:19" x14ac:dyDescent="0.25">
      <c r="Q485" s="51" t="str">
        <f t="shared" si="14"/>
        <v/>
      </c>
      <c r="R485" s="51" t="str">
        <f>IF(M485="","",IF(AND(M485&lt;&gt;'Tabelas auxiliares'!$B$236,M485&lt;&gt;'Tabelas auxiliares'!$B$237,M485&lt;&gt;'Tabelas auxiliares'!$C$236,M485&lt;&gt;'Tabelas auxiliares'!$C$237,M485&lt;&gt;'Tabelas auxiliares'!$D$236),"FOLHA DE PESSOAL",IF(Q485='Tabelas auxiliares'!$A$237,"CUSTEIO",IF(Q485='Tabelas auxiliares'!$A$236,"INVESTIMENTO","ERRO - VERIFICAR"))))</f>
        <v/>
      </c>
      <c r="S485" s="64" t="str">
        <f t="shared" si="15"/>
        <v/>
      </c>
    </row>
    <row r="486" spans="17:19" x14ac:dyDescent="0.25">
      <c r="Q486" s="51" t="str">
        <f t="shared" si="14"/>
        <v/>
      </c>
      <c r="R486" s="51" t="str">
        <f>IF(M486="","",IF(AND(M486&lt;&gt;'Tabelas auxiliares'!$B$236,M486&lt;&gt;'Tabelas auxiliares'!$B$237,M486&lt;&gt;'Tabelas auxiliares'!$C$236,M486&lt;&gt;'Tabelas auxiliares'!$C$237,M486&lt;&gt;'Tabelas auxiliares'!$D$236),"FOLHA DE PESSOAL",IF(Q486='Tabelas auxiliares'!$A$237,"CUSTEIO",IF(Q486='Tabelas auxiliares'!$A$236,"INVESTIMENTO","ERRO - VERIFICAR"))))</f>
        <v/>
      </c>
      <c r="S486" s="64" t="str">
        <f t="shared" si="15"/>
        <v/>
      </c>
    </row>
    <row r="487" spans="17:19" x14ac:dyDescent="0.25">
      <c r="Q487" s="51" t="str">
        <f t="shared" si="14"/>
        <v/>
      </c>
      <c r="R487" s="51" t="str">
        <f>IF(M487="","",IF(AND(M487&lt;&gt;'Tabelas auxiliares'!$B$236,M487&lt;&gt;'Tabelas auxiliares'!$B$237,M487&lt;&gt;'Tabelas auxiliares'!$C$236,M487&lt;&gt;'Tabelas auxiliares'!$C$237,M487&lt;&gt;'Tabelas auxiliares'!$D$236),"FOLHA DE PESSOAL",IF(Q487='Tabelas auxiliares'!$A$237,"CUSTEIO",IF(Q487='Tabelas auxiliares'!$A$236,"INVESTIMENTO","ERRO - VERIFICAR"))))</f>
        <v/>
      </c>
      <c r="S487" s="64" t="str">
        <f t="shared" si="15"/>
        <v/>
      </c>
    </row>
    <row r="488" spans="17:19" x14ac:dyDescent="0.25">
      <c r="Q488" s="51" t="str">
        <f t="shared" si="14"/>
        <v/>
      </c>
      <c r="R488" s="51" t="str">
        <f>IF(M488="","",IF(AND(M488&lt;&gt;'Tabelas auxiliares'!$B$236,M488&lt;&gt;'Tabelas auxiliares'!$B$237,M488&lt;&gt;'Tabelas auxiliares'!$C$236,M488&lt;&gt;'Tabelas auxiliares'!$C$237,M488&lt;&gt;'Tabelas auxiliares'!$D$236),"FOLHA DE PESSOAL",IF(Q488='Tabelas auxiliares'!$A$237,"CUSTEIO",IF(Q488='Tabelas auxiliares'!$A$236,"INVESTIMENTO","ERRO - VERIFICAR"))))</f>
        <v/>
      </c>
      <c r="S488" s="64" t="str">
        <f t="shared" si="15"/>
        <v/>
      </c>
    </row>
    <row r="489" spans="17:19" x14ac:dyDescent="0.25">
      <c r="Q489" s="51" t="str">
        <f t="shared" si="14"/>
        <v/>
      </c>
      <c r="R489" s="51" t="str">
        <f>IF(M489="","",IF(AND(M489&lt;&gt;'Tabelas auxiliares'!$B$236,M489&lt;&gt;'Tabelas auxiliares'!$B$237,M489&lt;&gt;'Tabelas auxiliares'!$C$236,M489&lt;&gt;'Tabelas auxiliares'!$C$237,M489&lt;&gt;'Tabelas auxiliares'!$D$236),"FOLHA DE PESSOAL",IF(Q489='Tabelas auxiliares'!$A$237,"CUSTEIO",IF(Q489='Tabelas auxiliares'!$A$236,"INVESTIMENTO","ERRO - VERIFICAR"))))</f>
        <v/>
      </c>
      <c r="S489" s="64" t="str">
        <f t="shared" si="15"/>
        <v/>
      </c>
    </row>
    <row r="490" spans="17:19" x14ac:dyDescent="0.25">
      <c r="Q490" s="51" t="str">
        <f t="shared" si="14"/>
        <v/>
      </c>
      <c r="R490" s="51" t="str">
        <f>IF(M490="","",IF(AND(M490&lt;&gt;'Tabelas auxiliares'!$B$236,M490&lt;&gt;'Tabelas auxiliares'!$B$237,M490&lt;&gt;'Tabelas auxiliares'!$C$236,M490&lt;&gt;'Tabelas auxiliares'!$C$237,M490&lt;&gt;'Tabelas auxiliares'!$D$236),"FOLHA DE PESSOAL",IF(Q490='Tabelas auxiliares'!$A$237,"CUSTEIO",IF(Q490='Tabelas auxiliares'!$A$236,"INVESTIMENTO","ERRO - VERIFICAR"))))</f>
        <v/>
      </c>
      <c r="S490" s="64" t="str">
        <f t="shared" si="15"/>
        <v/>
      </c>
    </row>
    <row r="491" spans="17:19" x14ac:dyDescent="0.25">
      <c r="Q491" s="51" t="str">
        <f t="shared" si="14"/>
        <v/>
      </c>
      <c r="R491" s="51" t="str">
        <f>IF(M491="","",IF(AND(M491&lt;&gt;'Tabelas auxiliares'!$B$236,M491&lt;&gt;'Tabelas auxiliares'!$B$237,M491&lt;&gt;'Tabelas auxiliares'!$C$236,M491&lt;&gt;'Tabelas auxiliares'!$C$237,M491&lt;&gt;'Tabelas auxiliares'!$D$236),"FOLHA DE PESSOAL",IF(Q491='Tabelas auxiliares'!$A$237,"CUSTEIO",IF(Q491='Tabelas auxiliares'!$A$236,"INVESTIMENTO","ERRO - VERIFICAR"))))</f>
        <v/>
      </c>
      <c r="S491" s="64" t="str">
        <f t="shared" si="15"/>
        <v/>
      </c>
    </row>
    <row r="492" spans="17:19" x14ac:dyDescent="0.25">
      <c r="Q492" s="51" t="str">
        <f t="shared" si="14"/>
        <v/>
      </c>
      <c r="R492" s="51" t="str">
        <f>IF(M492="","",IF(AND(M492&lt;&gt;'Tabelas auxiliares'!$B$236,M492&lt;&gt;'Tabelas auxiliares'!$B$237,M492&lt;&gt;'Tabelas auxiliares'!$C$236,M492&lt;&gt;'Tabelas auxiliares'!$C$237,M492&lt;&gt;'Tabelas auxiliares'!$D$236),"FOLHA DE PESSOAL",IF(Q492='Tabelas auxiliares'!$A$237,"CUSTEIO",IF(Q492='Tabelas auxiliares'!$A$236,"INVESTIMENTO","ERRO - VERIFICAR"))))</f>
        <v/>
      </c>
      <c r="S492" s="64" t="str">
        <f t="shared" si="15"/>
        <v/>
      </c>
    </row>
    <row r="493" spans="17:19" x14ac:dyDescent="0.25">
      <c r="Q493" s="51" t="str">
        <f t="shared" si="14"/>
        <v/>
      </c>
      <c r="R493" s="51" t="str">
        <f>IF(M493="","",IF(AND(M493&lt;&gt;'Tabelas auxiliares'!$B$236,M493&lt;&gt;'Tabelas auxiliares'!$B$237,M493&lt;&gt;'Tabelas auxiliares'!$C$236,M493&lt;&gt;'Tabelas auxiliares'!$C$237,M493&lt;&gt;'Tabelas auxiliares'!$D$236),"FOLHA DE PESSOAL",IF(Q493='Tabelas auxiliares'!$A$237,"CUSTEIO",IF(Q493='Tabelas auxiliares'!$A$236,"INVESTIMENTO","ERRO - VERIFICAR"))))</f>
        <v/>
      </c>
      <c r="S493" s="64" t="str">
        <f t="shared" si="15"/>
        <v/>
      </c>
    </row>
    <row r="494" spans="17:19" x14ac:dyDescent="0.25">
      <c r="Q494" s="51" t="str">
        <f t="shared" si="14"/>
        <v/>
      </c>
      <c r="R494" s="51" t="str">
        <f>IF(M494="","",IF(AND(M494&lt;&gt;'Tabelas auxiliares'!$B$236,M494&lt;&gt;'Tabelas auxiliares'!$B$237,M494&lt;&gt;'Tabelas auxiliares'!$C$236,M494&lt;&gt;'Tabelas auxiliares'!$C$237,M494&lt;&gt;'Tabelas auxiliares'!$D$236),"FOLHA DE PESSOAL",IF(Q494='Tabelas auxiliares'!$A$237,"CUSTEIO",IF(Q494='Tabelas auxiliares'!$A$236,"INVESTIMENTO","ERRO - VERIFICAR"))))</f>
        <v/>
      </c>
      <c r="S494" s="64" t="str">
        <f t="shared" si="15"/>
        <v/>
      </c>
    </row>
    <row r="495" spans="17:19" x14ac:dyDescent="0.25">
      <c r="Q495" s="51" t="str">
        <f t="shared" si="14"/>
        <v/>
      </c>
      <c r="R495" s="51" t="str">
        <f>IF(M495="","",IF(AND(M495&lt;&gt;'Tabelas auxiliares'!$B$236,M495&lt;&gt;'Tabelas auxiliares'!$B$237,M495&lt;&gt;'Tabelas auxiliares'!$C$236,M495&lt;&gt;'Tabelas auxiliares'!$C$237,M495&lt;&gt;'Tabelas auxiliares'!$D$236),"FOLHA DE PESSOAL",IF(Q495='Tabelas auxiliares'!$A$237,"CUSTEIO",IF(Q495='Tabelas auxiliares'!$A$236,"INVESTIMENTO","ERRO - VERIFICAR"))))</f>
        <v/>
      </c>
      <c r="S495" s="64" t="str">
        <f t="shared" si="15"/>
        <v/>
      </c>
    </row>
    <row r="496" spans="17:19" x14ac:dyDescent="0.25">
      <c r="Q496" s="51" t="str">
        <f t="shared" si="14"/>
        <v/>
      </c>
      <c r="R496" s="51" t="str">
        <f>IF(M496="","",IF(AND(M496&lt;&gt;'Tabelas auxiliares'!$B$236,M496&lt;&gt;'Tabelas auxiliares'!$B$237,M496&lt;&gt;'Tabelas auxiliares'!$C$236,M496&lt;&gt;'Tabelas auxiliares'!$C$237,M496&lt;&gt;'Tabelas auxiliares'!$D$236),"FOLHA DE PESSOAL",IF(Q496='Tabelas auxiliares'!$A$237,"CUSTEIO",IF(Q496='Tabelas auxiliares'!$A$236,"INVESTIMENTO","ERRO - VERIFICAR"))))</f>
        <v/>
      </c>
      <c r="S496" s="64" t="str">
        <f t="shared" si="15"/>
        <v/>
      </c>
    </row>
    <row r="497" spans="17:19" x14ac:dyDescent="0.25">
      <c r="Q497" s="51" t="str">
        <f t="shared" si="14"/>
        <v/>
      </c>
      <c r="R497" s="51" t="str">
        <f>IF(M497="","",IF(AND(M497&lt;&gt;'Tabelas auxiliares'!$B$236,M497&lt;&gt;'Tabelas auxiliares'!$B$237,M497&lt;&gt;'Tabelas auxiliares'!$C$236,M497&lt;&gt;'Tabelas auxiliares'!$C$237,M497&lt;&gt;'Tabelas auxiliares'!$D$236),"FOLHA DE PESSOAL",IF(Q497='Tabelas auxiliares'!$A$237,"CUSTEIO",IF(Q497='Tabelas auxiliares'!$A$236,"INVESTIMENTO","ERRO - VERIFICAR"))))</f>
        <v/>
      </c>
      <c r="S497" s="64" t="str">
        <f t="shared" si="15"/>
        <v/>
      </c>
    </row>
    <row r="498" spans="17:19" x14ac:dyDescent="0.25">
      <c r="Q498" s="51" t="str">
        <f t="shared" si="14"/>
        <v/>
      </c>
      <c r="R498" s="51" t="str">
        <f>IF(M498="","",IF(AND(M498&lt;&gt;'Tabelas auxiliares'!$B$236,M498&lt;&gt;'Tabelas auxiliares'!$B$237,M498&lt;&gt;'Tabelas auxiliares'!$C$236,M498&lt;&gt;'Tabelas auxiliares'!$C$237,M498&lt;&gt;'Tabelas auxiliares'!$D$236),"FOLHA DE PESSOAL",IF(Q498='Tabelas auxiliares'!$A$237,"CUSTEIO",IF(Q498='Tabelas auxiliares'!$A$236,"INVESTIMENTO","ERRO - VERIFICAR"))))</f>
        <v/>
      </c>
      <c r="S498" s="64" t="str">
        <f t="shared" si="15"/>
        <v/>
      </c>
    </row>
    <row r="499" spans="17:19" x14ac:dyDescent="0.25">
      <c r="Q499" s="51" t="str">
        <f t="shared" si="14"/>
        <v/>
      </c>
      <c r="R499" s="51" t="str">
        <f>IF(M499="","",IF(AND(M499&lt;&gt;'Tabelas auxiliares'!$B$236,M499&lt;&gt;'Tabelas auxiliares'!$B$237,M499&lt;&gt;'Tabelas auxiliares'!$C$236,M499&lt;&gt;'Tabelas auxiliares'!$C$237,M499&lt;&gt;'Tabelas auxiliares'!$D$236),"FOLHA DE PESSOAL",IF(Q499='Tabelas auxiliares'!$A$237,"CUSTEIO",IF(Q499='Tabelas auxiliares'!$A$236,"INVESTIMENTO","ERRO - VERIFICAR"))))</f>
        <v/>
      </c>
      <c r="S499" s="64" t="str">
        <f t="shared" si="15"/>
        <v/>
      </c>
    </row>
    <row r="500" spans="17:19" x14ac:dyDescent="0.25">
      <c r="Q500" s="51" t="str">
        <f t="shared" si="14"/>
        <v/>
      </c>
      <c r="R500" s="51" t="str">
        <f>IF(M500="","",IF(AND(M500&lt;&gt;'Tabelas auxiliares'!$B$236,M500&lt;&gt;'Tabelas auxiliares'!$B$237,M500&lt;&gt;'Tabelas auxiliares'!$C$236,M500&lt;&gt;'Tabelas auxiliares'!$C$237,M500&lt;&gt;'Tabelas auxiliares'!$D$236),"FOLHA DE PESSOAL",IF(Q500='Tabelas auxiliares'!$A$237,"CUSTEIO",IF(Q500='Tabelas auxiliares'!$A$236,"INVESTIMENTO","ERRO - VERIFICAR"))))</f>
        <v/>
      </c>
      <c r="S500" s="64" t="str">
        <f t="shared" si="15"/>
        <v/>
      </c>
    </row>
    <row r="501" spans="17:19" x14ac:dyDescent="0.25">
      <c r="Q501" s="51" t="str">
        <f t="shared" si="14"/>
        <v/>
      </c>
      <c r="R501" s="51" t="str">
        <f>IF(M501="","",IF(AND(M501&lt;&gt;'Tabelas auxiliares'!$B$236,M501&lt;&gt;'Tabelas auxiliares'!$B$237,M501&lt;&gt;'Tabelas auxiliares'!$C$236,M501&lt;&gt;'Tabelas auxiliares'!$C$237,M501&lt;&gt;'Tabelas auxiliares'!$D$236),"FOLHA DE PESSOAL",IF(Q501='Tabelas auxiliares'!$A$237,"CUSTEIO",IF(Q501='Tabelas auxiliares'!$A$236,"INVESTIMENTO","ERRO - VERIFICAR"))))</f>
        <v/>
      </c>
      <c r="S501" s="64" t="str">
        <f t="shared" si="15"/>
        <v/>
      </c>
    </row>
    <row r="502" spans="17:19" x14ac:dyDescent="0.25">
      <c r="Q502" s="51" t="str">
        <f t="shared" si="14"/>
        <v/>
      </c>
      <c r="R502" s="51" t="str">
        <f>IF(M502="","",IF(AND(M502&lt;&gt;'Tabelas auxiliares'!$B$236,M502&lt;&gt;'Tabelas auxiliares'!$B$237,M502&lt;&gt;'Tabelas auxiliares'!$C$236,M502&lt;&gt;'Tabelas auxiliares'!$C$237,M502&lt;&gt;'Tabelas auxiliares'!$D$236),"FOLHA DE PESSOAL",IF(Q502='Tabelas auxiliares'!$A$237,"CUSTEIO",IF(Q502='Tabelas auxiliares'!$A$236,"INVESTIMENTO","ERRO - VERIFICAR"))))</f>
        <v/>
      </c>
      <c r="S502" s="64" t="str">
        <f t="shared" si="15"/>
        <v/>
      </c>
    </row>
    <row r="503" spans="17:19" x14ac:dyDescent="0.25">
      <c r="Q503" s="51" t="str">
        <f t="shared" si="14"/>
        <v/>
      </c>
      <c r="R503" s="51" t="str">
        <f>IF(M503="","",IF(AND(M503&lt;&gt;'Tabelas auxiliares'!$B$236,M503&lt;&gt;'Tabelas auxiliares'!$B$237,M503&lt;&gt;'Tabelas auxiliares'!$C$236,M503&lt;&gt;'Tabelas auxiliares'!$C$237,M503&lt;&gt;'Tabelas auxiliares'!$D$236),"FOLHA DE PESSOAL",IF(Q503='Tabelas auxiliares'!$A$237,"CUSTEIO",IF(Q503='Tabelas auxiliares'!$A$236,"INVESTIMENTO","ERRO - VERIFICAR"))))</f>
        <v/>
      </c>
      <c r="S503" s="64" t="str">
        <f t="shared" si="15"/>
        <v/>
      </c>
    </row>
    <row r="504" spans="17:19" x14ac:dyDescent="0.25">
      <c r="Q504" s="51" t="str">
        <f t="shared" si="14"/>
        <v/>
      </c>
      <c r="R504" s="51" t="str">
        <f>IF(M504="","",IF(AND(M504&lt;&gt;'Tabelas auxiliares'!$B$236,M504&lt;&gt;'Tabelas auxiliares'!$B$237,M504&lt;&gt;'Tabelas auxiliares'!$C$236,M504&lt;&gt;'Tabelas auxiliares'!$C$237,M504&lt;&gt;'Tabelas auxiliares'!$D$236),"FOLHA DE PESSOAL",IF(Q504='Tabelas auxiliares'!$A$237,"CUSTEIO",IF(Q504='Tabelas auxiliares'!$A$236,"INVESTIMENTO","ERRO - VERIFICAR"))))</f>
        <v/>
      </c>
      <c r="S504" s="64" t="str">
        <f t="shared" si="15"/>
        <v/>
      </c>
    </row>
    <row r="505" spans="17:19" x14ac:dyDescent="0.25">
      <c r="Q505" s="51" t="str">
        <f t="shared" si="14"/>
        <v/>
      </c>
      <c r="R505" s="51" t="str">
        <f>IF(M505="","",IF(AND(M505&lt;&gt;'Tabelas auxiliares'!$B$236,M505&lt;&gt;'Tabelas auxiliares'!$B$237,M505&lt;&gt;'Tabelas auxiliares'!$C$236,M505&lt;&gt;'Tabelas auxiliares'!$C$237,M505&lt;&gt;'Tabelas auxiliares'!$D$236),"FOLHA DE PESSOAL",IF(Q505='Tabelas auxiliares'!$A$237,"CUSTEIO",IF(Q505='Tabelas auxiliares'!$A$236,"INVESTIMENTO","ERRO - VERIFICAR"))))</f>
        <v/>
      </c>
      <c r="S505" s="64" t="str">
        <f t="shared" si="15"/>
        <v/>
      </c>
    </row>
    <row r="506" spans="17:19" x14ac:dyDescent="0.25">
      <c r="Q506" s="51" t="str">
        <f t="shared" si="14"/>
        <v/>
      </c>
      <c r="R506" s="51" t="str">
        <f>IF(M506="","",IF(AND(M506&lt;&gt;'Tabelas auxiliares'!$B$236,M506&lt;&gt;'Tabelas auxiliares'!$B$237,M506&lt;&gt;'Tabelas auxiliares'!$C$236,M506&lt;&gt;'Tabelas auxiliares'!$C$237,M506&lt;&gt;'Tabelas auxiliares'!$D$236),"FOLHA DE PESSOAL",IF(Q506='Tabelas auxiliares'!$A$237,"CUSTEIO",IF(Q506='Tabelas auxiliares'!$A$236,"INVESTIMENTO","ERRO - VERIFICAR"))))</f>
        <v/>
      </c>
      <c r="S506" s="64" t="str">
        <f t="shared" si="15"/>
        <v/>
      </c>
    </row>
    <row r="507" spans="17:19" x14ac:dyDescent="0.25">
      <c r="Q507" s="51" t="str">
        <f t="shared" si="14"/>
        <v/>
      </c>
      <c r="R507" s="51" t="str">
        <f>IF(M507="","",IF(AND(M507&lt;&gt;'Tabelas auxiliares'!$B$236,M507&lt;&gt;'Tabelas auxiliares'!$B$237,M507&lt;&gt;'Tabelas auxiliares'!$C$236,M507&lt;&gt;'Tabelas auxiliares'!$C$237,M507&lt;&gt;'Tabelas auxiliares'!$D$236),"FOLHA DE PESSOAL",IF(Q507='Tabelas auxiliares'!$A$237,"CUSTEIO",IF(Q507='Tabelas auxiliares'!$A$236,"INVESTIMENTO","ERRO - VERIFICAR"))))</f>
        <v/>
      </c>
      <c r="S507" s="64" t="str">
        <f t="shared" si="15"/>
        <v/>
      </c>
    </row>
    <row r="508" spans="17:19" x14ac:dyDescent="0.25">
      <c r="Q508" s="51" t="str">
        <f t="shared" si="14"/>
        <v/>
      </c>
      <c r="R508" s="51" t="str">
        <f>IF(M508="","",IF(AND(M508&lt;&gt;'Tabelas auxiliares'!$B$236,M508&lt;&gt;'Tabelas auxiliares'!$B$237,M508&lt;&gt;'Tabelas auxiliares'!$C$236,M508&lt;&gt;'Tabelas auxiliares'!$C$237,M508&lt;&gt;'Tabelas auxiliares'!$D$236),"FOLHA DE PESSOAL",IF(Q508='Tabelas auxiliares'!$A$237,"CUSTEIO",IF(Q508='Tabelas auxiliares'!$A$236,"INVESTIMENTO","ERRO - VERIFICAR"))))</f>
        <v/>
      </c>
      <c r="S508" s="64" t="str">
        <f t="shared" si="15"/>
        <v/>
      </c>
    </row>
    <row r="509" spans="17:19" x14ac:dyDescent="0.25">
      <c r="Q509" s="51" t="str">
        <f t="shared" si="14"/>
        <v/>
      </c>
      <c r="R509" s="51" t="str">
        <f>IF(M509="","",IF(AND(M509&lt;&gt;'Tabelas auxiliares'!$B$236,M509&lt;&gt;'Tabelas auxiliares'!$B$237,M509&lt;&gt;'Tabelas auxiliares'!$C$236,M509&lt;&gt;'Tabelas auxiliares'!$C$237,M509&lt;&gt;'Tabelas auxiliares'!$D$236),"FOLHA DE PESSOAL",IF(Q509='Tabelas auxiliares'!$A$237,"CUSTEIO",IF(Q509='Tabelas auxiliares'!$A$236,"INVESTIMENTO","ERRO - VERIFICAR"))))</f>
        <v/>
      </c>
      <c r="S509" s="64" t="str">
        <f t="shared" si="15"/>
        <v/>
      </c>
    </row>
    <row r="510" spans="17:19" x14ac:dyDescent="0.25">
      <c r="Q510" s="51" t="str">
        <f t="shared" si="14"/>
        <v/>
      </c>
      <c r="R510" s="51" t="str">
        <f>IF(M510="","",IF(AND(M510&lt;&gt;'Tabelas auxiliares'!$B$236,M510&lt;&gt;'Tabelas auxiliares'!$B$237,M510&lt;&gt;'Tabelas auxiliares'!$C$236,M510&lt;&gt;'Tabelas auxiliares'!$C$237,M510&lt;&gt;'Tabelas auxiliares'!$D$236),"FOLHA DE PESSOAL",IF(Q510='Tabelas auxiliares'!$A$237,"CUSTEIO",IF(Q510='Tabelas auxiliares'!$A$236,"INVESTIMENTO","ERRO - VERIFICAR"))))</f>
        <v/>
      </c>
      <c r="S510" s="64" t="str">
        <f t="shared" si="15"/>
        <v/>
      </c>
    </row>
    <row r="511" spans="17:19" x14ac:dyDescent="0.25">
      <c r="Q511" s="51" t="str">
        <f t="shared" si="14"/>
        <v/>
      </c>
      <c r="R511" s="51" t="str">
        <f>IF(M511="","",IF(AND(M511&lt;&gt;'Tabelas auxiliares'!$B$236,M511&lt;&gt;'Tabelas auxiliares'!$B$237,M511&lt;&gt;'Tabelas auxiliares'!$C$236,M511&lt;&gt;'Tabelas auxiliares'!$C$237,M511&lt;&gt;'Tabelas auxiliares'!$D$236),"FOLHA DE PESSOAL",IF(Q511='Tabelas auxiliares'!$A$237,"CUSTEIO",IF(Q511='Tabelas auxiliares'!$A$236,"INVESTIMENTO","ERRO - VERIFICAR"))))</f>
        <v/>
      </c>
      <c r="S511" s="64" t="str">
        <f t="shared" si="15"/>
        <v/>
      </c>
    </row>
    <row r="512" spans="17:19" x14ac:dyDescent="0.25">
      <c r="Q512" s="51" t="str">
        <f t="shared" si="14"/>
        <v/>
      </c>
      <c r="R512" s="51" t="str">
        <f>IF(M512="","",IF(AND(M512&lt;&gt;'Tabelas auxiliares'!$B$236,M512&lt;&gt;'Tabelas auxiliares'!$B$237,M512&lt;&gt;'Tabelas auxiliares'!$C$236,M512&lt;&gt;'Tabelas auxiliares'!$C$237,M512&lt;&gt;'Tabelas auxiliares'!$D$236),"FOLHA DE PESSOAL",IF(Q512='Tabelas auxiliares'!$A$237,"CUSTEIO",IF(Q512='Tabelas auxiliares'!$A$236,"INVESTIMENTO","ERRO - VERIFICAR"))))</f>
        <v/>
      </c>
      <c r="S512" s="64" t="str">
        <f t="shared" si="15"/>
        <v/>
      </c>
    </row>
    <row r="513" spans="17:19" x14ac:dyDescent="0.25">
      <c r="Q513" s="51" t="str">
        <f t="shared" si="14"/>
        <v/>
      </c>
      <c r="R513" s="51" t="str">
        <f>IF(M513="","",IF(AND(M513&lt;&gt;'Tabelas auxiliares'!$B$236,M513&lt;&gt;'Tabelas auxiliares'!$B$237,M513&lt;&gt;'Tabelas auxiliares'!$C$236,M513&lt;&gt;'Tabelas auxiliares'!$C$237,M513&lt;&gt;'Tabelas auxiliares'!$D$236),"FOLHA DE PESSOAL",IF(Q513='Tabelas auxiliares'!$A$237,"CUSTEIO",IF(Q513='Tabelas auxiliares'!$A$236,"INVESTIMENTO","ERRO - VERIFICAR"))))</f>
        <v/>
      </c>
      <c r="S513" s="64" t="str">
        <f t="shared" si="15"/>
        <v/>
      </c>
    </row>
    <row r="514" spans="17:19" x14ac:dyDescent="0.25">
      <c r="Q514" s="51" t="str">
        <f t="shared" si="14"/>
        <v/>
      </c>
      <c r="R514" s="51" t="str">
        <f>IF(M514="","",IF(AND(M514&lt;&gt;'Tabelas auxiliares'!$B$236,M514&lt;&gt;'Tabelas auxiliares'!$B$237,M514&lt;&gt;'Tabelas auxiliares'!$C$236,M514&lt;&gt;'Tabelas auxiliares'!$C$237,M514&lt;&gt;'Tabelas auxiliares'!$D$236),"FOLHA DE PESSOAL",IF(Q514='Tabelas auxiliares'!$A$237,"CUSTEIO",IF(Q514='Tabelas auxiliares'!$A$236,"INVESTIMENTO","ERRO - VERIFICAR"))))</f>
        <v/>
      </c>
      <c r="S514" s="64" t="str">
        <f t="shared" si="15"/>
        <v/>
      </c>
    </row>
    <row r="515" spans="17:19" x14ac:dyDescent="0.25">
      <c r="Q515" s="51" t="str">
        <f t="shared" si="14"/>
        <v/>
      </c>
      <c r="R515" s="51" t="str">
        <f>IF(M515="","",IF(AND(M515&lt;&gt;'Tabelas auxiliares'!$B$236,M515&lt;&gt;'Tabelas auxiliares'!$B$237,M515&lt;&gt;'Tabelas auxiliares'!$C$236,M515&lt;&gt;'Tabelas auxiliares'!$C$237,M515&lt;&gt;'Tabelas auxiliares'!$D$236),"FOLHA DE PESSOAL",IF(Q515='Tabelas auxiliares'!$A$237,"CUSTEIO",IF(Q515='Tabelas auxiliares'!$A$236,"INVESTIMENTO","ERRO - VERIFICAR"))))</f>
        <v/>
      </c>
      <c r="S515" s="64" t="str">
        <f t="shared" si="15"/>
        <v/>
      </c>
    </row>
    <row r="516" spans="17:19" x14ac:dyDescent="0.25">
      <c r="Q516" s="51" t="str">
        <f t="shared" ref="Q516:Q579" si="16">LEFT(O516,1)</f>
        <v/>
      </c>
      <c r="R516" s="51" t="str">
        <f>IF(M516="","",IF(AND(M516&lt;&gt;'Tabelas auxiliares'!$B$236,M516&lt;&gt;'Tabelas auxiliares'!$B$237,M516&lt;&gt;'Tabelas auxiliares'!$C$236,M516&lt;&gt;'Tabelas auxiliares'!$C$237,M516&lt;&gt;'Tabelas auxiliares'!$D$236),"FOLHA DE PESSOAL",IF(Q516='Tabelas auxiliares'!$A$237,"CUSTEIO",IF(Q516='Tabelas auxiliares'!$A$236,"INVESTIMENTO","ERRO - VERIFICAR"))))</f>
        <v/>
      </c>
      <c r="S516" s="64" t="str">
        <f t="shared" si="15"/>
        <v/>
      </c>
    </row>
    <row r="517" spans="17:19" x14ac:dyDescent="0.25">
      <c r="Q517" s="51" t="str">
        <f t="shared" si="16"/>
        <v/>
      </c>
      <c r="R517" s="51" t="str">
        <f>IF(M517="","",IF(AND(M517&lt;&gt;'Tabelas auxiliares'!$B$236,M517&lt;&gt;'Tabelas auxiliares'!$B$237,M517&lt;&gt;'Tabelas auxiliares'!$C$236,M517&lt;&gt;'Tabelas auxiliares'!$C$237,M517&lt;&gt;'Tabelas auxiliares'!$D$236),"FOLHA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IF(M518="","",IF(AND(M518&lt;&gt;'Tabelas auxiliares'!$B$236,M518&lt;&gt;'Tabelas auxiliares'!$B$237,M518&lt;&gt;'Tabelas auxiliares'!$C$236,M518&lt;&gt;'Tabelas auxiliares'!$C$237,M518&lt;&gt;'Tabelas auxiliares'!$D$236),"FOLHA DE PESSOAL",IF(Q518='Tabelas auxiliares'!$A$237,"CUSTEIO",IF(Q518='Tabelas auxiliares'!$A$236,"INVESTIMENTO","ERRO - VERIFICAR"))))</f>
        <v/>
      </c>
      <c r="S518" s="64" t="str">
        <f t="shared" si="17"/>
        <v/>
      </c>
    </row>
    <row r="519" spans="17:19" x14ac:dyDescent="0.25">
      <c r="Q519" s="51" t="str">
        <f t="shared" si="16"/>
        <v/>
      </c>
      <c r="R519" s="51" t="str">
        <f>IF(M519="","",IF(AND(M519&lt;&gt;'Tabelas auxiliares'!$B$236,M519&lt;&gt;'Tabelas auxiliares'!$B$237,M519&lt;&gt;'Tabelas auxiliares'!$C$236,M519&lt;&gt;'Tabelas auxiliares'!$C$237,M519&lt;&gt;'Tabelas auxiliares'!$D$236),"FOLHA DE PESSOAL",IF(Q519='Tabelas auxiliares'!$A$237,"CUSTEIO",IF(Q519='Tabelas auxiliares'!$A$236,"INVESTIMENTO","ERRO - VERIFICAR"))))</f>
        <v/>
      </c>
      <c r="S519" s="64" t="str">
        <f t="shared" si="17"/>
        <v/>
      </c>
    </row>
    <row r="520" spans="17:19" x14ac:dyDescent="0.25">
      <c r="Q520" s="51" t="str">
        <f t="shared" si="16"/>
        <v/>
      </c>
      <c r="R520" s="51" t="str">
        <f>IF(M520="","",IF(AND(M520&lt;&gt;'Tabelas auxiliares'!$B$236,M520&lt;&gt;'Tabelas auxiliares'!$B$237,M520&lt;&gt;'Tabelas auxiliares'!$C$236,M520&lt;&gt;'Tabelas auxiliares'!$C$237,M520&lt;&gt;'Tabelas auxiliares'!$D$236),"FOLHA DE PESSOAL",IF(Q520='Tabelas auxiliares'!$A$237,"CUSTEIO",IF(Q520='Tabelas auxiliares'!$A$236,"INVESTIMENTO","ERRO - VERIFICAR"))))</f>
        <v/>
      </c>
      <c r="S520" s="64" t="str">
        <f t="shared" si="17"/>
        <v/>
      </c>
    </row>
    <row r="521" spans="17:19" x14ac:dyDescent="0.25">
      <c r="Q521" s="51" t="str">
        <f t="shared" si="16"/>
        <v/>
      </c>
      <c r="R521" s="51" t="str">
        <f>IF(M521="","",IF(AND(M521&lt;&gt;'Tabelas auxiliares'!$B$236,M521&lt;&gt;'Tabelas auxiliares'!$B$237,M521&lt;&gt;'Tabelas auxiliares'!$C$236,M521&lt;&gt;'Tabelas auxiliares'!$C$237,M521&lt;&gt;'Tabelas auxiliares'!$D$236),"FOLHA DE PESSOAL",IF(Q521='Tabelas auxiliares'!$A$237,"CUSTEIO",IF(Q521='Tabelas auxiliares'!$A$236,"INVESTIMENTO","ERRO - VERIFICAR"))))</f>
        <v/>
      </c>
      <c r="S521" s="64" t="str">
        <f t="shared" si="17"/>
        <v/>
      </c>
    </row>
    <row r="522" spans="17:19" x14ac:dyDescent="0.25">
      <c r="Q522" s="51" t="str">
        <f t="shared" si="16"/>
        <v/>
      </c>
      <c r="R522" s="51" t="str">
        <f>IF(M522="","",IF(AND(M522&lt;&gt;'Tabelas auxiliares'!$B$236,M522&lt;&gt;'Tabelas auxiliares'!$B$237,M522&lt;&gt;'Tabelas auxiliares'!$C$236,M522&lt;&gt;'Tabelas auxiliares'!$C$237,M522&lt;&gt;'Tabelas auxiliares'!$D$236),"FOLHA DE PESSOAL",IF(Q522='Tabelas auxiliares'!$A$237,"CUSTEIO",IF(Q522='Tabelas auxiliares'!$A$236,"INVESTIMENTO","ERRO - VERIFICAR"))))</f>
        <v/>
      </c>
      <c r="S522" s="64" t="str">
        <f t="shared" si="17"/>
        <v/>
      </c>
    </row>
    <row r="523" spans="17:19" x14ac:dyDescent="0.25">
      <c r="Q523" s="51" t="str">
        <f t="shared" si="16"/>
        <v/>
      </c>
      <c r="R523" s="51" t="str">
        <f>IF(M523="","",IF(AND(M523&lt;&gt;'Tabelas auxiliares'!$B$236,M523&lt;&gt;'Tabelas auxiliares'!$B$237,M523&lt;&gt;'Tabelas auxiliares'!$C$236,M523&lt;&gt;'Tabelas auxiliares'!$C$237,M523&lt;&gt;'Tabelas auxiliares'!$D$236),"FOLHA DE PESSOAL",IF(Q523='Tabelas auxiliares'!$A$237,"CUSTEIO",IF(Q523='Tabelas auxiliares'!$A$236,"INVESTIMENTO","ERRO - VERIFICAR"))))</f>
        <v/>
      </c>
      <c r="S523" s="64" t="str">
        <f t="shared" si="17"/>
        <v/>
      </c>
    </row>
    <row r="524" spans="17:19" x14ac:dyDescent="0.25">
      <c r="Q524" s="51" t="str">
        <f t="shared" si="16"/>
        <v/>
      </c>
      <c r="R524" s="51" t="str">
        <f>IF(M524="","",IF(AND(M524&lt;&gt;'Tabelas auxiliares'!$B$236,M524&lt;&gt;'Tabelas auxiliares'!$B$237,M524&lt;&gt;'Tabelas auxiliares'!$C$236,M524&lt;&gt;'Tabelas auxiliares'!$C$237,M524&lt;&gt;'Tabelas auxiliares'!$D$236),"FOLHA DE PESSOAL",IF(Q524='Tabelas auxiliares'!$A$237,"CUSTEIO",IF(Q524='Tabelas auxiliares'!$A$236,"INVESTIMENTO","ERRO - VERIFICAR"))))</f>
        <v/>
      </c>
      <c r="S524" s="64" t="str">
        <f t="shared" si="17"/>
        <v/>
      </c>
    </row>
    <row r="525" spans="17:19" x14ac:dyDescent="0.25">
      <c r="Q525" s="51" t="str">
        <f t="shared" si="16"/>
        <v/>
      </c>
      <c r="R525" s="51" t="str">
        <f>IF(M525="","",IF(AND(M525&lt;&gt;'Tabelas auxiliares'!$B$236,M525&lt;&gt;'Tabelas auxiliares'!$B$237,M525&lt;&gt;'Tabelas auxiliares'!$C$236,M525&lt;&gt;'Tabelas auxiliares'!$C$237,M525&lt;&gt;'Tabelas auxiliares'!$D$236),"FOLHA DE PESSOAL",IF(Q525='Tabelas auxiliares'!$A$237,"CUSTEIO",IF(Q525='Tabelas auxiliares'!$A$236,"INVESTIMENTO","ERRO - VERIFICAR"))))</f>
        <v/>
      </c>
      <c r="S525" s="64" t="str">
        <f t="shared" si="17"/>
        <v/>
      </c>
    </row>
    <row r="526" spans="17:19" x14ac:dyDescent="0.25">
      <c r="Q526" s="51" t="str">
        <f t="shared" si="16"/>
        <v/>
      </c>
      <c r="R526" s="51" t="str">
        <f>IF(M526="","",IF(AND(M526&lt;&gt;'Tabelas auxiliares'!$B$236,M526&lt;&gt;'Tabelas auxiliares'!$B$237,M526&lt;&gt;'Tabelas auxiliares'!$C$236,M526&lt;&gt;'Tabelas auxiliares'!$C$237,M526&lt;&gt;'Tabelas auxiliares'!$D$236),"FOLHA DE PESSOAL",IF(Q526='Tabelas auxiliares'!$A$237,"CUSTEIO",IF(Q526='Tabelas auxiliares'!$A$236,"INVESTIMENTO","ERRO - VERIFICAR"))))</f>
        <v/>
      </c>
      <c r="S526" s="64" t="str">
        <f t="shared" si="17"/>
        <v/>
      </c>
    </row>
    <row r="527" spans="17:19" x14ac:dyDescent="0.25">
      <c r="Q527" s="51" t="str">
        <f t="shared" si="16"/>
        <v/>
      </c>
      <c r="R527" s="51" t="str">
        <f>IF(M527="","",IF(AND(M527&lt;&gt;'Tabelas auxiliares'!$B$236,M527&lt;&gt;'Tabelas auxiliares'!$B$237,M527&lt;&gt;'Tabelas auxiliares'!$C$236,M527&lt;&gt;'Tabelas auxiliares'!$C$237,M527&lt;&gt;'Tabelas auxiliares'!$D$236),"FOLHA DE PESSOAL",IF(Q527='Tabelas auxiliares'!$A$237,"CUSTEIO",IF(Q527='Tabelas auxiliares'!$A$236,"INVESTIMENTO","ERRO - VERIFICAR"))))</f>
        <v/>
      </c>
      <c r="S527" s="64" t="str">
        <f t="shared" si="17"/>
        <v/>
      </c>
    </row>
    <row r="528" spans="17:19" x14ac:dyDescent="0.25">
      <c r="Q528" s="51" t="str">
        <f t="shared" si="16"/>
        <v/>
      </c>
      <c r="R528" s="51" t="str">
        <f>IF(M528="","",IF(AND(M528&lt;&gt;'Tabelas auxiliares'!$B$236,M528&lt;&gt;'Tabelas auxiliares'!$B$237,M528&lt;&gt;'Tabelas auxiliares'!$C$236,M528&lt;&gt;'Tabelas auxiliares'!$C$237,M528&lt;&gt;'Tabelas auxiliares'!$D$236),"FOLHA DE PESSOAL",IF(Q528='Tabelas auxiliares'!$A$237,"CUSTEIO",IF(Q528='Tabelas auxiliares'!$A$236,"INVESTIMENTO","ERRO - VERIFICAR"))))</f>
        <v/>
      </c>
      <c r="S528" s="64" t="str">
        <f t="shared" si="17"/>
        <v/>
      </c>
    </row>
    <row r="529" spans="17:19" x14ac:dyDescent="0.25">
      <c r="Q529" s="51" t="str">
        <f t="shared" si="16"/>
        <v/>
      </c>
      <c r="R529" s="51" t="str">
        <f>IF(M529="","",IF(AND(M529&lt;&gt;'Tabelas auxiliares'!$B$236,M529&lt;&gt;'Tabelas auxiliares'!$B$237,M529&lt;&gt;'Tabelas auxiliares'!$C$236,M529&lt;&gt;'Tabelas auxiliares'!$C$237,M529&lt;&gt;'Tabelas auxiliares'!$D$236),"FOLHA DE PESSOAL",IF(Q529='Tabelas auxiliares'!$A$237,"CUSTEIO",IF(Q529='Tabelas auxiliares'!$A$236,"INVESTIMENTO","ERRO - VERIFICAR"))))</f>
        <v/>
      </c>
      <c r="S529" s="64" t="str">
        <f t="shared" si="17"/>
        <v/>
      </c>
    </row>
    <row r="530" spans="17:19" x14ac:dyDescent="0.25">
      <c r="Q530" s="51" t="str">
        <f t="shared" si="16"/>
        <v/>
      </c>
      <c r="R530" s="51" t="str">
        <f>IF(M530="","",IF(AND(M530&lt;&gt;'Tabelas auxiliares'!$B$236,M530&lt;&gt;'Tabelas auxiliares'!$B$237,M530&lt;&gt;'Tabelas auxiliares'!$C$236,M530&lt;&gt;'Tabelas auxiliares'!$C$237,M530&lt;&gt;'Tabelas auxiliares'!$D$236),"FOLHA DE PESSOAL",IF(Q530='Tabelas auxiliares'!$A$237,"CUSTEIO",IF(Q530='Tabelas auxiliares'!$A$236,"INVESTIMENTO","ERRO - VERIFICAR"))))</f>
        <v/>
      </c>
      <c r="S530" s="64" t="str">
        <f t="shared" si="17"/>
        <v/>
      </c>
    </row>
    <row r="531" spans="17:19" x14ac:dyDescent="0.25">
      <c r="Q531" s="51" t="str">
        <f t="shared" si="16"/>
        <v/>
      </c>
      <c r="R531" s="51" t="str">
        <f>IF(M531="","",IF(AND(M531&lt;&gt;'Tabelas auxiliares'!$B$236,M531&lt;&gt;'Tabelas auxiliares'!$B$237,M531&lt;&gt;'Tabelas auxiliares'!$C$236,M531&lt;&gt;'Tabelas auxiliares'!$C$237,M531&lt;&gt;'Tabelas auxiliares'!$D$236),"FOLHA DE PESSOAL",IF(Q531='Tabelas auxiliares'!$A$237,"CUSTEIO",IF(Q531='Tabelas auxiliares'!$A$236,"INVESTIMENTO","ERRO - VERIFICAR"))))</f>
        <v/>
      </c>
      <c r="S531" s="64" t="str">
        <f t="shared" si="17"/>
        <v/>
      </c>
    </row>
    <row r="532" spans="17:19" x14ac:dyDescent="0.25">
      <c r="Q532" s="51" t="str">
        <f t="shared" si="16"/>
        <v/>
      </c>
      <c r="R532" s="51" t="str">
        <f>IF(M532="","",IF(AND(M532&lt;&gt;'Tabelas auxiliares'!$B$236,M532&lt;&gt;'Tabelas auxiliares'!$B$237,M532&lt;&gt;'Tabelas auxiliares'!$C$236,M532&lt;&gt;'Tabelas auxiliares'!$C$237,M532&lt;&gt;'Tabelas auxiliares'!$D$236),"FOLHA DE PESSOAL",IF(Q532='Tabelas auxiliares'!$A$237,"CUSTEIO",IF(Q532='Tabelas auxiliares'!$A$236,"INVESTIMENTO","ERRO - VERIFICAR"))))</f>
        <v/>
      </c>
      <c r="S532" s="64" t="str">
        <f t="shared" si="17"/>
        <v/>
      </c>
    </row>
    <row r="533" spans="17:19" x14ac:dyDescent="0.25">
      <c r="Q533" s="51" t="str">
        <f t="shared" si="16"/>
        <v/>
      </c>
      <c r="R533" s="51" t="str">
        <f>IF(M533="","",IF(AND(M533&lt;&gt;'Tabelas auxiliares'!$B$236,M533&lt;&gt;'Tabelas auxiliares'!$B$237,M533&lt;&gt;'Tabelas auxiliares'!$C$236,M533&lt;&gt;'Tabelas auxiliares'!$C$237,M533&lt;&gt;'Tabelas auxiliares'!$D$236),"FOLHA DE PESSOAL",IF(Q533='Tabelas auxiliares'!$A$237,"CUSTEIO",IF(Q533='Tabelas auxiliares'!$A$236,"INVESTIMENTO","ERRO - VERIFICAR"))))</f>
        <v/>
      </c>
      <c r="S533" s="64" t="str">
        <f t="shared" si="17"/>
        <v/>
      </c>
    </row>
    <row r="534" spans="17:19" x14ac:dyDescent="0.25">
      <c r="Q534" s="51" t="str">
        <f t="shared" si="16"/>
        <v/>
      </c>
      <c r="R534" s="51" t="str">
        <f>IF(M534="","",IF(AND(M534&lt;&gt;'Tabelas auxiliares'!$B$236,M534&lt;&gt;'Tabelas auxiliares'!$B$237,M534&lt;&gt;'Tabelas auxiliares'!$C$236,M534&lt;&gt;'Tabelas auxiliares'!$C$237,M534&lt;&gt;'Tabelas auxiliares'!$D$236),"FOLHA DE PESSOAL",IF(Q534='Tabelas auxiliares'!$A$237,"CUSTEIO",IF(Q534='Tabelas auxiliares'!$A$236,"INVESTIMENTO","ERRO - VERIFICAR"))))</f>
        <v/>
      </c>
      <c r="S534" s="64" t="str">
        <f t="shared" si="17"/>
        <v/>
      </c>
    </row>
    <row r="535" spans="17:19" x14ac:dyDescent="0.25">
      <c r="Q535" s="51" t="str">
        <f t="shared" si="16"/>
        <v/>
      </c>
      <c r="R535" s="51" t="str">
        <f>IF(M535="","",IF(AND(M535&lt;&gt;'Tabelas auxiliares'!$B$236,M535&lt;&gt;'Tabelas auxiliares'!$B$237,M535&lt;&gt;'Tabelas auxiliares'!$C$236,M535&lt;&gt;'Tabelas auxiliares'!$C$237,M535&lt;&gt;'Tabelas auxiliares'!$D$236),"FOLHA DE PESSOAL",IF(Q535='Tabelas auxiliares'!$A$237,"CUSTEIO",IF(Q535='Tabelas auxiliares'!$A$236,"INVESTIMENTO","ERRO - VERIFICAR"))))</f>
        <v/>
      </c>
      <c r="S535" s="64" t="str">
        <f t="shared" si="17"/>
        <v/>
      </c>
    </row>
    <row r="536" spans="17:19" x14ac:dyDescent="0.25">
      <c r="Q536" s="51" t="str">
        <f t="shared" si="16"/>
        <v/>
      </c>
      <c r="R536" s="51" t="str">
        <f>IF(M536="","",IF(AND(M536&lt;&gt;'Tabelas auxiliares'!$B$236,M536&lt;&gt;'Tabelas auxiliares'!$B$237,M536&lt;&gt;'Tabelas auxiliares'!$C$236,M536&lt;&gt;'Tabelas auxiliares'!$C$237,M536&lt;&gt;'Tabelas auxiliares'!$D$236),"FOLHA DE PESSOAL",IF(Q536='Tabelas auxiliares'!$A$237,"CUSTEIO",IF(Q536='Tabelas auxiliares'!$A$236,"INVESTIMENTO","ERRO - VERIFICAR"))))</f>
        <v/>
      </c>
      <c r="S536" s="64" t="str">
        <f t="shared" si="17"/>
        <v/>
      </c>
    </row>
    <row r="537" spans="17:19" x14ac:dyDescent="0.25">
      <c r="Q537" s="51" t="str">
        <f t="shared" si="16"/>
        <v/>
      </c>
      <c r="R537" s="51" t="str">
        <f>IF(M537="","",IF(AND(M537&lt;&gt;'Tabelas auxiliares'!$B$236,M537&lt;&gt;'Tabelas auxiliares'!$B$237,M537&lt;&gt;'Tabelas auxiliares'!$C$236,M537&lt;&gt;'Tabelas auxiliares'!$C$237,M537&lt;&gt;'Tabelas auxiliares'!$D$236),"FOLHA DE PESSOAL",IF(Q537='Tabelas auxiliares'!$A$237,"CUSTEIO",IF(Q537='Tabelas auxiliares'!$A$236,"INVESTIMENTO","ERRO - VERIFICAR"))))</f>
        <v/>
      </c>
      <c r="S537" s="64" t="str">
        <f t="shared" si="17"/>
        <v/>
      </c>
    </row>
    <row r="538" spans="17:19" x14ac:dyDescent="0.25">
      <c r="Q538" s="51" t="str">
        <f t="shared" si="16"/>
        <v/>
      </c>
      <c r="R538" s="51" t="str">
        <f>IF(M538="","",IF(AND(M538&lt;&gt;'Tabelas auxiliares'!$B$236,M538&lt;&gt;'Tabelas auxiliares'!$B$237,M538&lt;&gt;'Tabelas auxiliares'!$C$236,M538&lt;&gt;'Tabelas auxiliares'!$C$237,M538&lt;&gt;'Tabelas auxiliares'!$D$236),"FOLHA DE PESSOAL",IF(Q538='Tabelas auxiliares'!$A$237,"CUSTEIO",IF(Q538='Tabelas auxiliares'!$A$236,"INVESTIMENTO","ERRO - VERIFICAR"))))</f>
        <v/>
      </c>
      <c r="S538" s="64" t="str">
        <f t="shared" si="17"/>
        <v/>
      </c>
    </row>
    <row r="539" spans="17:19" x14ac:dyDescent="0.25">
      <c r="Q539" s="51" t="str">
        <f t="shared" si="16"/>
        <v/>
      </c>
      <c r="R539" s="51" t="str">
        <f>IF(M539="","",IF(AND(M539&lt;&gt;'Tabelas auxiliares'!$B$236,M539&lt;&gt;'Tabelas auxiliares'!$B$237,M539&lt;&gt;'Tabelas auxiliares'!$C$236,M539&lt;&gt;'Tabelas auxiliares'!$C$237,M539&lt;&gt;'Tabelas auxiliares'!$D$236),"FOLHA DE PESSOAL",IF(Q539='Tabelas auxiliares'!$A$237,"CUSTEIO",IF(Q539='Tabelas auxiliares'!$A$236,"INVESTIMENTO","ERRO - VERIFICAR"))))</f>
        <v/>
      </c>
      <c r="S539" s="64" t="str">
        <f t="shared" si="17"/>
        <v/>
      </c>
    </row>
    <row r="540" spans="17:19" x14ac:dyDescent="0.25">
      <c r="Q540" s="51" t="str">
        <f t="shared" si="16"/>
        <v/>
      </c>
      <c r="R540" s="51" t="str">
        <f>IF(M540="","",IF(AND(M540&lt;&gt;'Tabelas auxiliares'!$B$236,M540&lt;&gt;'Tabelas auxiliares'!$B$237,M540&lt;&gt;'Tabelas auxiliares'!$C$236,M540&lt;&gt;'Tabelas auxiliares'!$C$237,M540&lt;&gt;'Tabelas auxiliares'!$D$236),"FOLHA DE PESSOAL",IF(Q540='Tabelas auxiliares'!$A$237,"CUSTEIO",IF(Q540='Tabelas auxiliares'!$A$236,"INVESTIMENTO","ERRO - VERIFICAR"))))</f>
        <v/>
      </c>
      <c r="S540" s="64" t="str">
        <f t="shared" si="17"/>
        <v/>
      </c>
    </row>
    <row r="541" spans="17:19" x14ac:dyDescent="0.25">
      <c r="Q541" s="51" t="str">
        <f t="shared" si="16"/>
        <v/>
      </c>
      <c r="R541" s="51" t="str">
        <f>IF(M541="","",IF(AND(M541&lt;&gt;'Tabelas auxiliares'!$B$236,M541&lt;&gt;'Tabelas auxiliares'!$B$237,M541&lt;&gt;'Tabelas auxiliares'!$C$236,M541&lt;&gt;'Tabelas auxiliares'!$C$237,M541&lt;&gt;'Tabelas auxiliares'!$D$236),"FOLHA DE PESSOAL",IF(Q541='Tabelas auxiliares'!$A$237,"CUSTEIO",IF(Q541='Tabelas auxiliares'!$A$236,"INVESTIMENTO","ERRO - VERIFICAR"))))</f>
        <v/>
      </c>
      <c r="S541" s="64" t="str">
        <f t="shared" si="17"/>
        <v/>
      </c>
    </row>
    <row r="542" spans="17:19" x14ac:dyDescent="0.25">
      <c r="Q542" s="51" t="str">
        <f t="shared" si="16"/>
        <v/>
      </c>
      <c r="R542" s="51" t="str">
        <f>IF(M542="","",IF(AND(M542&lt;&gt;'Tabelas auxiliares'!$B$236,M542&lt;&gt;'Tabelas auxiliares'!$B$237,M542&lt;&gt;'Tabelas auxiliares'!$C$236,M542&lt;&gt;'Tabelas auxiliares'!$C$237,M542&lt;&gt;'Tabelas auxiliares'!$D$236),"FOLHA DE PESSOAL",IF(Q542='Tabelas auxiliares'!$A$237,"CUSTEIO",IF(Q542='Tabelas auxiliares'!$A$236,"INVESTIMENTO","ERRO - VERIFICAR"))))</f>
        <v/>
      </c>
      <c r="S542" s="64" t="str">
        <f t="shared" si="17"/>
        <v/>
      </c>
    </row>
    <row r="543" spans="17:19" x14ac:dyDescent="0.25">
      <c r="Q543" s="51" t="str">
        <f t="shared" si="16"/>
        <v/>
      </c>
      <c r="R543" s="51" t="str">
        <f>IF(M543="","",IF(AND(M543&lt;&gt;'Tabelas auxiliares'!$B$236,M543&lt;&gt;'Tabelas auxiliares'!$B$237,M543&lt;&gt;'Tabelas auxiliares'!$C$236,M543&lt;&gt;'Tabelas auxiliares'!$C$237,M543&lt;&gt;'Tabelas auxiliares'!$D$236),"FOLHA DE PESSOAL",IF(Q543='Tabelas auxiliares'!$A$237,"CUSTEIO",IF(Q543='Tabelas auxiliares'!$A$236,"INVESTIMENTO","ERRO - VERIFICAR"))))</f>
        <v/>
      </c>
      <c r="S543" s="64" t="str">
        <f t="shared" si="17"/>
        <v/>
      </c>
    </row>
    <row r="544" spans="17:19" x14ac:dyDescent="0.25">
      <c r="Q544" s="51" t="str">
        <f t="shared" si="16"/>
        <v/>
      </c>
      <c r="R544" s="51" t="str">
        <f>IF(M544="","",IF(AND(M544&lt;&gt;'Tabelas auxiliares'!$B$236,M544&lt;&gt;'Tabelas auxiliares'!$B$237,M544&lt;&gt;'Tabelas auxiliares'!$C$236,M544&lt;&gt;'Tabelas auxiliares'!$C$237,M544&lt;&gt;'Tabelas auxiliares'!$D$236),"FOLHA DE PESSOAL",IF(Q544='Tabelas auxiliares'!$A$237,"CUSTEIO",IF(Q544='Tabelas auxiliares'!$A$236,"INVESTIMENTO","ERRO - VERIFICAR"))))</f>
        <v/>
      </c>
      <c r="S544" s="64" t="str">
        <f t="shared" si="17"/>
        <v/>
      </c>
    </row>
    <row r="545" spans="17:19" x14ac:dyDescent="0.25">
      <c r="Q545" s="51" t="str">
        <f t="shared" si="16"/>
        <v/>
      </c>
      <c r="R545" s="51" t="str">
        <f>IF(M545="","",IF(AND(M545&lt;&gt;'Tabelas auxiliares'!$B$236,M545&lt;&gt;'Tabelas auxiliares'!$B$237,M545&lt;&gt;'Tabelas auxiliares'!$C$236,M545&lt;&gt;'Tabelas auxiliares'!$C$237,M545&lt;&gt;'Tabelas auxiliares'!$D$236),"FOLHA DE PESSOAL",IF(Q545='Tabelas auxiliares'!$A$237,"CUSTEIO",IF(Q545='Tabelas auxiliares'!$A$236,"INVESTIMENTO","ERRO - VERIFICAR"))))</f>
        <v/>
      </c>
      <c r="S545" s="64" t="str">
        <f t="shared" si="17"/>
        <v/>
      </c>
    </row>
    <row r="546" spans="17:19" x14ac:dyDescent="0.25">
      <c r="Q546" s="51" t="str">
        <f t="shared" si="16"/>
        <v/>
      </c>
      <c r="R546" s="51" t="str">
        <f>IF(M546="","",IF(AND(M546&lt;&gt;'Tabelas auxiliares'!$B$236,M546&lt;&gt;'Tabelas auxiliares'!$B$237,M546&lt;&gt;'Tabelas auxiliares'!$C$236,M546&lt;&gt;'Tabelas auxiliares'!$C$237,M546&lt;&gt;'Tabelas auxiliares'!$D$236),"FOLHA DE PESSOAL",IF(Q546='Tabelas auxiliares'!$A$237,"CUSTEIO",IF(Q546='Tabelas auxiliares'!$A$236,"INVESTIMENTO","ERRO - VERIFICAR"))))</f>
        <v/>
      </c>
      <c r="S546" s="64" t="str">
        <f t="shared" si="17"/>
        <v/>
      </c>
    </row>
    <row r="547" spans="17:19" x14ac:dyDescent="0.25">
      <c r="Q547" s="51" t="str">
        <f t="shared" si="16"/>
        <v/>
      </c>
      <c r="R547" s="51" t="str">
        <f>IF(M547="","",IF(AND(M547&lt;&gt;'Tabelas auxiliares'!$B$236,M547&lt;&gt;'Tabelas auxiliares'!$B$237,M547&lt;&gt;'Tabelas auxiliares'!$C$236,M547&lt;&gt;'Tabelas auxiliares'!$C$237,M547&lt;&gt;'Tabelas auxiliares'!$D$236),"FOLHA DE PESSOAL",IF(Q547='Tabelas auxiliares'!$A$237,"CUSTEIO",IF(Q547='Tabelas auxiliares'!$A$236,"INVESTIMENTO","ERRO - VERIFICAR"))))</f>
        <v/>
      </c>
      <c r="S547" s="64" t="str">
        <f t="shared" si="17"/>
        <v/>
      </c>
    </row>
    <row r="548" spans="17:19" x14ac:dyDescent="0.25">
      <c r="Q548" s="51" t="str">
        <f t="shared" si="16"/>
        <v/>
      </c>
      <c r="R548" s="51" t="str">
        <f>IF(M548="","",IF(AND(M548&lt;&gt;'Tabelas auxiliares'!$B$236,M548&lt;&gt;'Tabelas auxiliares'!$B$237,M548&lt;&gt;'Tabelas auxiliares'!$C$236,M548&lt;&gt;'Tabelas auxiliares'!$C$237,M548&lt;&gt;'Tabelas auxiliares'!$D$236),"FOLHA DE PESSOAL",IF(Q548='Tabelas auxiliares'!$A$237,"CUSTEIO",IF(Q548='Tabelas auxiliares'!$A$236,"INVESTIMENTO","ERRO - VERIFICAR"))))</f>
        <v/>
      </c>
      <c r="S548" s="64" t="str">
        <f t="shared" si="17"/>
        <v/>
      </c>
    </row>
    <row r="549" spans="17:19" x14ac:dyDescent="0.25">
      <c r="Q549" s="51" t="str">
        <f t="shared" si="16"/>
        <v/>
      </c>
      <c r="R549" s="51" t="str">
        <f>IF(M549="","",IF(AND(M549&lt;&gt;'Tabelas auxiliares'!$B$236,M549&lt;&gt;'Tabelas auxiliares'!$B$237,M549&lt;&gt;'Tabelas auxiliares'!$C$236,M549&lt;&gt;'Tabelas auxiliares'!$C$237,M549&lt;&gt;'Tabelas auxiliares'!$D$236),"FOLHA DE PESSOAL",IF(Q549='Tabelas auxiliares'!$A$237,"CUSTEIO",IF(Q549='Tabelas auxiliares'!$A$236,"INVESTIMENTO","ERRO - VERIFICAR"))))</f>
        <v/>
      </c>
      <c r="S549" s="64" t="str">
        <f t="shared" si="17"/>
        <v/>
      </c>
    </row>
    <row r="550" spans="17:19" x14ac:dyDescent="0.25">
      <c r="Q550" s="51" t="str">
        <f t="shared" si="16"/>
        <v/>
      </c>
      <c r="R550" s="51" t="str">
        <f>IF(M550="","",IF(AND(M550&lt;&gt;'Tabelas auxiliares'!$B$236,M550&lt;&gt;'Tabelas auxiliares'!$B$237,M550&lt;&gt;'Tabelas auxiliares'!$C$236,M550&lt;&gt;'Tabelas auxiliares'!$C$237,M550&lt;&gt;'Tabelas auxiliares'!$D$236),"FOLHA DE PESSOAL",IF(Q550='Tabelas auxiliares'!$A$237,"CUSTEIO",IF(Q550='Tabelas auxiliares'!$A$236,"INVESTIMENTO","ERRO - VERIFICAR"))))</f>
        <v/>
      </c>
      <c r="S550" s="64" t="str">
        <f t="shared" si="17"/>
        <v/>
      </c>
    </row>
    <row r="551" spans="17:19" x14ac:dyDescent="0.25">
      <c r="Q551" s="51" t="str">
        <f t="shared" si="16"/>
        <v/>
      </c>
      <c r="R551" s="51" t="str">
        <f>IF(M551="","",IF(AND(M551&lt;&gt;'Tabelas auxiliares'!$B$236,M551&lt;&gt;'Tabelas auxiliares'!$B$237,M551&lt;&gt;'Tabelas auxiliares'!$C$236,M551&lt;&gt;'Tabelas auxiliares'!$C$237,M551&lt;&gt;'Tabelas auxiliares'!$D$236),"FOLHA DE PESSOAL",IF(Q551='Tabelas auxiliares'!$A$237,"CUSTEIO",IF(Q551='Tabelas auxiliares'!$A$236,"INVESTIMENTO","ERRO - VERIFICAR"))))</f>
        <v/>
      </c>
      <c r="S551" s="64" t="str">
        <f t="shared" si="17"/>
        <v/>
      </c>
    </row>
    <row r="552" spans="17:19" x14ac:dyDescent="0.25">
      <c r="Q552" s="51" t="str">
        <f t="shared" si="16"/>
        <v/>
      </c>
      <c r="R552" s="51" t="str">
        <f>IF(M552="","",IF(AND(M552&lt;&gt;'Tabelas auxiliares'!$B$236,M552&lt;&gt;'Tabelas auxiliares'!$B$237,M552&lt;&gt;'Tabelas auxiliares'!$C$236,M552&lt;&gt;'Tabelas auxiliares'!$C$237,M552&lt;&gt;'Tabelas auxiliares'!$D$236),"FOLHA DE PESSOAL",IF(Q552='Tabelas auxiliares'!$A$237,"CUSTEIO",IF(Q552='Tabelas auxiliares'!$A$236,"INVESTIMENTO","ERRO - VERIFICAR"))))</f>
        <v/>
      </c>
      <c r="S552" s="64" t="str">
        <f t="shared" si="17"/>
        <v/>
      </c>
    </row>
    <row r="553" spans="17:19" x14ac:dyDescent="0.25">
      <c r="Q553" s="51" t="str">
        <f t="shared" si="16"/>
        <v/>
      </c>
      <c r="R553" s="51" t="str">
        <f>IF(M553="","",IF(AND(M553&lt;&gt;'Tabelas auxiliares'!$B$236,M553&lt;&gt;'Tabelas auxiliares'!$B$237,M553&lt;&gt;'Tabelas auxiliares'!$C$236,M553&lt;&gt;'Tabelas auxiliares'!$C$237,M553&lt;&gt;'Tabelas auxiliares'!$D$236),"FOLHA DE PESSOAL",IF(Q553='Tabelas auxiliares'!$A$237,"CUSTEIO",IF(Q553='Tabelas auxiliares'!$A$236,"INVESTIMENTO","ERRO - VERIFICAR"))))</f>
        <v/>
      </c>
      <c r="S553" s="64" t="str">
        <f t="shared" si="17"/>
        <v/>
      </c>
    </row>
    <row r="554" spans="17:19" x14ac:dyDescent="0.25">
      <c r="Q554" s="51" t="str">
        <f t="shared" si="16"/>
        <v/>
      </c>
      <c r="R554" s="51" t="str">
        <f>IF(M554="","",IF(AND(M554&lt;&gt;'Tabelas auxiliares'!$B$236,M554&lt;&gt;'Tabelas auxiliares'!$B$237,M554&lt;&gt;'Tabelas auxiliares'!$C$236,M554&lt;&gt;'Tabelas auxiliares'!$C$237,M554&lt;&gt;'Tabelas auxiliares'!$D$236),"FOLHA DE PESSOAL",IF(Q554='Tabelas auxiliares'!$A$237,"CUSTEIO",IF(Q554='Tabelas auxiliares'!$A$236,"INVESTIMENTO","ERRO - VERIFICAR"))))</f>
        <v/>
      </c>
      <c r="S554" s="64" t="str">
        <f t="shared" si="17"/>
        <v/>
      </c>
    </row>
    <row r="555" spans="17:19" x14ac:dyDescent="0.25">
      <c r="Q555" s="51" t="str">
        <f t="shared" si="16"/>
        <v/>
      </c>
      <c r="R555" s="51" t="str">
        <f>IF(M555="","",IF(AND(M555&lt;&gt;'Tabelas auxiliares'!$B$236,M555&lt;&gt;'Tabelas auxiliares'!$B$237,M555&lt;&gt;'Tabelas auxiliares'!$C$236,M555&lt;&gt;'Tabelas auxiliares'!$C$237,M555&lt;&gt;'Tabelas auxiliares'!$D$236),"FOLHA DE PESSOAL",IF(Q555='Tabelas auxiliares'!$A$237,"CUSTEIO",IF(Q555='Tabelas auxiliares'!$A$236,"INVESTIMENTO","ERRO - VERIFICAR"))))</f>
        <v/>
      </c>
      <c r="S555" s="64" t="str">
        <f t="shared" si="17"/>
        <v/>
      </c>
    </row>
    <row r="556" spans="17:19" x14ac:dyDescent="0.25">
      <c r="Q556" s="51" t="str">
        <f t="shared" si="16"/>
        <v/>
      </c>
      <c r="R556" s="51" t="str">
        <f>IF(M556="","",IF(AND(M556&lt;&gt;'Tabelas auxiliares'!$B$236,M556&lt;&gt;'Tabelas auxiliares'!$B$237,M556&lt;&gt;'Tabelas auxiliares'!$C$236,M556&lt;&gt;'Tabelas auxiliares'!$C$237,M556&lt;&gt;'Tabelas auxiliares'!$D$236),"FOLHA DE PESSOAL",IF(Q556='Tabelas auxiliares'!$A$237,"CUSTEIO",IF(Q556='Tabelas auxiliares'!$A$236,"INVESTIMENTO","ERRO - VERIFICAR"))))</f>
        <v/>
      </c>
      <c r="S556" s="64" t="str">
        <f t="shared" si="17"/>
        <v/>
      </c>
    </row>
    <row r="557" spans="17:19" x14ac:dyDescent="0.25">
      <c r="Q557" s="51" t="str">
        <f t="shared" si="16"/>
        <v/>
      </c>
      <c r="R557" s="51" t="str">
        <f>IF(M557="","",IF(AND(M557&lt;&gt;'Tabelas auxiliares'!$B$236,M557&lt;&gt;'Tabelas auxiliares'!$B$237,M557&lt;&gt;'Tabelas auxiliares'!$C$236,M557&lt;&gt;'Tabelas auxiliares'!$C$237,M557&lt;&gt;'Tabelas auxiliares'!$D$236),"FOLHA DE PESSOAL",IF(Q557='Tabelas auxiliares'!$A$237,"CUSTEIO",IF(Q557='Tabelas auxiliares'!$A$236,"INVESTIMENTO","ERRO - VERIFICAR"))))</f>
        <v/>
      </c>
      <c r="S557" s="64" t="str">
        <f t="shared" si="17"/>
        <v/>
      </c>
    </row>
    <row r="558" spans="17:19" x14ac:dyDescent="0.25">
      <c r="Q558" s="51" t="str">
        <f t="shared" si="16"/>
        <v/>
      </c>
      <c r="R558" s="51" t="str">
        <f>IF(M558="","",IF(AND(M558&lt;&gt;'Tabelas auxiliares'!$B$236,M558&lt;&gt;'Tabelas auxiliares'!$B$237,M558&lt;&gt;'Tabelas auxiliares'!$C$236,M558&lt;&gt;'Tabelas auxiliares'!$C$237,M558&lt;&gt;'Tabelas auxiliares'!$D$236),"FOLHA DE PESSOAL",IF(Q558='Tabelas auxiliares'!$A$237,"CUSTEIO",IF(Q558='Tabelas auxiliares'!$A$236,"INVESTIMENTO","ERRO - VERIFICAR"))))</f>
        <v/>
      </c>
      <c r="S558" s="64" t="str">
        <f t="shared" si="17"/>
        <v/>
      </c>
    </row>
    <row r="559" spans="17:19" x14ac:dyDescent="0.25">
      <c r="Q559" s="51" t="str">
        <f t="shared" si="16"/>
        <v/>
      </c>
      <c r="R559" s="51" t="str">
        <f>IF(M559="","",IF(AND(M559&lt;&gt;'Tabelas auxiliares'!$B$236,M559&lt;&gt;'Tabelas auxiliares'!$B$237,M559&lt;&gt;'Tabelas auxiliares'!$C$236,M559&lt;&gt;'Tabelas auxiliares'!$C$237,M559&lt;&gt;'Tabelas auxiliares'!$D$236),"FOLHA DE PESSOAL",IF(Q559='Tabelas auxiliares'!$A$237,"CUSTEIO",IF(Q559='Tabelas auxiliares'!$A$236,"INVESTIMENTO","ERRO - VERIFICAR"))))</f>
        <v/>
      </c>
      <c r="S559" s="64" t="str">
        <f t="shared" si="17"/>
        <v/>
      </c>
    </row>
    <row r="560" spans="17:19" x14ac:dyDescent="0.25">
      <c r="Q560" s="51" t="str">
        <f t="shared" si="16"/>
        <v/>
      </c>
      <c r="R560" s="51" t="str">
        <f>IF(M560="","",IF(AND(M560&lt;&gt;'Tabelas auxiliares'!$B$236,M560&lt;&gt;'Tabelas auxiliares'!$B$237,M560&lt;&gt;'Tabelas auxiliares'!$C$236,M560&lt;&gt;'Tabelas auxiliares'!$C$237,M560&lt;&gt;'Tabelas auxiliares'!$D$236),"FOLHA DE PESSOAL",IF(Q560='Tabelas auxiliares'!$A$237,"CUSTEIO",IF(Q560='Tabelas auxiliares'!$A$236,"INVESTIMENTO","ERRO - VERIFICAR"))))</f>
        <v/>
      </c>
      <c r="S560" s="64" t="str">
        <f t="shared" si="17"/>
        <v/>
      </c>
    </row>
    <row r="561" spans="17:19" x14ac:dyDescent="0.25">
      <c r="Q561" s="51" t="str">
        <f t="shared" si="16"/>
        <v/>
      </c>
      <c r="R561" s="51" t="str">
        <f>IF(M561="","",IF(AND(M561&lt;&gt;'Tabelas auxiliares'!$B$236,M561&lt;&gt;'Tabelas auxiliares'!$B$237,M561&lt;&gt;'Tabelas auxiliares'!$C$236,M561&lt;&gt;'Tabelas auxiliares'!$C$237,M561&lt;&gt;'Tabelas auxiliares'!$D$236),"FOLHA DE PESSOAL",IF(Q561='Tabelas auxiliares'!$A$237,"CUSTEIO",IF(Q561='Tabelas auxiliares'!$A$236,"INVESTIMENTO","ERRO - VERIFICAR"))))</f>
        <v/>
      </c>
      <c r="S561" s="64" t="str">
        <f t="shared" si="17"/>
        <v/>
      </c>
    </row>
    <row r="562" spans="17:19" x14ac:dyDescent="0.25">
      <c r="Q562" s="51" t="str">
        <f t="shared" si="16"/>
        <v/>
      </c>
      <c r="R562" s="51" t="str">
        <f>IF(M562="","",IF(AND(M562&lt;&gt;'Tabelas auxiliares'!$B$236,M562&lt;&gt;'Tabelas auxiliares'!$B$237,M562&lt;&gt;'Tabelas auxiliares'!$C$236,M562&lt;&gt;'Tabelas auxiliares'!$C$237,M562&lt;&gt;'Tabelas auxiliares'!$D$236),"FOLHA DE PESSOAL",IF(Q562='Tabelas auxiliares'!$A$237,"CUSTEIO",IF(Q562='Tabelas auxiliares'!$A$236,"INVESTIMENTO","ERRO - VERIFICAR"))))</f>
        <v/>
      </c>
      <c r="S562" s="64" t="str">
        <f t="shared" si="17"/>
        <v/>
      </c>
    </row>
    <row r="563" spans="17:19" x14ac:dyDescent="0.25">
      <c r="Q563" s="51" t="str">
        <f t="shared" si="16"/>
        <v/>
      </c>
      <c r="R563" s="51" t="str">
        <f>IF(M563="","",IF(AND(M563&lt;&gt;'Tabelas auxiliares'!$B$236,M563&lt;&gt;'Tabelas auxiliares'!$B$237,M563&lt;&gt;'Tabelas auxiliares'!$C$236,M563&lt;&gt;'Tabelas auxiliares'!$C$237,M563&lt;&gt;'Tabelas auxiliares'!$D$236),"FOLHA DE PESSOAL",IF(Q563='Tabelas auxiliares'!$A$237,"CUSTEIO",IF(Q563='Tabelas auxiliares'!$A$236,"INVESTIMENTO","ERRO - VERIFICAR"))))</f>
        <v/>
      </c>
      <c r="S563" s="64" t="str">
        <f t="shared" si="17"/>
        <v/>
      </c>
    </row>
    <row r="564" spans="17:19" x14ac:dyDescent="0.25">
      <c r="Q564" s="51" t="str">
        <f t="shared" si="16"/>
        <v/>
      </c>
      <c r="R564" s="51" t="str">
        <f>IF(M564="","",IF(AND(M564&lt;&gt;'Tabelas auxiliares'!$B$236,M564&lt;&gt;'Tabelas auxiliares'!$B$237,M564&lt;&gt;'Tabelas auxiliares'!$C$236,M564&lt;&gt;'Tabelas auxiliares'!$C$237,M564&lt;&gt;'Tabelas auxiliares'!$D$236),"FOLHA DE PESSOAL",IF(Q564='Tabelas auxiliares'!$A$237,"CUSTEIO",IF(Q564='Tabelas auxiliares'!$A$236,"INVESTIMENTO","ERRO - VERIFICAR"))))</f>
        <v/>
      </c>
      <c r="S564" s="64" t="str">
        <f t="shared" si="17"/>
        <v/>
      </c>
    </row>
    <row r="565" spans="17:19" x14ac:dyDescent="0.25">
      <c r="Q565" s="51" t="str">
        <f t="shared" si="16"/>
        <v/>
      </c>
      <c r="R565" s="51" t="str">
        <f>IF(M565="","",IF(AND(M565&lt;&gt;'Tabelas auxiliares'!$B$236,M565&lt;&gt;'Tabelas auxiliares'!$B$237,M565&lt;&gt;'Tabelas auxiliares'!$C$236,M565&lt;&gt;'Tabelas auxiliares'!$C$237,M565&lt;&gt;'Tabelas auxiliares'!$D$236),"FOLHA DE PESSOAL",IF(Q565='Tabelas auxiliares'!$A$237,"CUSTEIO",IF(Q565='Tabelas auxiliares'!$A$236,"INVESTIMENTO","ERRO - VERIFICAR"))))</f>
        <v/>
      </c>
      <c r="S565" s="64" t="str">
        <f t="shared" si="17"/>
        <v/>
      </c>
    </row>
    <row r="566" spans="17:19" x14ac:dyDescent="0.25">
      <c r="Q566" s="51" t="str">
        <f t="shared" si="16"/>
        <v/>
      </c>
      <c r="R566" s="51" t="str">
        <f>IF(M566="","",IF(AND(M566&lt;&gt;'Tabelas auxiliares'!$B$236,M566&lt;&gt;'Tabelas auxiliares'!$B$237,M566&lt;&gt;'Tabelas auxiliares'!$C$236,M566&lt;&gt;'Tabelas auxiliares'!$C$237,M566&lt;&gt;'Tabelas auxiliares'!$D$236),"FOLHA DE PESSOAL",IF(Q566='Tabelas auxiliares'!$A$237,"CUSTEIO",IF(Q566='Tabelas auxiliares'!$A$236,"INVESTIMENTO","ERRO - VERIFICAR"))))</f>
        <v/>
      </c>
      <c r="S566" s="64" t="str">
        <f t="shared" si="17"/>
        <v/>
      </c>
    </row>
    <row r="567" spans="17:19" x14ac:dyDescent="0.25">
      <c r="Q567" s="51" t="str">
        <f t="shared" si="16"/>
        <v/>
      </c>
      <c r="R567" s="51" t="str">
        <f>IF(M567="","",IF(AND(M567&lt;&gt;'Tabelas auxiliares'!$B$236,M567&lt;&gt;'Tabelas auxiliares'!$B$237,M567&lt;&gt;'Tabelas auxiliares'!$C$236,M567&lt;&gt;'Tabelas auxiliares'!$C$237,M567&lt;&gt;'Tabelas auxiliares'!$D$236),"FOLHA DE PESSOAL",IF(Q567='Tabelas auxiliares'!$A$237,"CUSTEIO",IF(Q567='Tabelas auxiliares'!$A$236,"INVESTIMENTO","ERRO - VERIFICAR"))))</f>
        <v/>
      </c>
      <c r="S567" s="64" t="str">
        <f t="shared" si="17"/>
        <v/>
      </c>
    </row>
    <row r="568" spans="17:19" x14ac:dyDescent="0.25">
      <c r="Q568" s="51" t="str">
        <f t="shared" si="16"/>
        <v/>
      </c>
      <c r="R568" s="51" t="str">
        <f>IF(M568="","",IF(AND(M568&lt;&gt;'Tabelas auxiliares'!$B$236,M568&lt;&gt;'Tabelas auxiliares'!$B$237,M568&lt;&gt;'Tabelas auxiliares'!$C$236,M568&lt;&gt;'Tabelas auxiliares'!$C$237,M568&lt;&gt;'Tabelas auxiliares'!$D$236),"FOLHA DE PESSOAL",IF(Q568='Tabelas auxiliares'!$A$237,"CUSTEIO",IF(Q568='Tabelas auxiliares'!$A$236,"INVESTIMENTO","ERRO - VERIFICAR"))))</f>
        <v/>
      </c>
      <c r="S568" s="64" t="str">
        <f t="shared" si="17"/>
        <v/>
      </c>
    </row>
    <row r="569" spans="17:19" x14ac:dyDescent="0.25">
      <c r="Q569" s="51" t="str">
        <f t="shared" si="16"/>
        <v/>
      </c>
      <c r="R569" s="51" t="str">
        <f>IF(M569="","",IF(AND(M569&lt;&gt;'Tabelas auxiliares'!$B$236,M569&lt;&gt;'Tabelas auxiliares'!$B$237,M569&lt;&gt;'Tabelas auxiliares'!$C$236,M569&lt;&gt;'Tabelas auxiliares'!$C$237,M569&lt;&gt;'Tabelas auxiliares'!$D$236),"FOLHA DE PESSOAL",IF(Q569='Tabelas auxiliares'!$A$237,"CUSTEIO",IF(Q569='Tabelas auxiliares'!$A$236,"INVESTIMENTO","ERRO - VERIFICAR"))))</f>
        <v/>
      </c>
      <c r="S569" s="64" t="str">
        <f t="shared" si="17"/>
        <v/>
      </c>
    </row>
    <row r="570" spans="17:19" x14ac:dyDescent="0.25">
      <c r="Q570" s="51" t="str">
        <f t="shared" si="16"/>
        <v/>
      </c>
      <c r="R570" s="51" t="str">
        <f>IF(M570="","",IF(AND(M570&lt;&gt;'Tabelas auxiliares'!$B$236,M570&lt;&gt;'Tabelas auxiliares'!$B$237,M570&lt;&gt;'Tabelas auxiliares'!$C$236,M570&lt;&gt;'Tabelas auxiliares'!$C$237,M570&lt;&gt;'Tabelas auxiliares'!$D$236),"FOLHA DE PESSOAL",IF(Q570='Tabelas auxiliares'!$A$237,"CUSTEIO",IF(Q570='Tabelas auxiliares'!$A$236,"INVESTIMENTO","ERRO - VERIFICAR"))))</f>
        <v/>
      </c>
      <c r="S570" s="64" t="str">
        <f t="shared" si="17"/>
        <v/>
      </c>
    </row>
    <row r="571" spans="17:19" x14ac:dyDescent="0.25">
      <c r="Q571" s="51" t="str">
        <f t="shared" si="16"/>
        <v/>
      </c>
      <c r="R571" s="51" t="str">
        <f>IF(M571="","",IF(AND(M571&lt;&gt;'Tabelas auxiliares'!$B$236,M571&lt;&gt;'Tabelas auxiliares'!$B$237,M571&lt;&gt;'Tabelas auxiliares'!$C$236,M571&lt;&gt;'Tabelas auxiliares'!$C$237,M571&lt;&gt;'Tabelas auxiliares'!$D$236),"FOLHA DE PESSOAL",IF(Q571='Tabelas auxiliares'!$A$237,"CUSTEIO",IF(Q571='Tabelas auxiliares'!$A$236,"INVESTIMENTO","ERRO - VERIFICAR"))))</f>
        <v/>
      </c>
      <c r="S571" s="64" t="str">
        <f t="shared" si="17"/>
        <v/>
      </c>
    </row>
    <row r="572" spans="17:19" x14ac:dyDescent="0.25">
      <c r="Q572" s="51" t="str">
        <f t="shared" si="16"/>
        <v/>
      </c>
      <c r="R572" s="51" t="str">
        <f>IF(M572="","",IF(AND(M572&lt;&gt;'Tabelas auxiliares'!$B$236,M572&lt;&gt;'Tabelas auxiliares'!$B$237,M572&lt;&gt;'Tabelas auxiliares'!$C$236,M572&lt;&gt;'Tabelas auxiliares'!$C$237,M572&lt;&gt;'Tabelas auxiliares'!$D$236),"FOLHA DE PESSOAL",IF(Q572='Tabelas auxiliares'!$A$237,"CUSTEIO",IF(Q572='Tabelas auxiliares'!$A$236,"INVESTIMENTO","ERRO - VERIFICAR"))))</f>
        <v/>
      </c>
      <c r="S572" s="64" t="str">
        <f t="shared" si="17"/>
        <v/>
      </c>
    </row>
    <row r="573" spans="17:19" x14ac:dyDescent="0.25">
      <c r="Q573" s="51" t="str">
        <f t="shared" si="16"/>
        <v/>
      </c>
      <c r="R573" s="51" t="str">
        <f>IF(M573="","",IF(AND(M573&lt;&gt;'Tabelas auxiliares'!$B$236,M573&lt;&gt;'Tabelas auxiliares'!$B$237,M573&lt;&gt;'Tabelas auxiliares'!$C$236,M573&lt;&gt;'Tabelas auxiliares'!$C$237,M573&lt;&gt;'Tabelas auxiliares'!$D$236),"FOLHA DE PESSOAL",IF(Q573='Tabelas auxiliares'!$A$237,"CUSTEIO",IF(Q573='Tabelas auxiliares'!$A$236,"INVESTIMENTO","ERRO - VERIFICAR"))))</f>
        <v/>
      </c>
      <c r="S573" s="64" t="str">
        <f t="shared" si="17"/>
        <v/>
      </c>
    </row>
    <row r="574" spans="17:19" x14ac:dyDescent="0.25">
      <c r="Q574" s="51" t="str">
        <f t="shared" si="16"/>
        <v/>
      </c>
      <c r="R574" s="51" t="str">
        <f>IF(M574="","",IF(AND(M574&lt;&gt;'Tabelas auxiliares'!$B$236,M574&lt;&gt;'Tabelas auxiliares'!$B$237,M574&lt;&gt;'Tabelas auxiliares'!$C$236,M574&lt;&gt;'Tabelas auxiliares'!$C$237,M574&lt;&gt;'Tabelas auxiliares'!$D$236),"FOLHA DE PESSOAL",IF(Q574='Tabelas auxiliares'!$A$237,"CUSTEIO",IF(Q574='Tabelas auxiliares'!$A$236,"INVESTIMENTO","ERRO - VERIFICAR"))))</f>
        <v/>
      </c>
      <c r="S574" s="64" t="str">
        <f t="shared" si="17"/>
        <v/>
      </c>
    </row>
    <row r="575" spans="17:19" x14ac:dyDescent="0.25">
      <c r="Q575" s="51" t="str">
        <f t="shared" si="16"/>
        <v/>
      </c>
      <c r="R575" s="51" t="str">
        <f>IF(M575="","",IF(AND(M575&lt;&gt;'Tabelas auxiliares'!$B$236,M575&lt;&gt;'Tabelas auxiliares'!$B$237,M575&lt;&gt;'Tabelas auxiliares'!$C$236,M575&lt;&gt;'Tabelas auxiliares'!$C$237,M575&lt;&gt;'Tabelas auxiliares'!$D$236),"FOLHA DE PESSOAL",IF(Q575='Tabelas auxiliares'!$A$237,"CUSTEIO",IF(Q575='Tabelas auxiliares'!$A$236,"INVESTIMENTO","ERRO - VERIFICAR"))))</f>
        <v/>
      </c>
      <c r="S575" s="64" t="str">
        <f t="shared" si="17"/>
        <v/>
      </c>
    </row>
    <row r="576" spans="17:19" x14ac:dyDescent="0.25">
      <c r="Q576" s="51" t="str">
        <f t="shared" si="16"/>
        <v/>
      </c>
      <c r="R576" s="51" t="str">
        <f>IF(M576="","",IF(AND(M576&lt;&gt;'Tabelas auxiliares'!$B$236,M576&lt;&gt;'Tabelas auxiliares'!$B$237,M576&lt;&gt;'Tabelas auxiliares'!$C$236,M576&lt;&gt;'Tabelas auxiliares'!$C$237,M576&lt;&gt;'Tabelas auxiliares'!$D$236),"FOLHA DE PESSOAL",IF(Q576='Tabelas auxiliares'!$A$237,"CUSTEIO",IF(Q576='Tabelas auxiliares'!$A$236,"INVESTIMENTO","ERRO - VERIFICAR"))))</f>
        <v/>
      </c>
      <c r="S576" s="64" t="str">
        <f t="shared" si="17"/>
        <v/>
      </c>
    </row>
    <row r="577" spans="17:19" x14ac:dyDescent="0.25">
      <c r="Q577" s="51" t="str">
        <f t="shared" si="16"/>
        <v/>
      </c>
      <c r="R577" s="51" t="str">
        <f>IF(M577="","",IF(AND(M577&lt;&gt;'Tabelas auxiliares'!$B$236,M577&lt;&gt;'Tabelas auxiliares'!$B$237,M577&lt;&gt;'Tabelas auxiliares'!$C$236,M577&lt;&gt;'Tabelas auxiliares'!$C$237,M577&lt;&gt;'Tabelas auxiliares'!$D$236),"FOLHA DE PESSOAL",IF(Q577='Tabelas auxiliares'!$A$237,"CUSTEIO",IF(Q577='Tabelas auxiliares'!$A$236,"INVESTIMENTO","ERRO - VERIFICAR"))))</f>
        <v/>
      </c>
      <c r="S577" s="64" t="str">
        <f t="shared" si="17"/>
        <v/>
      </c>
    </row>
    <row r="578" spans="17:19" x14ac:dyDescent="0.25">
      <c r="Q578" s="51" t="str">
        <f t="shared" si="16"/>
        <v/>
      </c>
      <c r="R578" s="51" t="str">
        <f>IF(M578="","",IF(AND(M578&lt;&gt;'Tabelas auxiliares'!$B$236,M578&lt;&gt;'Tabelas auxiliares'!$B$237,M578&lt;&gt;'Tabelas auxiliares'!$C$236,M578&lt;&gt;'Tabelas auxiliares'!$C$237,M578&lt;&gt;'Tabelas auxiliares'!$D$236),"FOLHA DE PESSOAL",IF(Q578='Tabelas auxiliares'!$A$237,"CUSTEIO",IF(Q578='Tabelas auxiliares'!$A$236,"INVESTIMENTO","ERRO - VERIFICAR"))))</f>
        <v/>
      </c>
      <c r="S578" s="64" t="str">
        <f t="shared" si="17"/>
        <v/>
      </c>
    </row>
    <row r="579" spans="17:19" x14ac:dyDescent="0.25">
      <c r="Q579" s="51" t="str">
        <f t="shared" si="16"/>
        <v/>
      </c>
      <c r="R579" s="51" t="str">
        <f>IF(M579="","",IF(AND(M579&lt;&gt;'Tabelas auxiliares'!$B$236,M579&lt;&gt;'Tabelas auxiliares'!$B$237,M579&lt;&gt;'Tabelas auxiliares'!$C$236,M579&lt;&gt;'Tabelas auxiliares'!$C$237,M579&lt;&gt;'Tabelas auxiliares'!$D$236),"FOLHA DE PESSOAL",IF(Q579='Tabelas auxiliares'!$A$237,"CUSTEIO",IF(Q579='Tabelas auxiliares'!$A$236,"INVESTIMENTO","ERRO - VERIFICAR"))))</f>
        <v/>
      </c>
      <c r="S579" s="64" t="str">
        <f t="shared" si="17"/>
        <v/>
      </c>
    </row>
    <row r="580" spans="17:19" x14ac:dyDescent="0.25">
      <c r="Q580" s="51" t="str">
        <f t="shared" ref="Q580:Q643" si="18">LEFT(O580,1)</f>
        <v/>
      </c>
      <c r="R580" s="51" t="str">
        <f>IF(M580="","",IF(AND(M580&lt;&gt;'Tabelas auxiliares'!$B$236,M580&lt;&gt;'Tabelas auxiliares'!$B$237,M580&lt;&gt;'Tabelas auxiliares'!$C$236,M580&lt;&gt;'Tabelas auxiliares'!$C$237,M580&lt;&gt;'Tabelas auxiliares'!$D$236),"FOLHA DE PESSOAL",IF(Q580='Tabelas auxiliares'!$A$237,"CUSTEIO",IF(Q580='Tabelas auxiliares'!$A$236,"INVESTIMENTO","ERRO - VERIFICAR"))))</f>
        <v/>
      </c>
      <c r="S580" s="64" t="str">
        <f t="shared" si="17"/>
        <v/>
      </c>
    </row>
    <row r="581" spans="17:19" x14ac:dyDescent="0.25">
      <c r="Q581" s="51" t="str">
        <f t="shared" si="18"/>
        <v/>
      </c>
      <c r="R581" s="51" t="str">
        <f>IF(M581="","",IF(AND(M581&lt;&gt;'Tabelas auxiliares'!$B$236,M581&lt;&gt;'Tabelas auxiliares'!$B$237,M581&lt;&gt;'Tabelas auxiliares'!$C$236,M581&lt;&gt;'Tabelas auxiliares'!$C$237,M581&lt;&gt;'Tabelas auxiliares'!$D$236),"FOLHA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IF(M582="","",IF(AND(M582&lt;&gt;'Tabelas auxiliares'!$B$236,M582&lt;&gt;'Tabelas auxiliares'!$B$237,M582&lt;&gt;'Tabelas auxiliares'!$C$236,M582&lt;&gt;'Tabelas auxiliares'!$C$237,M582&lt;&gt;'Tabelas auxiliares'!$D$236),"FOLHA DE PESSOAL",IF(Q582='Tabelas auxiliares'!$A$237,"CUSTEIO",IF(Q582='Tabelas auxiliares'!$A$236,"INVESTIMENTO","ERRO - VERIFICAR"))))</f>
        <v/>
      </c>
      <c r="S582" s="64" t="str">
        <f t="shared" si="19"/>
        <v/>
      </c>
    </row>
    <row r="583" spans="17:19" x14ac:dyDescent="0.25">
      <c r="Q583" s="51" t="str">
        <f t="shared" si="18"/>
        <v/>
      </c>
      <c r="R583" s="51" t="str">
        <f>IF(M583="","",IF(AND(M583&lt;&gt;'Tabelas auxiliares'!$B$236,M583&lt;&gt;'Tabelas auxiliares'!$B$237,M583&lt;&gt;'Tabelas auxiliares'!$C$236,M583&lt;&gt;'Tabelas auxiliares'!$C$237,M583&lt;&gt;'Tabelas auxiliares'!$D$236),"FOLHA DE PESSOAL",IF(Q583='Tabelas auxiliares'!$A$237,"CUSTEIO",IF(Q583='Tabelas auxiliares'!$A$236,"INVESTIMENTO","ERRO - VERIFICAR"))))</f>
        <v/>
      </c>
      <c r="S583" s="64" t="str">
        <f t="shared" si="19"/>
        <v/>
      </c>
    </row>
    <row r="584" spans="17:19" x14ac:dyDescent="0.25">
      <c r="Q584" s="51" t="str">
        <f t="shared" si="18"/>
        <v/>
      </c>
      <c r="R584" s="51" t="str">
        <f>IF(M584="","",IF(AND(M584&lt;&gt;'Tabelas auxiliares'!$B$236,M584&lt;&gt;'Tabelas auxiliares'!$B$237,M584&lt;&gt;'Tabelas auxiliares'!$C$236,M584&lt;&gt;'Tabelas auxiliares'!$C$237,M584&lt;&gt;'Tabelas auxiliares'!$D$236),"FOLHA DE PESSOAL",IF(Q584='Tabelas auxiliares'!$A$237,"CUSTEIO",IF(Q584='Tabelas auxiliares'!$A$236,"INVESTIMENTO","ERRO - VERIFICAR"))))</f>
        <v/>
      </c>
      <c r="S584" s="64" t="str">
        <f t="shared" si="19"/>
        <v/>
      </c>
    </row>
    <row r="585" spans="17:19" x14ac:dyDescent="0.25">
      <c r="Q585" s="51" t="str">
        <f t="shared" si="18"/>
        <v/>
      </c>
      <c r="R585" s="51" t="str">
        <f>IF(M585="","",IF(AND(M585&lt;&gt;'Tabelas auxiliares'!$B$236,M585&lt;&gt;'Tabelas auxiliares'!$B$237,M585&lt;&gt;'Tabelas auxiliares'!$C$236,M585&lt;&gt;'Tabelas auxiliares'!$C$237,M585&lt;&gt;'Tabelas auxiliares'!$D$236),"FOLHA DE PESSOAL",IF(Q585='Tabelas auxiliares'!$A$237,"CUSTEIO",IF(Q585='Tabelas auxiliares'!$A$236,"INVESTIMENTO","ERRO - VERIFICAR"))))</f>
        <v/>
      </c>
      <c r="S585" s="64" t="str">
        <f t="shared" si="19"/>
        <v/>
      </c>
    </row>
    <row r="586" spans="17:19" x14ac:dyDescent="0.25">
      <c r="Q586" s="51" t="str">
        <f t="shared" si="18"/>
        <v/>
      </c>
      <c r="R586" s="51" t="str">
        <f>IF(M586="","",IF(AND(M586&lt;&gt;'Tabelas auxiliares'!$B$236,M586&lt;&gt;'Tabelas auxiliares'!$B$237,M586&lt;&gt;'Tabelas auxiliares'!$C$236,M586&lt;&gt;'Tabelas auxiliares'!$C$237,M586&lt;&gt;'Tabelas auxiliares'!$D$236),"FOLHA DE PESSOAL",IF(Q586='Tabelas auxiliares'!$A$237,"CUSTEIO",IF(Q586='Tabelas auxiliares'!$A$236,"INVESTIMENTO","ERRO - VERIFICAR"))))</f>
        <v/>
      </c>
      <c r="S586" s="64" t="str">
        <f t="shared" si="19"/>
        <v/>
      </c>
    </row>
    <row r="587" spans="17:19" x14ac:dyDescent="0.25">
      <c r="Q587" s="51" t="str">
        <f t="shared" si="18"/>
        <v/>
      </c>
      <c r="R587" s="51" t="str">
        <f>IF(M587="","",IF(AND(M587&lt;&gt;'Tabelas auxiliares'!$B$236,M587&lt;&gt;'Tabelas auxiliares'!$B$237,M587&lt;&gt;'Tabelas auxiliares'!$C$236,M587&lt;&gt;'Tabelas auxiliares'!$C$237,M587&lt;&gt;'Tabelas auxiliares'!$D$236),"FOLHA DE PESSOAL",IF(Q587='Tabelas auxiliares'!$A$237,"CUSTEIO",IF(Q587='Tabelas auxiliares'!$A$236,"INVESTIMENTO","ERRO - VERIFICAR"))))</f>
        <v/>
      </c>
      <c r="S587" s="64" t="str">
        <f t="shared" si="19"/>
        <v/>
      </c>
    </row>
    <row r="588" spans="17:19" x14ac:dyDescent="0.25">
      <c r="Q588" s="51" t="str">
        <f t="shared" si="18"/>
        <v/>
      </c>
      <c r="R588" s="51" t="str">
        <f>IF(M588="","",IF(AND(M588&lt;&gt;'Tabelas auxiliares'!$B$236,M588&lt;&gt;'Tabelas auxiliares'!$B$237,M588&lt;&gt;'Tabelas auxiliares'!$C$236,M588&lt;&gt;'Tabelas auxiliares'!$C$237,M588&lt;&gt;'Tabelas auxiliares'!$D$236),"FOLHA DE PESSOAL",IF(Q588='Tabelas auxiliares'!$A$237,"CUSTEIO",IF(Q588='Tabelas auxiliares'!$A$236,"INVESTIMENTO","ERRO - VERIFICAR"))))</f>
        <v/>
      </c>
      <c r="S588" s="64" t="str">
        <f t="shared" si="19"/>
        <v/>
      </c>
    </row>
    <row r="589" spans="17:19" x14ac:dyDescent="0.25">
      <c r="Q589" s="51" t="str">
        <f t="shared" si="18"/>
        <v/>
      </c>
      <c r="R589" s="51" t="str">
        <f>IF(M589="","",IF(AND(M589&lt;&gt;'Tabelas auxiliares'!$B$236,M589&lt;&gt;'Tabelas auxiliares'!$B$237,M589&lt;&gt;'Tabelas auxiliares'!$C$236,M589&lt;&gt;'Tabelas auxiliares'!$C$237,M589&lt;&gt;'Tabelas auxiliares'!$D$236),"FOLHA DE PESSOAL",IF(Q589='Tabelas auxiliares'!$A$237,"CUSTEIO",IF(Q589='Tabelas auxiliares'!$A$236,"INVESTIMENTO","ERRO - VERIFICAR"))))</f>
        <v/>
      </c>
      <c r="S589" s="64" t="str">
        <f t="shared" si="19"/>
        <v/>
      </c>
    </row>
    <row r="590" spans="17:19" x14ac:dyDescent="0.25">
      <c r="Q590" s="51" t="str">
        <f t="shared" si="18"/>
        <v/>
      </c>
      <c r="R590" s="51" t="str">
        <f>IF(M590="","",IF(AND(M590&lt;&gt;'Tabelas auxiliares'!$B$236,M590&lt;&gt;'Tabelas auxiliares'!$B$237,M590&lt;&gt;'Tabelas auxiliares'!$C$236,M590&lt;&gt;'Tabelas auxiliares'!$C$237,M590&lt;&gt;'Tabelas auxiliares'!$D$236),"FOLHA DE PESSOAL",IF(Q590='Tabelas auxiliares'!$A$237,"CUSTEIO",IF(Q590='Tabelas auxiliares'!$A$236,"INVESTIMENTO","ERRO - VERIFICAR"))))</f>
        <v/>
      </c>
      <c r="S590" s="64" t="str">
        <f t="shared" si="19"/>
        <v/>
      </c>
    </row>
    <row r="591" spans="17:19" x14ac:dyDescent="0.25">
      <c r="Q591" s="51" t="str">
        <f t="shared" si="18"/>
        <v/>
      </c>
      <c r="R591" s="51" t="str">
        <f>IF(M591="","",IF(AND(M591&lt;&gt;'Tabelas auxiliares'!$B$236,M591&lt;&gt;'Tabelas auxiliares'!$B$237,M591&lt;&gt;'Tabelas auxiliares'!$C$236,M591&lt;&gt;'Tabelas auxiliares'!$C$237,M591&lt;&gt;'Tabelas auxiliares'!$D$236),"FOLHA DE PESSOAL",IF(Q591='Tabelas auxiliares'!$A$237,"CUSTEIO",IF(Q591='Tabelas auxiliares'!$A$236,"INVESTIMENTO","ERRO - VERIFICAR"))))</f>
        <v/>
      </c>
      <c r="S591" s="64" t="str">
        <f t="shared" si="19"/>
        <v/>
      </c>
    </row>
    <row r="592" spans="17:19" x14ac:dyDescent="0.25">
      <c r="Q592" s="51" t="str">
        <f t="shared" si="18"/>
        <v/>
      </c>
      <c r="R592" s="51" t="str">
        <f>IF(M592="","",IF(AND(M592&lt;&gt;'Tabelas auxiliares'!$B$236,M592&lt;&gt;'Tabelas auxiliares'!$B$237,M592&lt;&gt;'Tabelas auxiliares'!$C$236,M592&lt;&gt;'Tabelas auxiliares'!$C$237,M592&lt;&gt;'Tabelas auxiliares'!$D$236),"FOLHA DE PESSOAL",IF(Q592='Tabelas auxiliares'!$A$237,"CUSTEIO",IF(Q592='Tabelas auxiliares'!$A$236,"INVESTIMENTO","ERRO - VERIFICAR"))))</f>
        <v/>
      </c>
      <c r="S592" s="64" t="str">
        <f t="shared" si="19"/>
        <v/>
      </c>
    </row>
    <row r="593" spans="17:19" x14ac:dyDescent="0.25">
      <c r="Q593" s="51" t="str">
        <f t="shared" si="18"/>
        <v/>
      </c>
      <c r="R593" s="51" t="str">
        <f>IF(M593="","",IF(AND(M593&lt;&gt;'Tabelas auxiliares'!$B$236,M593&lt;&gt;'Tabelas auxiliares'!$B$237,M593&lt;&gt;'Tabelas auxiliares'!$C$236,M593&lt;&gt;'Tabelas auxiliares'!$C$237,M593&lt;&gt;'Tabelas auxiliares'!$D$236),"FOLHA DE PESSOAL",IF(Q593='Tabelas auxiliares'!$A$237,"CUSTEIO",IF(Q593='Tabelas auxiliares'!$A$236,"INVESTIMENTO","ERRO - VERIFICAR"))))</f>
        <v/>
      </c>
      <c r="S593" s="64" t="str">
        <f t="shared" si="19"/>
        <v/>
      </c>
    </row>
    <row r="594" spans="17:19" x14ac:dyDescent="0.25">
      <c r="Q594" s="51" t="str">
        <f t="shared" si="18"/>
        <v/>
      </c>
      <c r="R594" s="51" t="str">
        <f>IF(M594="","",IF(AND(M594&lt;&gt;'Tabelas auxiliares'!$B$236,M594&lt;&gt;'Tabelas auxiliares'!$B$237,M594&lt;&gt;'Tabelas auxiliares'!$C$236,M594&lt;&gt;'Tabelas auxiliares'!$C$237,M594&lt;&gt;'Tabelas auxiliares'!$D$236),"FOLHA DE PESSOAL",IF(Q594='Tabelas auxiliares'!$A$237,"CUSTEIO",IF(Q594='Tabelas auxiliares'!$A$236,"INVESTIMENTO","ERRO - VERIFICAR"))))</f>
        <v/>
      </c>
      <c r="S594" s="64" t="str">
        <f t="shared" si="19"/>
        <v/>
      </c>
    </row>
    <row r="595" spans="17:19" x14ac:dyDescent="0.25">
      <c r="Q595" s="51" t="str">
        <f t="shared" si="18"/>
        <v/>
      </c>
      <c r="R595" s="51" t="str">
        <f>IF(M595="","",IF(AND(M595&lt;&gt;'Tabelas auxiliares'!$B$236,M595&lt;&gt;'Tabelas auxiliares'!$B$237,M595&lt;&gt;'Tabelas auxiliares'!$C$236,M595&lt;&gt;'Tabelas auxiliares'!$C$237,M595&lt;&gt;'Tabelas auxiliares'!$D$236),"FOLHA DE PESSOAL",IF(Q595='Tabelas auxiliares'!$A$237,"CUSTEIO",IF(Q595='Tabelas auxiliares'!$A$236,"INVESTIMENTO","ERRO - VERIFICAR"))))</f>
        <v/>
      </c>
      <c r="S595" s="64" t="str">
        <f t="shared" si="19"/>
        <v/>
      </c>
    </row>
    <row r="596" spans="17:19" x14ac:dyDescent="0.25">
      <c r="Q596" s="51" t="str">
        <f t="shared" si="18"/>
        <v/>
      </c>
      <c r="R596" s="51" t="str">
        <f>IF(M596="","",IF(AND(M596&lt;&gt;'Tabelas auxiliares'!$B$236,M596&lt;&gt;'Tabelas auxiliares'!$B$237,M596&lt;&gt;'Tabelas auxiliares'!$C$236,M596&lt;&gt;'Tabelas auxiliares'!$C$237,M596&lt;&gt;'Tabelas auxiliares'!$D$236),"FOLHA DE PESSOAL",IF(Q596='Tabelas auxiliares'!$A$237,"CUSTEIO",IF(Q596='Tabelas auxiliares'!$A$236,"INVESTIMENTO","ERRO - VERIFICAR"))))</f>
        <v/>
      </c>
      <c r="S596" s="64" t="str">
        <f t="shared" si="19"/>
        <v/>
      </c>
    </row>
    <row r="597" spans="17:19" x14ac:dyDescent="0.25">
      <c r="Q597" s="51" t="str">
        <f t="shared" si="18"/>
        <v/>
      </c>
      <c r="R597" s="51" t="str">
        <f>IF(M597="","",IF(AND(M597&lt;&gt;'Tabelas auxiliares'!$B$236,M597&lt;&gt;'Tabelas auxiliares'!$B$237,M597&lt;&gt;'Tabelas auxiliares'!$C$236,M597&lt;&gt;'Tabelas auxiliares'!$C$237,M597&lt;&gt;'Tabelas auxiliares'!$D$236),"FOLHA DE PESSOAL",IF(Q597='Tabelas auxiliares'!$A$237,"CUSTEIO",IF(Q597='Tabelas auxiliares'!$A$236,"INVESTIMENTO","ERRO - VERIFICAR"))))</f>
        <v/>
      </c>
      <c r="S597" s="64" t="str">
        <f t="shared" si="19"/>
        <v/>
      </c>
    </row>
    <row r="598" spans="17:19" x14ac:dyDescent="0.25">
      <c r="Q598" s="51" t="str">
        <f t="shared" si="18"/>
        <v/>
      </c>
      <c r="R598" s="51" t="str">
        <f>IF(M598="","",IF(AND(M598&lt;&gt;'Tabelas auxiliares'!$B$236,M598&lt;&gt;'Tabelas auxiliares'!$B$237,M598&lt;&gt;'Tabelas auxiliares'!$C$236,M598&lt;&gt;'Tabelas auxiliares'!$C$237,M598&lt;&gt;'Tabelas auxiliares'!$D$236),"FOLHA DE PESSOAL",IF(Q598='Tabelas auxiliares'!$A$237,"CUSTEIO",IF(Q598='Tabelas auxiliares'!$A$236,"INVESTIMENTO","ERRO - VERIFICAR"))))</f>
        <v/>
      </c>
      <c r="S598" s="64" t="str">
        <f t="shared" si="19"/>
        <v/>
      </c>
    </row>
    <row r="599" spans="17:19" x14ac:dyDescent="0.25">
      <c r="Q599" s="51" t="str">
        <f t="shared" si="18"/>
        <v/>
      </c>
      <c r="R599" s="51" t="str">
        <f>IF(M599="","",IF(AND(M599&lt;&gt;'Tabelas auxiliares'!$B$236,M599&lt;&gt;'Tabelas auxiliares'!$B$237,M599&lt;&gt;'Tabelas auxiliares'!$C$236,M599&lt;&gt;'Tabelas auxiliares'!$C$237,M599&lt;&gt;'Tabelas auxiliares'!$D$236),"FOLHA DE PESSOAL",IF(Q599='Tabelas auxiliares'!$A$237,"CUSTEIO",IF(Q599='Tabelas auxiliares'!$A$236,"INVESTIMENTO","ERRO - VERIFICAR"))))</f>
        <v/>
      </c>
      <c r="S599" s="64" t="str">
        <f t="shared" si="19"/>
        <v/>
      </c>
    </row>
    <row r="600" spans="17:19" x14ac:dyDescent="0.25">
      <c r="Q600" s="51" t="str">
        <f t="shared" si="18"/>
        <v/>
      </c>
      <c r="R600" s="51" t="str">
        <f>IF(M600="","",IF(AND(M600&lt;&gt;'Tabelas auxiliares'!$B$236,M600&lt;&gt;'Tabelas auxiliares'!$B$237,M600&lt;&gt;'Tabelas auxiliares'!$C$236,M600&lt;&gt;'Tabelas auxiliares'!$C$237,M600&lt;&gt;'Tabelas auxiliares'!$D$236),"FOLHA DE PESSOAL",IF(Q600='Tabelas auxiliares'!$A$237,"CUSTEIO",IF(Q600='Tabelas auxiliares'!$A$236,"INVESTIMENTO","ERRO - VERIFICAR"))))</f>
        <v/>
      </c>
      <c r="S600" s="64" t="str">
        <f t="shared" si="19"/>
        <v/>
      </c>
    </row>
    <row r="601" spans="17:19" x14ac:dyDescent="0.25">
      <c r="Q601" s="51" t="str">
        <f t="shared" si="18"/>
        <v/>
      </c>
      <c r="R601" s="51" t="str">
        <f>IF(M601="","",IF(AND(M601&lt;&gt;'Tabelas auxiliares'!$B$236,M601&lt;&gt;'Tabelas auxiliares'!$B$237,M601&lt;&gt;'Tabelas auxiliares'!$C$236,M601&lt;&gt;'Tabelas auxiliares'!$C$237,M601&lt;&gt;'Tabelas auxiliares'!$D$236),"FOLHA DE PESSOAL",IF(Q601='Tabelas auxiliares'!$A$237,"CUSTEIO",IF(Q601='Tabelas auxiliares'!$A$236,"INVESTIMENTO","ERRO - VERIFICAR"))))</f>
        <v/>
      </c>
      <c r="S601" s="64" t="str">
        <f t="shared" si="19"/>
        <v/>
      </c>
    </row>
    <row r="602" spans="17:19" x14ac:dyDescent="0.25">
      <c r="Q602" s="51" t="str">
        <f t="shared" si="18"/>
        <v/>
      </c>
      <c r="R602" s="51" t="str">
        <f>IF(M602="","",IF(AND(M602&lt;&gt;'Tabelas auxiliares'!$B$236,M602&lt;&gt;'Tabelas auxiliares'!$B$237,M602&lt;&gt;'Tabelas auxiliares'!$C$236,M602&lt;&gt;'Tabelas auxiliares'!$C$237,M602&lt;&gt;'Tabelas auxiliares'!$D$236),"FOLHA DE PESSOAL",IF(Q602='Tabelas auxiliares'!$A$237,"CUSTEIO",IF(Q602='Tabelas auxiliares'!$A$236,"INVESTIMENTO","ERRO - VERIFICAR"))))</f>
        <v/>
      </c>
      <c r="S602" s="64" t="str">
        <f t="shared" si="19"/>
        <v/>
      </c>
    </row>
    <row r="603" spans="17:19" x14ac:dyDescent="0.25">
      <c r="Q603" s="51" t="str">
        <f t="shared" si="18"/>
        <v/>
      </c>
      <c r="R603" s="51" t="str">
        <f>IF(M603="","",IF(AND(M603&lt;&gt;'Tabelas auxiliares'!$B$236,M603&lt;&gt;'Tabelas auxiliares'!$B$237,M603&lt;&gt;'Tabelas auxiliares'!$C$236,M603&lt;&gt;'Tabelas auxiliares'!$C$237,M603&lt;&gt;'Tabelas auxiliares'!$D$236),"FOLHA DE PESSOAL",IF(Q603='Tabelas auxiliares'!$A$237,"CUSTEIO",IF(Q603='Tabelas auxiliares'!$A$236,"INVESTIMENTO","ERRO - VERIFICAR"))))</f>
        <v/>
      </c>
      <c r="S603" s="64" t="str">
        <f t="shared" si="19"/>
        <v/>
      </c>
    </row>
    <row r="604" spans="17:19" x14ac:dyDescent="0.25">
      <c r="Q604" s="51" t="str">
        <f t="shared" si="18"/>
        <v/>
      </c>
      <c r="R604" s="51" t="str">
        <f>IF(M604="","",IF(AND(M604&lt;&gt;'Tabelas auxiliares'!$B$236,M604&lt;&gt;'Tabelas auxiliares'!$B$237,M604&lt;&gt;'Tabelas auxiliares'!$C$236,M604&lt;&gt;'Tabelas auxiliares'!$C$237,M604&lt;&gt;'Tabelas auxiliares'!$D$236),"FOLHA DE PESSOAL",IF(Q604='Tabelas auxiliares'!$A$237,"CUSTEIO",IF(Q604='Tabelas auxiliares'!$A$236,"INVESTIMENTO","ERRO - VERIFICAR"))))</f>
        <v/>
      </c>
      <c r="S604" s="64" t="str">
        <f t="shared" si="19"/>
        <v/>
      </c>
    </row>
    <row r="605" spans="17:19" x14ac:dyDescent="0.25">
      <c r="Q605" s="51" t="str">
        <f t="shared" si="18"/>
        <v/>
      </c>
      <c r="R605" s="51" t="str">
        <f>IF(M605="","",IF(AND(M605&lt;&gt;'Tabelas auxiliares'!$B$236,M605&lt;&gt;'Tabelas auxiliares'!$B$237,M605&lt;&gt;'Tabelas auxiliares'!$C$236,M605&lt;&gt;'Tabelas auxiliares'!$C$237,M605&lt;&gt;'Tabelas auxiliares'!$D$236),"FOLHA DE PESSOAL",IF(Q605='Tabelas auxiliares'!$A$237,"CUSTEIO",IF(Q605='Tabelas auxiliares'!$A$236,"INVESTIMENTO","ERRO - VERIFICAR"))))</f>
        <v/>
      </c>
      <c r="S605" s="64" t="str">
        <f t="shared" si="19"/>
        <v/>
      </c>
    </row>
    <row r="606" spans="17:19" x14ac:dyDescent="0.25">
      <c r="Q606" s="51" t="str">
        <f t="shared" si="18"/>
        <v/>
      </c>
      <c r="R606" s="51" t="str">
        <f>IF(M606="","",IF(AND(M606&lt;&gt;'Tabelas auxiliares'!$B$236,M606&lt;&gt;'Tabelas auxiliares'!$B$237,M606&lt;&gt;'Tabelas auxiliares'!$C$236,M606&lt;&gt;'Tabelas auxiliares'!$C$237,M606&lt;&gt;'Tabelas auxiliares'!$D$236),"FOLHA DE PESSOAL",IF(Q606='Tabelas auxiliares'!$A$237,"CUSTEIO",IF(Q606='Tabelas auxiliares'!$A$236,"INVESTIMENTO","ERRO - VERIFICAR"))))</f>
        <v/>
      </c>
      <c r="S606" s="64" t="str">
        <f t="shared" si="19"/>
        <v/>
      </c>
    </row>
    <row r="607" spans="17:19" x14ac:dyDescent="0.25">
      <c r="Q607" s="51" t="str">
        <f t="shared" si="18"/>
        <v/>
      </c>
      <c r="R607" s="51" t="str">
        <f>IF(M607="","",IF(AND(M607&lt;&gt;'Tabelas auxiliares'!$B$236,M607&lt;&gt;'Tabelas auxiliares'!$B$237,M607&lt;&gt;'Tabelas auxiliares'!$C$236,M607&lt;&gt;'Tabelas auxiliares'!$C$237,M607&lt;&gt;'Tabelas auxiliares'!$D$236),"FOLHA DE PESSOAL",IF(Q607='Tabelas auxiliares'!$A$237,"CUSTEIO",IF(Q607='Tabelas auxiliares'!$A$236,"INVESTIMENTO","ERRO - VERIFICAR"))))</f>
        <v/>
      </c>
      <c r="S607" s="64" t="str">
        <f t="shared" si="19"/>
        <v/>
      </c>
    </row>
    <row r="608" spans="17:19" x14ac:dyDescent="0.25">
      <c r="Q608" s="51" t="str">
        <f t="shared" si="18"/>
        <v/>
      </c>
      <c r="R608" s="51" t="str">
        <f>IF(M608="","",IF(AND(M608&lt;&gt;'Tabelas auxiliares'!$B$236,M608&lt;&gt;'Tabelas auxiliares'!$B$237,M608&lt;&gt;'Tabelas auxiliares'!$C$236,M608&lt;&gt;'Tabelas auxiliares'!$C$237,M608&lt;&gt;'Tabelas auxiliares'!$D$236),"FOLHA DE PESSOAL",IF(Q608='Tabelas auxiliares'!$A$237,"CUSTEIO",IF(Q608='Tabelas auxiliares'!$A$236,"INVESTIMENTO","ERRO - VERIFICAR"))))</f>
        <v/>
      </c>
      <c r="S608" s="64" t="str">
        <f t="shared" si="19"/>
        <v/>
      </c>
    </row>
    <row r="609" spans="17:19" x14ac:dyDescent="0.25">
      <c r="Q609" s="51" t="str">
        <f t="shared" si="18"/>
        <v/>
      </c>
      <c r="R609" s="51" t="str">
        <f>IF(M609="","",IF(AND(M609&lt;&gt;'Tabelas auxiliares'!$B$236,M609&lt;&gt;'Tabelas auxiliares'!$B$237,M609&lt;&gt;'Tabelas auxiliares'!$C$236,M609&lt;&gt;'Tabelas auxiliares'!$C$237,M609&lt;&gt;'Tabelas auxiliares'!$D$236),"FOLHA DE PESSOAL",IF(Q609='Tabelas auxiliares'!$A$237,"CUSTEIO",IF(Q609='Tabelas auxiliares'!$A$236,"INVESTIMENTO","ERRO - VERIFICAR"))))</f>
        <v/>
      </c>
      <c r="S609" s="64" t="str">
        <f t="shared" si="19"/>
        <v/>
      </c>
    </row>
    <row r="610" spans="17:19" x14ac:dyDescent="0.25">
      <c r="Q610" s="51" t="str">
        <f t="shared" si="18"/>
        <v/>
      </c>
      <c r="R610" s="51" t="str">
        <f>IF(M610="","",IF(AND(M610&lt;&gt;'Tabelas auxiliares'!$B$236,M610&lt;&gt;'Tabelas auxiliares'!$B$237,M610&lt;&gt;'Tabelas auxiliares'!$C$236,M610&lt;&gt;'Tabelas auxiliares'!$C$237,M610&lt;&gt;'Tabelas auxiliares'!$D$236),"FOLHA DE PESSOAL",IF(Q610='Tabelas auxiliares'!$A$237,"CUSTEIO",IF(Q610='Tabelas auxiliares'!$A$236,"INVESTIMENTO","ERRO - VERIFICAR"))))</f>
        <v/>
      </c>
      <c r="S610" s="64" t="str">
        <f t="shared" si="19"/>
        <v/>
      </c>
    </row>
    <row r="611" spans="17:19" x14ac:dyDescent="0.25">
      <c r="Q611" s="51" t="str">
        <f t="shared" si="18"/>
        <v/>
      </c>
      <c r="R611" s="51" t="str">
        <f>IF(M611="","",IF(AND(M611&lt;&gt;'Tabelas auxiliares'!$B$236,M611&lt;&gt;'Tabelas auxiliares'!$B$237,M611&lt;&gt;'Tabelas auxiliares'!$C$236,M611&lt;&gt;'Tabelas auxiliares'!$C$237,M611&lt;&gt;'Tabelas auxiliares'!$D$236),"FOLHA DE PESSOAL",IF(Q611='Tabelas auxiliares'!$A$237,"CUSTEIO",IF(Q611='Tabelas auxiliares'!$A$236,"INVESTIMENTO","ERRO - VERIFICAR"))))</f>
        <v/>
      </c>
      <c r="S611" s="64" t="str">
        <f t="shared" si="19"/>
        <v/>
      </c>
    </row>
    <row r="612" spans="17:19" x14ac:dyDescent="0.25">
      <c r="Q612" s="51" t="str">
        <f t="shared" si="18"/>
        <v/>
      </c>
      <c r="R612" s="51" t="str">
        <f>IF(M612="","",IF(AND(M612&lt;&gt;'Tabelas auxiliares'!$B$236,M612&lt;&gt;'Tabelas auxiliares'!$B$237,M612&lt;&gt;'Tabelas auxiliares'!$C$236,M612&lt;&gt;'Tabelas auxiliares'!$C$237,M612&lt;&gt;'Tabelas auxiliares'!$D$236),"FOLHA DE PESSOAL",IF(Q612='Tabelas auxiliares'!$A$237,"CUSTEIO",IF(Q612='Tabelas auxiliares'!$A$236,"INVESTIMENTO","ERRO - VERIFICAR"))))</f>
        <v/>
      </c>
      <c r="S612" s="64" t="str">
        <f t="shared" si="19"/>
        <v/>
      </c>
    </row>
    <row r="613" spans="17:19" x14ac:dyDescent="0.25">
      <c r="Q613" s="51" t="str">
        <f t="shared" si="18"/>
        <v/>
      </c>
      <c r="R613" s="51" t="str">
        <f>IF(M613="","",IF(AND(M613&lt;&gt;'Tabelas auxiliares'!$B$236,M613&lt;&gt;'Tabelas auxiliares'!$B$237,M613&lt;&gt;'Tabelas auxiliares'!$C$236,M613&lt;&gt;'Tabelas auxiliares'!$C$237,M613&lt;&gt;'Tabelas auxiliares'!$D$236),"FOLHA DE PESSOAL",IF(Q613='Tabelas auxiliares'!$A$237,"CUSTEIO",IF(Q613='Tabelas auxiliares'!$A$236,"INVESTIMENTO","ERRO - VERIFICAR"))))</f>
        <v/>
      </c>
      <c r="S613" s="64" t="str">
        <f t="shared" si="19"/>
        <v/>
      </c>
    </row>
    <row r="614" spans="17:19" x14ac:dyDescent="0.25">
      <c r="Q614" s="51" t="str">
        <f t="shared" si="18"/>
        <v/>
      </c>
      <c r="R614" s="51" t="str">
        <f>IF(M614="","",IF(AND(M614&lt;&gt;'Tabelas auxiliares'!$B$236,M614&lt;&gt;'Tabelas auxiliares'!$B$237,M614&lt;&gt;'Tabelas auxiliares'!$C$236,M614&lt;&gt;'Tabelas auxiliares'!$C$237,M614&lt;&gt;'Tabelas auxiliares'!$D$236),"FOLHA DE PESSOAL",IF(Q614='Tabelas auxiliares'!$A$237,"CUSTEIO",IF(Q614='Tabelas auxiliares'!$A$236,"INVESTIMENTO","ERRO - VERIFICAR"))))</f>
        <v/>
      </c>
      <c r="S614" s="64" t="str">
        <f t="shared" si="19"/>
        <v/>
      </c>
    </row>
    <row r="615" spans="17:19" x14ac:dyDescent="0.25">
      <c r="Q615" s="51" t="str">
        <f t="shared" si="18"/>
        <v/>
      </c>
      <c r="R615" s="51" t="str">
        <f>IF(M615="","",IF(AND(M615&lt;&gt;'Tabelas auxiliares'!$B$236,M615&lt;&gt;'Tabelas auxiliares'!$B$237,M615&lt;&gt;'Tabelas auxiliares'!$C$236,M615&lt;&gt;'Tabelas auxiliares'!$C$237,M615&lt;&gt;'Tabelas auxiliares'!$D$236),"FOLHA DE PESSOAL",IF(Q615='Tabelas auxiliares'!$A$237,"CUSTEIO",IF(Q615='Tabelas auxiliares'!$A$236,"INVESTIMENTO","ERRO - VERIFICAR"))))</f>
        <v/>
      </c>
      <c r="S615" s="64" t="str">
        <f t="shared" si="19"/>
        <v/>
      </c>
    </row>
    <row r="616" spans="17:19" x14ac:dyDescent="0.25">
      <c r="Q616" s="51" t="str">
        <f t="shared" si="18"/>
        <v/>
      </c>
      <c r="R616" s="51" t="str">
        <f>IF(M616="","",IF(AND(M616&lt;&gt;'Tabelas auxiliares'!$B$236,M616&lt;&gt;'Tabelas auxiliares'!$B$237,M616&lt;&gt;'Tabelas auxiliares'!$C$236,M616&lt;&gt;'Tabelas auxiliares'!$C$237,M616&lt;&gt;'Tabelas auxiliares'!$D$236),"FOLHA DE PESSOAL",IF(Q616='Tabelas auxiliares'!$A$237,"CUSTEIO",IF(Q616='Tabelas auxiliares'!$A$236,"INVESTIMENTO","ERRO - VERIFICAR"))))</f>
        <v/>
      </c>
      <c r="S616" s="64" t="str">
        <f t="shared" si="19"/>
        <v/>
      </c>
    </row>
    <row r="617" spans="17:19" x14ac:dyDescent="0.25">
      <c r="Q617" s="51" t="str">
        <f t="shared" si="18"/>
        <v/>
      </c>
      <c r="R617" s="51" t="str">
        <f>IF(M617="","",IF(AND(M617&lt;&gt;'Tabelas auxiliares'!$B$236,M617&lt;&gt;'Tabelas auxiliares'!$B$237,M617&lt;&gt;'Tabelas auxiliares'!$C$236,M617&lt;&gt;'Tabelas auxiliares'!$C$237,M617&lt;&gt;'Tabelas auxiliares'!$D$236),"FOLHA DE PESSOAL",IF(Q617='Tabelas auxiliares'!$A$237,"CUSTEIO",IF(Q617='Tabelas auxiliares'!$A$236,"INVESTIMENTO","ERRO - VERIFICAR"))))</f>
        <v/>
      </c>
      <c r="S617" s="64" t="str">
        <f t="shared" si="19"/>
        <v/>
      </c>
    </row>
    <row r="618" spans="17:19" x14ac:dyDescent="0.25">
      <c r="Q618" s="51" t="str">
        <f t="shared" si="18"/>
        <v/>
      </c>
      <c r="R618" s="51" t="str">
        <f>IF(M618="","",IF(AND(M618&lt;&gt;'Tabelas auxiliares'!$B$236,M618&lt;&gt;'Tabelas auxiliares'!$B$237,M618&lt;&gt;'Tabelas auxiliares'!$C$236,M618&lt;&gt;'Tabelas auxiliares'!$C$237,M618&lt;&gt;'Tabelas auxiliares'!$D$236),"FOLHA DE PESSOAL",IF(Q618='Tabelas auxiliares'!$A$237,"CUSTEIO",IF(Q618='Tabelas auxiliares'!$A$236,"INVESTIMENTO","ERRO - VERIFICAR"))))</f>
        <v/>
      </c>
      <c r="S618" s="64" t="str">
        <f t="shared" si="19"/>
        <v/>
      </c>
    </row>
    <row r="619" spans="17:19" x14ac:dyDescent="0.25">
      <c r="Q619" s="51" t="str">
        <f t="shared" si="18"/>
        <v/>
      </c>
      <c r="R619" s="51" t="str">
        <f>IF(M619="","",IF(AND(M619&lt;&gt;'Tabelas auxiliares'!$B$236,M619&lt;&gt;'Tabelas auxiliares'!$B$237,M619&lt;&gt;'Tabelas auxiliares'!$C$236,M619&lt;&gt;'Tabelas auxiliares'!$C$237,M619&lt;&gt;'Tabelas auxiliares'!$D$236),"FOLHA DE PESSOAL",IF(Q619='Tabelas auxiliares'!$A$237,"CUSTEIO",IF(Q619='Tabelas auxiliares'!$A$236,"INVESTIMENTO","ERRO - VERIFICAR"))))</f>
        <v/>
      </c>
      <c r="S619" s="64" t="str">
        <f t="shared" si="19"/>
        <v/>
      </c>
    </row>
    <row r="620" spans="17:19" x14ac:dyDescent="0.25">
      <c r="Q620" s="51" t="str">
        <f t="shared" si="18"/>
        <v/>
      </c>
      <c r="R620" s="51" t="str">
        <f>IF(M620="","",IF(AND(M620&lt;&gt;'Tabelas auxiliares'!$B$236,M620&lt;&gt;'Tabelas auxiliares'!$B$237,M620&lt;&gt;'Tabelas auxiliares'!$C$236,M620&lt;&gt;'Tabelas auxiliares'!$C$237,M620&lt;&gt;'Tabelas auxiliares'!$D$236),"FOLHA DE PESSOAL",IF(Q620='Tabelas auxiliares'!$A$237,"CUSTEIO",IF(Q620='Tabelas auxiliares'!$A$236,"INVESTIMENTO","ERRO - VERIFICAR"))))</f>
        <v/>
      </c>
      <c r="S620" s="64" t="str">
        <f t="shared" si="19"/>
        <v/>
      </c>
    </row>
    <row r="621" spans="17:19" x14ac:dyDescent="0.25">
      <c r="Q621" s="51" t="str">
        <f t="shared" si="18"/>
        <v/>
      </c>
      <c r="R621" s="51" t="str">
        <f>IF(M621="","",IF(AND(M621&lt;&gt;'Tabelas auxiliares'!$B$236,M621&lt;&gt;'Tabelas auxiliares'!$B$237,M621&lt;&gt;'Tabelas auxiliares'!$C$236,M621&lt;&gt;'Tabelas auxiliares'!$C$237,M621&lt;&gt;'Tabelas auxiliares'!$D$236),"FOLHA DE PESSOAL",IF(Q621='Tabelas auxiliares'!$A$237,"CUSTEIO",IF(Q621='Tabelas auxiliares'!$A$236,"INVESTIMENTO","ERRO - VERIFICAR"))))</f>
        <v/>
      </c>
      <c r="S621" s="64" t="str">
        <f t="shared" si="19"/>
        <v/>
      </c>
    </row>
    <row r="622" spans="17:19" x14ac:dyDescent="0.25">
      <c r="Q622" s="51" t="str">
        <f t="shared" si="18"/>
        <v/>
      </c>
      <c r="R622" s="51" t="str">
        <f>IF(M622="","",IF(AND(M622&lt;&gt;'Tabelas auxiliares'!$B$236,M622&lt;&gt;'Tabelas auxiliares'!$B$237,M622&lt;&gt;'Tabelas auxiliares'!$C$236,M622&lt;&gt;'Tabelas auxiliares'!$C$237,M622&lt;&gt;'Tabelas auxiliares'!$D$236),"FOLHA DE PESSOAL",IF(Q622='Tabelas auxiliares'!$A$237,"CUSTEIO",IF(Q622='Tabelas auxiliares'!$A$236,"INVESTIMENTO","ERRO - VERIFICAR"))))</f>
        <v/>
      </c>
      <c r="S622" s="64" t="str">
        <f t="shared" si="19"/>
        <v/>
      </c>
    </row>
    <row r="623" spans="17:19" x14ac:dyDescent="0.25">
      <c r="Q623" s="51" t="str">
        <f t="shared" si="18"/>
        <v/>
      </c>
      <c r="R623" s="51" t="str">
        <f>IF(M623="","",IF(AND(M623&lt;&gt;'Tabelas auxiliares'!$B$236,M623&lt;&gt;'Tabelas auxiliares'!$B$237,M623&lt;&gt;'Tabelas auxiliares'!$C$236,M623&lt;&gt;'Tabelas auxiliares'!$C$237,M623&lt;&gt;'Tabelas auxiliares'!$D$236),"FOLHA DE PESSOAL",IF(Q623='Tabelas auxiliares'!$A$237,"CUSTEIO",IF(Q623='Tabelas auxiliares'!$A$236,"INVESTIMENTO","ERRO - VERIFICAR"))))</f>
        <v/>
      </c>
      <c r="S623" s="64" t="str">
        <f t="shared" si="19"/>
        <v/>
      </c>
    </row>
    <row r="624" spans="17:19" x14ac:dyDescent="0.25">
      <c r="Q624" s="51" t="str">
        <f t="shared" si="18"/>
        <v/>
      </c>
      <c r="R624" s="51" t="str">
        <f>IF(M624="","",IF(AND(M624&lt;&gt;'Tabelas auxiliares'!$B$236,M624&lt;&gt;'Tabelas auxiliares'!$B$237,M624&lt;&gt;'Tabelas auxiliares'!$C$236,M624&lt;&gt;'Tabelas auxiliares'!$C$237,M624&lt;&gt;'Tabelas auxiliares'!$D$236),"FOLHA DE PESSOAL",IF(Q624='Tabelas auxiliares'!$A$237,"CUSTEIO",IF(Q624='Tabelas auxiliares'!$A$236,"INVESTIMENTO","ERRO - VERIFICAR"))))</f>
        <v/>
      </c>
      <c r="S624" s="64" t="str">
        <f t="shared" si="19"/>
        <v/>
      </c>
    </row>
    <row r="625" spans="17:19" x14ac:dyDescent="0.25">
      <c r="Q625" s="51" t="str">
        <f t="shared" si="18"/>
        <v/>
      </c>
      <c r="R625" s="51" t="str">
        <f>IF(M625="","",IF(AND(M625&lt;&gt;'Tabelas auxiliares'!$B$236,M625&lt;&gt;'Tabelas auxiliares'!$B$237,M625&lt;&gt;'Tabelas auxiliares'!$C$236,M625&lt;&gt;'Tabelas auxiliares'!$C$237,M625&lt;&gt;'Tabelas auxiliares'!$D$236),"FOLHA DE PESSOAL",IF(Q625='Tabelas auxiliares'!$A$237,"CUSTEIO",IF(Q625='Tabelas auxiliares'!$A$236,"INVESTIMENTO","ERRO - VERIFICAR"))))</f>
        <v/>
      </c>
      <c r="S625" s="64" t="str">
        <f t="shared" si="19"/>
        <v/>
      </c>
    </row>
    <row r="626" spans="17:19" x14ac:dyDescent="0.25">
      <c r="Q626" s="51" t="str">
        <f t="shared" si="18"/>
        <v/>
      </c>
      <c r="R626" s="51" t="str">
        <f>IF(M626="","",IF(AND(M626&lt;&gt;'Tabelas auxiliares'!$B$236,M626&lt;&gt;'Tabelas auxiliares'!$B$237,M626&lt;&gt;'Tabelas auxiliares'!$C$236,M626&lt;&gt;'Tabelas auxiliares'!$C$237,M626&lt;&gt;'Tabelas auxiliares'!$D$236),"FOLHA DE PESSOAL",IF(Q626='Tabelas auxiliares'!$A$237,"CUSTEIO",IF(Q626='Tabelas auxiliares'!$A$236,"INVESTIMENTO","ERRO - VERIFICAR"))))</f>
        <v/>
      </c>
      <c r="S626" s="64" t="str">
        <f t="shared" si="19"/>
        <v/>
      </c>
    </row>
    <row r="627" spans="17:19" x14ac:dyDescent="0.25">
      <c r="Q627" s="51" t="str">
        <f t="shared" si="18"/>
        <v/>
      </c>
      <c r="R627" s="51" t="str">
        <f>IF(M627="","",IF(AND(M627&lt;&gt;'Tabelas auxiliares'!$B$236,M627&lt;&gt;'Tabelas auxiliares'!$B$237,M627&lt;&gt;'Tabelas auxiliares'!$C$236,M627&lt;&gt;'Tabelas auxiliares'!$C$237,M627&lt;&gt;'Tabelas auxiliares'!$D$236),"FOLHA DE PESSOAL",IF(Q627='Tabelas auxiliares'!$A$237,"CUSTEIO",IF(Q627='Tabelas auxiliares'!$A$236,"INVESTIMENTO","ERRO - VERIFICAR"))))</f>
        <v/>
      </c>
      <c r="S627" s="64" t="str">
        <f t="shared" si="19"/>
        <v/>
      </c>
    </row>
    <row r="628" spans="17:19" x14ac:dyDescent="0.25">
      <c r="Q628" s="51" t="str">
        <f t="shared" si="18"/>
        <v/>
      </c>
      <c r="R628" s="51" t="str">
        <f>IF(M628="","",IF(AND(M628&lt;&gt;'Tabelas auxiliares'!$B$236,M628&lt;&gt;'Tabelas auxiliares'!$B$237,M628&lt;&gt;'Tabelas auxiliares'!$C$236,M628&lt;&gt;'Tabelas auxiliares'!$C$237,M628&lt;&gt;'Tabelas auxiliares'!$D$236),"FOLHA DE PESSOAL",IF(Q628='Tabelas auxiliares'!$A$237,"CUSTEIO",IF(Q628='Tabelas auxiliares'!$A$236,"INVESTIMENTO","ERRO - VERIFICAR"))))</f>
        <v/>
      </c>
      <c r="S628" s="64" t="str">
        <f t="shared" si="19"/>
        <v/>
      </c>
    </row>
    <row r="629" spans="17:19" x14ac:dyDescent="0.25">
      <c r="Q629" s="51" t="str">
        <f t="shared" si="18"/>
        <v/>
      </c>
      <c r="R629" s="51" t="str">
        <f>IF(M629="","",IF(AND(M629&lt;&gt;'Tabelas auxiliares'!$B$236,M629&lt;&gt;'Tabelas auxiliares'!$B$237,M629&lt;&gt;'Tabelas auxiliares'!$C$236,M629&lt;&gt;'Tabelas auxiliares'!$C$237,M629&lt;&gt;'Tabelas auxiliares'!$D$236),"FOLHA DE PESSOAL",IF(Q629='Tabelas auxiliares'!$A$237,"CUSTEIO",IF(Q629='Tabelas auxiliares'!$A$236,"INVESTIMENTO","ERRO - VERIFICAR"))))</f>
        <v/>
      </c>
      <c r="S629" s="64" t="str">
        <f t="shared" si="19"/>
        <v/>
      </c>
    </row>
    <row r="630" spans="17:19" x14ac:dyDescent="0.25">
      <c r="Q630" s="51" t="str">
        <f t="shared" si="18"/>
        <v/>
      </c>
      <c r="R630" s="51" t="str">
        <f>IF(M630="","",IF(AND(M630&lt;&gt;'Tabelas auxiliares'!$B$236,M630&lt;&gt;'Tabelas auxiliares'!$B$237,M630&lt;&gt;'Tabelas auxiliares'!$C$236,M630&lt;&gt;'Tabelas auxiliares'!$C$237,M630&lt;&gt;'Tabelas auxiliares'!$D$236),"FOLHA DE PESSOAL",IF(Q630='Tabelas auxiliares'!$A$237,"CUSTEIO",IF(Q630='Tabelas auxiliares'!$A$236,"INVESTIMENTO","ERRO - VERIFICAR"))))</f>
        <v/>
      </c>
      <c r="S630" s="64" t="str">
        <f t="shared" si="19"/>
        <v/>
      </c>
    </row>
    <row r="631" spans="17:19" x14ac:dyDescent="0.25">
      <c r="Q631" s="51" t="str">
        <f t="shared" si="18"/>
        <v/>
      </c>
      <c r="R631" s="51" t="str">
        <f>IF(M631="","",IF(AND(M631&lt;&gt;'Tabelas auxiliares'!$B$236,M631&lt;&gt;'Tabelas auxiliares'!$B$237,M631&lt;&gt;'Tabelas auxiliares'!$C$236,M631&lt;&gt;'Tabelas auxiliares'!$C$237,M631&lt;&gt;'Tabelas auxiliares'!$D$236),"FOLHA DE PESSOAL",IF(Q631='Tabelas auxiliares'!$A$237,"CUSTEIO",IF(Q631='Tabelas auxiliares'!$A$236,"INVESTIMENTO","ERRO - VERIFICAR"))))</f>
        <v/>
      </c>
      <c r="S631" s="64" t="str">
        <f t="shared" si="19"/>
        <v/>
      </c>
    </row>
    <row r="632" spans="17:19" x14ac:dyDescent="0.25">
      <c r="Q632" s="51" t="str">
        <f t="shared" si="18"/>
        <v/>
      </c>
      <c r="R632" s="51" t="str">
        <f>IF(M632="","",IF(AND(M632&lt;&gt;'Tabelas auxiliares'!$B$236,M632&lt;&gt;'Tabelas auxiliares'!$B$237,M632&lt;&gt;'Tabelas auxiliares'!$C$236,M632&lt;&gt;'Tabelas auxiliares'!$C$237,M632&lt;&gt;'Tabelas auxiliares'!$D$236),"FOLHA DE PESSOAL",IF(Q632='Tabelas auxiliares'!$A$237,"CUSTEIO",IF(Q632='Tabelas auxiliares'!$A$236,"INVESTIMENTO","ERRO - VERIFICAR"))))</f>
        <v/>
      </c>
      <c r="S632" s="64" t="str">
        <f t="shared" si="19"/>
        <v/>
      </c>
    </row>
    <row r="633" spans="17:19" x14ac:dyDescent="0.25">
      <c r="Q633" s="51" t="str">
        <f t="shared" si="18"/>
        <v/>
      </c>
      <c r="R633" s="51" t="str">
        <f>IF(M633="","",IF(AND(M633&lt;&gt;'Tabelas auxiliares'!$B$236,M633&lt;&gt;'Tabelas auxiliares'!$B$237,M633&lt;&gt;'Tabelas auxiliares'!$C$236,M633&lt;&gt;'Tabelas auxiliares'!$C$237,M633&lt;&gt;'Tabelas auxiliares'!$D$236),"FOLHA DE PESSOAL",IF(Q633='Tabelas auxiliares'!$A$237,"CUSTEIO",IF(Q633='Tabelas auxiliares'!$A$236,"INVESTIMENTO","ERRO - VERIFICAR"))))</f>
        <v/>
      </c>
      <c r="S633" s="64" t="str">
        <f t="shared" si="19"/>
        <v/>
      </c>
    </row>
    <row r="634" spans="17:19" x14ac:dyDescent="0.25">
      <c r="Q634" s="51" t="str">
        <f t="shared" si="18"/>
        <v/>
      </c>
      <c r="R634" s="51" t="str">
        <f>IF(M634="","",IF(AND(M634&lt;&gt;'Tabelas auxiliares'!$B$236,M634&lt;&gt;'Tabelas auxiliares'!$B$237,M634&lt;&gt;'Tabelas auxiliares'!$C$236,M634&lt;&gt;'Tabelas auxiliares'!$C$237,M634&lt;&gt;'Tabelas auxiliares'!$D$236),"FOLHA DE PESSOAL",IF(Q634='Tabelas auxiliares'!$A$237,"CUSTEIO",IF(Q634='Tabelas auxiliares'!$A$236,"INVESTIMENTO","ERRO - VERIFICAR"))))</f>
        <v/>
      </c>
      <c r="S634" s="64" t="str">
        <f t="shared" si="19"/>
        <v/>
      </c>
    </row>
    <row r="635" spans="17:19" x14ac:dyDescent="0.25">
      <c r="Q635" s="51" t="str">
        <f t="shared" si="18"/>
        <v/>
      </c>
      <c r="R635" s="51" t="str">
        <f>IF(M635="","",IF(AND(M635&lt;&gt;'Tabelas auxiliares'!$B$236,M635&lt;&gt;'Tabelas auxiliares'!$B$237,M635&lt;&gt;'Tabelas auxiliares'!$C$236,M635&lt;&gt;'Tabelas auxiliares'!$C$237,M635&lt;&gt;'Tabelas auxiliares'!$D$236),"FOLHA DE PESSOAL",IF(Q635='Tabelas auxiliares'!$A$237,"CUSTEIO",IF(Q635='Tabelas auxiliares'!$A$236,"INVESTIMENTO","ERRO - VERIFICAR"))))</f>
        <v/>
      </c>
      <c r="S635" s="64" t="str">
        <f t="shared" si="19"/>
        <v/>
      </c>
    </row>
    <row r="636" spans="17:19" x14ac:dyDescent="0.25">
      <c r="Q636" s="51" t="str">
        <f t="shared" si="18"/>
        <v/>
      </c>
      <c r="R636" s="51" t="str">
        <f>IF(M636="","",IF(AND(M636&lt;&gt;'Tabelas auxiliares'!$B$236,M636&lt;&gt;'Tabelas auxiliares'!$B$237,M636&lt;&gt;'Tabelas auxiliares'!$C$236,M636&lt;&gt;'Tabelas auxiliares'!$C$237,M636&lt;&gt;'Tabelas auxiliares'!$D$236),"FOLHA DE PESSOAL",IF(Q636='Tabelas auxiliares'!$A$237,"CUSTEIO",IF(Q636='Tabelas auxiliares'!$A$236,"INVESTIMENTO","ERRO - VERIFICAR"))))</f>
        <v/>
      </c>
      <c r="S636" s="64" t="str">
        <f t="shared" si="19"/>
        <v/>
      </c>
    </row>
    <row r="637" spans="17:19" x14ac:dyDescent="0.25">
      <c r="Q637" s="51" t="str">
        <f t="shared" si="18"/>
        <v/>
      </c>
      <c r="R637" s="51" t="str">
        <f>IF(M637="","",IF(AND(M637&lt;&gt;'Tabelas auxiliares'!$B$236,M637&lt;&gt;'Tabelas auxiliares'!$B$237,M637&lt;&gt;'Tabelas auxiliares'!$C$236,M637&lt;&gt;'Tabelas auxiliares'!$C$237,M637&lt;&gt;'Tabelas auxiliares'!$D$236),"FOLHA DE PESSOAL",IF(Q637='Tabelas auxiliares'!$A$237,"CUSTEIO",IF(Q637='Tabelas auxiliares'!$A$236,"INVESTIMENTO","ERRO - VERIFICAR"))))</f>
        <v/>
      </c>
      <c r="S637" s="64" t="str">
        <f t="shared" si="19"/>
        <v/>
      </c>
    </row>
    <row r="638" spans="17:19" x14ac:dyDescent="0.25">
      <c r="Q638" s="51" t="str">
        <f t="shared" si="18"/>
        <v/>
      </c>
      <c r="R638" s="51" t="str">
        <f>IF(M638="","",IF(AND(M638&lt;&gt;'Tabelas auxiliares'!$B$236,M638&lt;&gt;'Tabelas auxiliares'!$B$237,M638&lt;&gt;'Tabelas auxiliares'!$C$236,M638&lt;&gt;'Tabelas auxiliares'!$C$237,M638&lt;&gt;'Tabelas auxiliares'!$D$236),"FOLHA DE PESSOAL",IF(Q638='Tabelas auxiliares'!$A$237,"CUSTEIO",IF(Q638='Tabelas auxiliares'!$A$236,"INVESTIMENTO","ERRO - VERIFICAR"))))</f>
        <v/>
      </c>
      <c r="S638" s="64" t="str">
        <f t="shared" si="19"/>
        <v/>
      </c>
    </row>
    <row r="639" spans="17:19" x14ac:dyDescent="0.25">
      <c r="Q639" s="51" t="str">
        <f t="shared" si="18"/>
        <v/>
      </c>
      <c r="R639" s="51" t="str">
        <f>IF(M639="","",IF(AND(M639&lt;&gt;'Tabelas auxiliares'!$B$236,M639&lt;&gt;'Tabelas auxiliares'!$B$237,M639&lt;&gt;'Tabelas auxiliares'!$C$236,M639&lt;&gt;'Tabelas auxiliares'!$C$237,M639&lt;&gt;'Tabelas auxiliares'!$D$236),"FOLHA DE PESSOAL",IF(Q639='Tabelas auxiliares'!$A$237,"CUSTEIO",IF(Q639='Tabelas auxiliares'!$A$236,"INVESTIMENTO","ERRO - VERIFICAR"))))</f>
        <v/>
      </c>
      <c r="S639" s="64" t="str">
        <f t="shared" si="19"/>
        <v/>
      </c>
    </row>
    <row r="640" spans="17:19" x14ac:dyDescent="0.25">
      <c r="Q640" s="51" t="str">
        <f t="shared" si="18"/>
        <v/>
      </c>
      <c r="R640" s="51" t="str">
        <f>IF(M640="","",IF(AND(M640&lt;&gt;'Tabelas auxiliares'!$B$236,M640&lt;&gt;'Tabelas auxiliares'!$B$237,M640&lt;&gt;'Tabelas auxiliares'!$C$236,M640&lt;&gt;'Tabelas auxiliares'!$C$237,M640&lt;&gt;'Tabelas auxiliares'!$D$236),"FOLHA DE PESSOAL",IF(Q640='Tabelas auxiliares'!$A$237,"CUSTEIO",IF(Q640='Tabelas auxiliares'!$A$236,"INVESTIMENTO","ERRO - VERIFICAR"))))</f>
        <v/>
      </c>
      <c r="S640" s="64" t="str">
        <f t="shared" si="19"/>
        <v/>
      </c>
    </row>
    <row r="641" spans="17:19" x14ac:dyDescent="0.25">
      <c r="Q641" s="51" t="str">
        <f t="shared" si="18"/>
        <v/>
      </c>
      <c r="R641" s="51" t="str">
        <f>IF(M641="","",IF(AND(M641&lt;&gt;'Tabelas auxiliares'!$B$236,M641&lt;&gt;'Tabelas auxiliares'!$B$237,M641&lt;&gt;'Tabelas auxiliares'!$C$236,M641&lt;&gt;'Tabelas auxiliares'!$C$237,M641&lt;&gt;'Tabelas auxiliares'!$D$236),"FOLHA DE PESSOAL",IF(Q641='Tabelas auxiliares'!$A$237,"CUSTEIO",IF(Q641='Tabelas auxiliares'!$A$236,"INVESTIMENTO","ERRO - VERIFICAR"))))</f>
        <v/>
      </c>
      <c r="S641" s="64" t="str">
        <f t="shared" si="19"/>
        <v/>
      </c>
    </row>
    <row r="642" spans="17:19" x14ac:dyDescent="0.25">
      <c r="Q642" s="51" t="str">
        <f t="shared" si="18"/>
        <v/>
      </c>
      <c r="R642" s="51" t="str">
        <f>IF(M642="","",IF(AND(M642&lt;&gt;'Tabelas auxiliares'!$B$236,M642&lt;&gt;'Tabelas auxiliares'!$B$237,M642&lt;&gt;'Tabelas auxiliares'!$C$236,M642&lt;&gt;'Tabelas auxiliares'!$C$237,M642&lt;&gt;'Tabelas auxiliares'!$D$236),"FOLHA DE PESSOAL",IF(Q642='Tabelas auxiliares'!$A$237,"CUSTEIO",IF(Q642='Tabelas auxiliares'!$A$236,"INVESTIMENTO","ERRO - VERIFICAR"))))</f>
        <v/>
      </c>
      <c r="S642" s="64" t="str">
        <f t="shared" si="19"/>
        <v/>
      </c>
    </row>
    <row r="643" spans="17:19" x14ac:dyDescent="0.25">
      <c r="Q643" s="51" t="str">
        <f t="shared" si="18"/>
        <v/>
      </c>
      <c r="R643" s="51" t="str">
        <f>IF(M643="","",IF(AND(M643&lt;&gt;'Tabelas auxiliares'!$B$236,M643&lt;&gt;'Tabelas auxiliares'!$B$237,M643&lt;&gt;'Tabelas auxiliares'!$C$236,M643&lt;&gt;'Tabelas auxiliares'!$C$237,M643&lt;&gt;'Tabelas auxiliares'!$D$236),"FOLHA DE PESSOAL",IF(Q643='Tabelas auxiliares'!$A$237,"CUSTEIO",IF(Q643='Tabelas auxiliares'!$A$236,"INVESTIMENTO","ERRO - VERIFICAR"))))</f>
        <v/>
      </c>
      <c r="S643" s="64" t="str">
        <f t="shared" si="19"/>
        <v/>
      </c>
    </row>
    <row r="644" spans="17:19" x14ac:dyDescent="0.25">
      <c r="Q644" s="51" t="str">
        <f t="shared" ref="Q644:Q707" si="20">LEFT(O644,1)</f>
        <v/>
      </c>
      <c r="R644" s="51" t="str">
        <f>IF(M644="","",IF(AND(M644&lt;&gt;'Tabelas auxiliares'!$B$236,M644&lt;&gt;'Tabelas auxiliares'!$B$237,M644&lt;&gt;'Tabelas auxiliares'!$C$236,M644&lt;&gt;'Tabelas auxiliares'!$C$237,M644&lt;&gt;'Tabelas auxiliares'!$D$236),"FOLHA DE PESSOAL",IF(Q644='Tabelas auxiliares'!$A$237,"CUSTEIO",IF(Q644='Tabelas auxiliares'!$A$236,"INVESTIMENTO","ERRO - VERIFICAR"))))</f>
        <v/>
      </c>
      <c r="S644" s="64" t="str">
        <f t="shared" si="19"/>
        <v/>
      </c>
    </row>
    <row r="645" spans="17:19" x14ac:dyDescent="0.25">
      <c r="Q645" s="51" t="str">
        <f t="shared" si="20"/>
        <v/>
      </c>
      <c r="R645" s="51" t="str">
        <f>IF(M645="","",IF(AND(M645&lt;&gt;'Tabelas auxiliares'!$B$236,M645&lt;&gt;'Tabelas auxiliares'!$B$237,M645&lt;&gt;'Tabelas auxiliares'!$C$236,M645&lt;&gt;'Tabelas auxiliares'!$C$237,M645&lt;&gt;'Tabelas auxiliares'!$D$236),"FOLHA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IF(M646="","",IF(AND(M646&lt;&gt;'Tabelas auxiliares'!$B$236,M646&lt;&gt;'Tabelas auxiliares'!$B$237,M646&lt;&gt;'Tabelas auxiliares'!$C$236,M646&lt;&gt;'Tabelas auxiliares'!$C$237,M646&lt;&gt;'Tabelas auxiliares'!$D$236),"FOLHA DE PESSOAL",IF(Q646='Tabelas auxiliares'!$A$237,"CUSTEIO",IF(Q646='Tabelas auxiliares'!$A$236,"INVESTIMENTO","ERRO - VERIFICAR"))))</f>
        <v/>
      </c>
      <c r="S646" s="64" t="str">
        <f t="shared" si="21"/>
        <v/>
      </c>
    </row>
    <row r="647" spans="17:19" x14ac:dyDescent="0.25">
      <c r="Q647" s="51" t="str">
        <f t="shared" si="20"/>
        <v/>
      </c>
      <c r="R647" s="51" t="str">
        <f>IF(M647="","",IF(AND(M647&lt;&gt;'Tabelas auxiliares'!$B$236,M647&lt;&gt;'Tabelas auxiliares'!$B$237,M647&lt;&gt;'Tabelas auxiliares'!$C$236,M647&lt;&gt;'Tabelas auxiliares'!$C$237,M647&lt;&gt;'Tabelas auxiliares'!$D$236),"FOLHA DE PESSOAL",IF(Q647='Tabelas auxiliares'!$A$237,"CUSTEIO",IF(Q647='Tabelas auxiliares'!$A$236,"INVESTIMENTO","ERRO - VERIFICAR"))))</f>
        <v/>
      </c>
      <c r="S647" s="64" t="str">
        <f t="shared" si="21"/>
        <v/>
      </c>
    </row>
    <row r="648" spans="17:19" x14ac:dyDescent="0.25">
      <c r="Q648" s="51" t="str">
        <f t="shared" si="20"/>
        <v/>
      </c>
      <c r="R648" s="51" t="str">
        <f>IF(M648="","",IF(AND(M648&lt;&gt;'Tabelas auxiliares'!$B$236,M648&lt;&gt;'Tabelas auxiliares'!$B$237,M648&lt;&gt;'Tabelas auxiliares'!$C$236,M648&lt;&gt;'Tabelas auxiliares'!$C$237,M648&lt;&gt;'Tabelas auxiliares'!$D$236),"FOLHA DE PESSOAL",IF(Q648='Tabelas auxiliares'!$A$237,"CUSTEIO",IF(Q648='Tabelas auxiliares'!$A$236,"INVESTIMENTO","ERRO - VERIFICAR"))))</f>
        <v/>
      </c>
      <c r="S648" s="64" t="str">
        <f t="shared" si="21"/>
        <v/>
      </c>
    </row>
    <row r="649" spans="17:19" x14ac:dyDescent="0.25">
      <c r="Q649" s="51" t="str">
        <f t="shared" si="20"/>
        <v/>
      </c>
      <c r="R649" s="51" t="str">
        <f>IF(M649="","",IF(AND(M649&lt;&gt;'Tabelas auxiliares'!$B$236,M649&lt;&gt;'Tabelas auxiliares'!$B$237,M649&lt;&gt;'Tabelas auxiliares'!$C$236,M649&lt;&gt;'Tabelas auxiliares'!$C$237,M649&lt;&gt;'Tabelas auxiliares'!$D$236),"FOLHA DE PESSOAL",IF(Q649='Tabelas auxiliares'!$A$237,"CUSTEIO",IF(Q649='Tabelas auxiliares'!$A$236,"INVESTIMENTO","ERRO - VERIFICAR"))))</f>
        <v/>
      </c>
      <c r="S649" s="64" t="str">
        <f t="shared" si="21"/>
        <v/>
      </c>
    </row>
    <row r="650" spans="17:19" x14ac:dyDescent="0.25">
      <c r="Q650" s="51" t="str">
        <f t="shared" si="20"/>
        <v/>
      </c>
      <c r="R650" s="51" t="str">
        <f>IF(M650="","",IF(AND(M650&lt;&gt;'Tabelas auxiliares'!$B$236,M650&lt;&gt;'Tabelas auxiliares'!$B$237,M650&lt;&gt;'Tabelas auxiliares'!$C$236,M650&lt;&gt;'Tabelas auxiliares'!$C$237,M650&lt;&gt;'Tabelas auxiliares'!$D$236),"FOLHA DE PESSOAL",IF(Q650='Tabelas auxiliares'!$A$237,"CUSTEIO",IF(Q650='Tabelas auxiliares'!$A$236,"INVESTIMENTO","ERRO - VERIFICAR"))))</f>
        <v/>
      </c>
      <c r="S650" s="64" t="str">
        <f t="shared" si="21"/>
        <v/>
      </c>
    </row>
    <row r="651" spans="17:19" x14ac:dyDescent="0.25">
      <c r="Q651" s="51" t="str">
        <f t="shared" si="20"/>
        <v/>
      </c>
      <c r="R651" s="51" t="str">
        <f>IF(M651="","",IF(AND(M651&lt;&gt;'Tabelas auxiliares'!$B$236,M651&lt;&gt;'Tabelas auxiliares'!$B$237,M651&lt;&gt;'Tabelas auxiliares'!$C$236,M651&lt;&gt;'Tabelas auxiliares'!$C$237,M651&lt;&gt;'Tabelas auxiliares'!$D$236),"FOLHA DE PESSOAL",IF(Q651='Tabelas auxiliares'!$A$237,"CUSTEIO",IF(Q651='Tabelas auxiliares'!$A$236,"INVESTIMENTO","ERRO - VERIFICAR"))))</f>
        <v/>
      </c>
      <c r="S651" s="64" t="str">
        <f t="shared" si="21"/>
        <v/>
      </c>
    </row>
    <row r="652" spans="17:19" x14ac:dyDescent="0.25">
      <c r="Q652" s="51" t="str">
        <f t="shared" si="20"/>
        <v/>
      </c>
      <c r="R652" s="51" t="str">
        <f>IF(M652="","",IF(AND(M652&lt;&gt;'Tabelas auxiliares'!$B$236,M652&lt;&gt;'Tabelas auxiliares'!$B$237,M652&lt;&gt;'Tabelas auxiliares'!$C$236,M652&lt;&gt;'Tabelas auxiliares'!$C$237,M652&lt;&gt;'Tabelas auxiliares'!$D$236),"FOLHA DE PESSOAL",IF(Q652='Tabelas auxiliares'!$A$237,"CUSTEIO",IF(Q652='Tabelas auxiliares'!$A$236,"INVESTIMENTO","ERRO - VERIFICAR"))))</f>
        <v/>
      </c>
      <c r="S652" s="64" t="str">
        <f t="shared" si="21"/>
        <v/>
      </c>
    </row>
    <row r="653" spans="17:19" x14ac:dyDescent="0.25">
      <c r="Q653" s="51" t="str">
        <f t="shared" si="20"/>
        <v/>
      </c>
      <c r="R653" s="51" t="str">
        <f>IF(M653="","",IF(AND(M653&lt;&gt;'Tabelas auxiliares'!$B$236,M653&lt;&gt;'Tabelas auxiliares'!$B$237,M653&lt;&gt;'Tabelas auxiliares'!$C$236,M653&lt;&gt;'Tabelas auxiliares'!$C$237,M653&lt;&gt;'Tabelas auxiliares'!$D$236),"FOLHA DE PESSOAL",IF(Q653='Tabelas auxiliares'!$A$237,"CUSTEIO",IF(Q653='Tabelas auxiliares'!$A$236,"INVESTIMENTO","ERRO - VERIFICAR"))))</f>
        <v/>
      </c>
      <c r="S653" s="64" t="str">
        <f t="shared" si="21"/>
        <v/>
      </c>
    </row>
    <row r="654" spans="17:19" x14ac:dyDescent="0.25">
      <c r="Q654" s="51" t="str">
        <f t="shared" si="20"/>
        <v/>
      </c>
      <c r="R654" s="51" t="str">
        <f>IF(M654="","",IF(AND(M654&lt;&gt;'Tabelas auxiliares'!$B$236,M654&lt;&gt;'Tabelas auxiliares'!$B$237,M654&lt;&gt;'Tabelas auxiliares'!$C$236,M654&lt;&gt;'Tabelas auxiliares'!$C$237,M654&lt;&gt;'Tabelas auxiliares'!$D$236),"FOLHA DE PESSOAL",IF(Q654='Tabelas auxiliares'!$A$237,"CUSTEIO",IF(Q654='Tabelas auxiliares'!$A$236,"INVESTIMENTO","ERRO - VERIFICAR"))))</f>
        <v/>
      </c>
      <c r="S654" s="64" t="str">
        <f t="shared" si="21"/>
        <v/>
      </c>
    </row>
    <row r="655" spans="17:19" x14ac:dyDescent="0.25">
      <c r="Q655" s="51" t="str">
        <f t="shared" si="20"/>
        <v/>
      </c>
      <c r="R655" s="51" t="str">
        <f>IF(M655="","",IF(AND(M655&lt;&gt;'Tabelas auxiliares'!$B$236,M655&lt;&gt;'Tabelas auxiliares'!$B$237,M655&lt;&gt;'Tabelas auxiliares'!$C$236,M655&lt;&gt;'Tabelas auxiliares'!$C$237,M655&lt;&gt;'Tabelas auxiliares'!$D$236),"FOLHA DE PESSOAL",IF(Q655='Tabelas auxiliares'!$A$237,"CUSTEIO",IF(Q655='Tabelas auxiliares'!$A$236,"INVESTIMENTO","ERRO - VERIFICAR"))))</f>
        <v/>
      </c>
      <c r="S655" s="64" t="str">
        <f t="shared" si="21"/>
        <v/>
      </c>
    </row>
    <row r="656" spans="17:19" x14ac:dyDescent="0.25">
      <c r="Q656" s="51" t="str">
        <f t="shared" si="20"/>
        <v/>
      </c>
      <c r="R656" s="51" t="str">
        <f>IF(M656="","",IF(AND(M656&lt;&gt;'Tabelas auxiliares'!$B$236,M656&lt;&gt;'Tabelas auxiliares'!$B$237,M656&lt;&gt;'Tabelas auxiliares'!$C$236,M656&lt;&gt;'Tabelas auxiliares'!$C$237,M656&lt;&gt;'Tabelas auxiliares'!$D$236),"FOLHA DE PESSOAL",IF(Q656='Tabelas auxiliares'!$A$237,"CUSTEIO",IF(Q656='Tabelas auxiliares'!$A$236,"INVESTIMENTO","ERRO - VERIFICAR"))))</f>
        <v/>
      </c>
      <c r="S656" s="64" t="str">
        <f t="shared" si="21"/>
        <v/>
      </c>
    </row>
    <row r="657" spans="17:19" x14ac:dyDescent="0.25">
      <c r="Q657" s="51" t="str">
        <f t="shared" si="20"/>
        <v/>
      </c>
      <c r="R657" s="51" t="str">
        <f>IF(M657="","",IF(AND(M657&lt;&gt;'Tabelas auxiliares'!$B$236,M657&lt;&gt;'Tabelas auxiliares'!$B$237,M657&lt;&gt;'Tabelas auxiliares'!$C$236,M657&lt;&gt;'Tabelas auxiliares'!$C$237,M657&lt;&gt;'Tabelas auxiliares'!$D$236),"FOLHA DE PESSOAL",IF(Q657='Tabelas auxiliares'!$A$237,"CUSTEIO",IF(Q657='Tabelas auxiliares'!$A$236,"INVESTIMENTO","ERRO - VERIFICAR"))))</f>
        <v/>
      </c>
      <c r="S657" s="64" t="str">
        <f t="shared" si="21"/>
        <v/>
      </c>
    </row>
    <row r="658" spans="17:19" x14ac:dyDescent="0.25">
      <c r="Q658" s="51" t="str">
        <f t="shared" si="20"/>
        <v/>
      </c>
      <c r="R658" s="51" t="str">
        <f>IF(M658="","",IF(AND(M658&lt;&gt;'Tabelas auxiliares'!$B$236,M658&lt;&gt;'Tabelas auxiliares'!$B$237,M658&lt;&gt;'Tabelas auxiliares'!$C$236,M658&lt;&gt;'Tabelas auxiliares'!$C$237,M658&lt;&gt;'Tabelas auxiliares'!$D$236),"FOLHA DE PESSOAL",IF(Q658='Tabelas auxiliares'!$A$237,"CUSTEIO",IF(Q658='Tabelas auxiliares'!$A$236,"INVESTIMENTO","ERRO - VERIFICAR"))))</f>
        <v/>
      </c>
      <c r="S658" s="64" t="str">
        <f t="shared" si="21"/>
        <v/>
      </c>
    </row>
    <row r="659" spans="17:19" x14ac:dyDescent="0.25">
      <c r="Q659" s="51" t="str">
        <f t="shared" si="20"/>
        <v/>
      </c>
      <c r="R659" s="51" t="str">
        <f>IF(M659="","",IF(AND(M659&lt;&gt;'Tabelas auxiliares'!$B$236,M659&lt;&gt;'Tabelas auxiliares'!$B$237,M659&lt;&gt;'Tabelas auxiliares'!$C$236,M659&lt;&gt;'Tabelas auxiliares'!$C$237,M659&lt;&gt;'Tabelas auxiliares'!$D$236),"FOLHA DE PESSOAL",IF(Q659='Tabelas auxiliares'!$A$237,"CUSTEIO",IF(Q659='Tabelas auxiliares'!$A$236,"INVESTIMENTO","ERRO - VERIFICAR"))))</f>
        <v/>
      </c>
      <c r="S659" s="64" t="str">
        <f t="shared" si="21"/>
        <v/>
      </c>
    </row>
    <row r="660" spans="17:19" x14ac:dyDescent="0.25">
      <c r="Q660" s="51" t="str">
        <f t="shared" si="20"/>
        <v/>
      </c>
      <c r="R660" s="51" t="str">
        <f>IF(M660="","",IF(AND(M660&lt;&gt;'Tabelas auxiliares'!$B$236,M660&lt;&gt;'Tabelas auxiliares'!$B$237,M660&lt;&gt;'Tabelas auxiliares'!$C$236,M660&lt;&gt;'Tabelas auxiliares'!$C$237,M660&lt;&gt;'Tabelas auxiliares'!$D$236),"FOLHA DE PESSOAL",IF(Q660='Tabelas auxiliares'!$A$237,"CUSTEIO",IF(Q660='Tabelas auxiliares'!$A$236,"INVESTIMENTO","ERRO - VERIFICAR"))))</f>
        <v/>
      </c>
      <c r="S660" s="64" t="str">
        <f t="shared" si="21"/>
        <v/>
      </c>
    </row>
    <row r="661" spans="17:19" x14ac:dyDescent="0.25">
      <c r="Q661" s="51" t="str">
        <f t="shared" si="20"/>
        <v/>
      </c>
      <c r="R661" s="51" t="str">
        <f>IF(M661="","",IF(AND(M661&lt;&gt;'Tabelas auxiliares'!$B$236,M661&lt;&gt;'Tabelas auxiliares'!$B$237,M661&lt;&gt;'Tabelas auxiliares'!$C$236,M661&lt;&gt;'Tabelas auxiliares'!$C$237,M661&lt;&gt;'Tabelas auxiliares'!$D$236),"FOLHA DE PESSOAL",IF(Q661='Tabelas auxiliares'!$A$237,"CUSTEIO",IF(Q661='Tabelas auxiliares'!$A$236,"INVESTIMENTO","ERRO - VERIFICAR"))))</f>
        <v/>
      </c>
      <c r="S661" s="64" t="str">
        <f t="shared" si="21"/>
        <v/>
      </c>
    </row>
    <row r="662" spans="17:19" x14ac:dyDescent="0.25">
      <c r="Q662" s="51" t="str">
        <f t="shared" si="20"/>
        <v/>
      </c>
      <c r="R662" s="51" t="str">
        <f>IF(M662="","",IF(AND(M662&lt;&gt;'Tabelas auxiliares'!$B$236,M662&lt;&gt;'Tabelas auxiliares'!$B$237,M662&lt;&gt;'Tabelas auxiliares'!$C$236,M662&lt;&gt;'Tabelas auxiliares'!$C$237,M662&lt;&gt;'Tabelas auxiliares'!$D$236),"FOLHA DE PESSOAL",IF(Q662='Tabelas auxiliares'!$A$237,"CUSTEIO",IF(Q662='Tabelas auxiliares'!$A$236,"INVESTIMENTO","ERRO - VERIFICAR"))))</f>
        <v/>
      </c>
      <c r="S662" s="64" t="str">
        <f t="shared" si="21"/>
        <v/>
      </c>
    </row>
    <row r="663" spans="17:19" x14ac:dyDescent="0.25">
      <c r="Q663" s="51" t="str">
        <f t="shared" si="20"/>
        <v/>
      </c>
      <c r="R663" s="51" t="str">
        <f>IF(M663="","",IF(AND(M663&lt;&gt;'Tabelas auxiliares'!$B$236,M663&lt;&gt;'Tabelas auxiliares'!$B$237,M663&lt;&gt;'Tabelas auxiliares'!$C$236,M663&lt;&gt;'Tabelas auxiliares'!$C$237,M663&lt;&gt;'Tabelas auxiliares'!$D$236),"FOLHA DE PESSOAL",IF(Q663='Tabelas auxiliares'!$A$237,"CUSTEIO",IF(Q663='Tabelas auxiliares'!$A$236,"INVESTIMENTO","ERRO - VERIFICAR"))))</f>
        <v/>
      </c>
      <c r="S663" s="64" t="str">
        <f t="shared" si="21"/>
        <v/>
      </c>
    </row>
    <row r="664" spans="17:19" x14ac:dyDescent="0.25">
      <c r="Q664" s="51" t="str">
        <f t="shared" si="20"/>
        <v/>
      </c>
      <c r="R664" s="51" t="str">
        <f>IF(M664="","",IF(AND(M664&lt;&gt;'Tabelas auxiliares'!$B$236,M664&lt;&gt;'Tabelas auxiliares'!$B$237,M664&lt;&gt;'Tabelas auxiliares'!$C$236,M664&lt;&gt;'Tabelas auxiliares'!$C$237,M664&lt;&gt;'Tabelas auxiliares'!$D$236),"FOLHA DE PESSOAL",IF(Q664='Tabelas auxiliares'!$A$237,"CUSTEIO",IF(Q664='Tabelas auxiliares'!$A$236,"INVESTIMENTO","ERRO - VERIFICAR"))))</f>
        <v/>
      </c>
      <c r="S664" s="64" t="str">
        <f t="shared" si="21"/>
        <v/>
      </c>
    </row>
    <row r="665" spans="17:19" x14ac:dyDescent="0.25">
      <c r="Q665" s="51" t="str">
        <f t="shared" si="20"/>
        <v/>
      </c>
      <c r="R665" s="51" t="str">
        <f>IF(M665="","",IF(AND(M665&lt;&gt;'Tabelas auxiliares'!$B$236,M665&lt;&gt;'Tabelas auxiliares'!$B$237,M665&lt;&gt;'Tabelas auxiliares'!$C$236,M665&lt;&gt;'Tabelas auxiliares'!$C$237,M665&lt;&gt;'Tabelas auxiliares'!$D$236),"FOLHA DE PESSOAL",IF(Q665='Tabelas auxiliares'!$A$237,"CUSTEIO",IF(Q665='Tabelas auxiliares'!$A$236,"INVESTIMENTO","ERRO - VERIFICAR"))))</f>
        <v/>
      </c>
      <c r="S665" s="64" t="str">
        <f t="shared" si="21"/>
        <v/>
      </c>
    </row>
    <row r="666" spans="17:19" x14ac:dyDescent="0.25">
      <c r="Q666" s="51" t="str">
        <f t="shared" si="20"/>
        <v/>
      </c>
      <c r="R666" s="51" t="str">
        <f>IF(M666="","",IF(AND(M666&lt;&gt;'Tabelas auxiliares'!$B$236,M666&lt;&gt;'Tabelas auxiliares'!$B$237,M666&lt;&gt;'Tabelas auxiliares'!$C$236,M666&lt;&gt;'Tabelas auxiliares'!$C$237,M666&lt;&gt;'Tabelas auxiliares'!$D$236),"FOLHA DE PESSOAL",IF(Q666='Tabelas auxiliares'!$A$237,"CUSTEIO",IF(Q666='Tabelas auxiliares'!$A$236,"INVESTIMENTO","ERRO - VERIFICAR"))))</f>
        <v/>
      </c>
      <c r="S666" s="64" t="str">
        <f t="shared" si="21"/>
        <v/>
      </c>
    </row>
    <row r="667" spans="17:19" x14ac:dyDescent="0.25">
      <c r="Q667" s="51" t="str">
        <f t="shared" si="20"/>
        <v/>
      </c>
      <c r="R667" s="51" t="str">
        <f>IF(M667="","",IF(AND(M667&lt;&gt;'Tabelas auxiliares'!$B$236,M667&lt;&gt;'Tabelas auxiliares'!$B$237,M667&lt;&gt;'Tabelas auxiliares'!$C$236,M667&lt;&gt;'Tabelas auxiliares'!$C$237,M667&lt;&gt;'Tabelas auxiliares'!$D$236),"FOLHA DE PESSOAL",IF(Q667='Tabelas auxiliares'!$A$237,"CUSTEIO",IF(Q667='Tabelas auxiliares'!$A$236,"INVESTIMENTO","ERRO - VERIFICAR"))))</f>
        <v/>
      </c>
      <c r="S667" s="64" t="str">
        <f t="shared" si="21"/>
        <v/>
      </c>
    </row>
    <row r="668" spans="17:19" x14ac:dyDescent="0.25">
      <c r="Q668" s="51" t="str">
        <f t="shared" si="20"/>
        <v/>
      </c>
      <c r="R668" s="51" t="str">
        <f>IF(M668="","",IF(AND(M668&lt;&gt;'Tabelas auxiliares'!$B$236,M668&lt;&gt;'Tabelas auxiliares'!$B$237,M668&lt;&gt;'Tabelas auxiliares'!$C$236,M668&lt;&gt;'Tabelas auxiliares'!$C$237,M668&lt;&gt;'Tabelas auxiliares'!$D$236),"FOLHA DE PESSOAL",IF(Q668='Tabelas auxiliares'!$A$237,"CUSTEIO",IF(Q668='Tabelas auxiliares'!$A$236,"INVESTIMENTO","ERRO - VERIFICAR"))))</f>
        <v/>
      </c>
      <c r="S668" s="64" t="str">
        <f t="shared" si="21"/>
        <v/>
      </c>
    </row>
    <row r="669" spans="17:19" x14ac:dyDescent="0.25">
      <c r="Q669" s="51" t="str">
        <f t="shared" si="20"/>
        <v/>
      </c>
      <c r="R669" s="51" t="str">
        <f>IF(M669="","",IF(AND(M669&lt;&gt;'Tabelas auxiliares'!$B$236,M669&lt;&gt;'Tabelas auxiliares'!$B$237,M669&lt;&gt;'Tabelas auxiliares'!$C$236,M669&lt;&gt;'Tabelas auxiliares'!$C$237,M669&lt;&gt;'Tabelas auxiliares'!$D$236),"FOLHA DE PESSOAL",IF(Q669='Tabelas auxiliares'!$A$237,"CUSTEIO",IF(Q669='Tabelas auxiliares'!$A$236,"INVESTIMENTO","ERRO - VERIFICAR"))))</f>
        <v/>
      </c>
      <c r="S669" s="64" t="str">
        <f t="shared" si="21"/>
        <v/>
      </c>
    </row>
    <row r="670" spans="17:19" x14ac:dyDescent="0.25">
      <c r="Q670" s="51" t="str">
        <f t="shared" si="20"/>
        <v/>
      </c>
      <c r="R670" s="51" t="str">
        <f>IF(M670="","",IF(AND(M670&lt;&gt;'Tabelas auxiliares'!$B$236,M670&lt;&gt;'Tabelas auxiliares'!$B$237,M670&lt;&gt;'Tabelas auxiliares'!$C$236,M670&lt;&gt;'Tabelas auxiliares'!$C$237,M670&lt;&gt;'Tabelas auxiliares'!$D$236),"FOLHA DE PESSOAL",IF(Q670='Tabelas auxiliares'!$A$237,"CUSTEIO",IF(Q670='Tabelas auxiliares'!$A$236,"INVESTIMENTO","ERRO - VERIFICAR"))))</f>
        <v/>
      </c>
      <c r="S670" s="64" t="str">
        <f t="shared" si="21"/>
        <v/>
      </c>
    </row>
    <row r="671" spans="17:19" x14ac:dyDescent="0.25">
      <c r="Q671" s="51" t="str">
        <f t="shared" si="20"/>
        <v/>
      </c>
      <c r="R671" s="51" t="str">
        <f>IF(M671="","",IF(AND(M671&lt;&gt;'Tabelas auxiliares'!$B$236,M671&lt;&gt;'Tabelas auxiliares'!$B$237,M671&lt;&gt;'Tabelas auxiliares'!$C$236,M671&lt;&gt;'Tabelas auxiliares'!$C$237,M671&lt;&gt;'Tabelas auxiliares'!$D$236),"FOLHA DE PESSOAL",IF(Q671='Tabelas auxiliares'!$A$237,"CUSTEIO",IF(Q671='Tabelas auxiliares'!$A$236,"INVESTIMENTO","ERRO - VERIFICAR"))))</f>
        <v/>
      </c>
      <c r="S671" s="64" t="str">
        <f t="shared" si="21"/>
        <v/>
      </c>
    </row>
    <row r="672" spans="17:19" x14ac:dyDescent="0.25">
      <c r="Q672" s="51" t="str">
        <f t="shared" si="20"/>
        <v/>
      </c>
      <c r="R672" s="51" t="str">
        <f>IF(M672="","",IF(AND(M672&lt;&gt;'Tabelas auxiliares'!$B$236,M672&lt;&gt;'Tabelas auxiliares'!$B$237,M672&lt;&gt;'Tabelas auxiliares'!$C$236,M672&lt;&gt;'Tabelas auxiliares'!$C$237,M672&lt;&gt;'Tabelas auxiliares'!$D$236),"FOLHA DE PESSOAL",IF(Q672='Tabelas auxiliares'!$A$237,"CUSTEIO",IF(Q672='Tabelas auxiliares'!$A$236,"INVESTIMENTO","ERRO - VERIFICAR"))))</f>
        <v/>
      </c>
      <c r="S672" s="64" t="str">
        <f t="shared" si="21"/>
        <v/>
      </c>
    </row>
    <row r="673" spans="17:19" x14ac:dyDescent="0.25">
      <c r="Q673" s="51" t="str">
        <f t="shared" si="20"/>
        <v/>
      </c>
      <c r="R673" s="51" t="str">
        <f>IF(M673="","",IF(AND(M673&lt;&gt;'Tabelas auxiliares'!$B$236,M673&lt;&gt;'Tabelas auxiliares'!$B$237,M673&lt;&gt;'Tabelas auxiliares'!$C$236,M673&lt;&gt;'Tabelas auxiliares'!$C$237,M673&lt;&gt;'Tabelas auxiliares'!$D$236),"FOLHA DE PESSOAL",IF(Q673='Tabelas auxiliares'!$A$237,"CUSTEIO",IF(Q673='Tabelas auxiliares'!$A$236,"INVESTIMENTO","ERRO - VERIFICAR"))))</f>
        <v/>
      </c>
      <c r="S673" s="64" t="str">
        <f t="shared" si="21"/>
        <v/>
      </c>
    </row>
    <row r="674" spans="17:19" x14ac:dyDescent="0.25">
      <c r="Q674" s="51" t="str">
        <f t="shared" si="20"/>
        <v/>
      </c>
      <c r="R674" s="51" t="str">
        <f>IF(M674="","",IF(AND(M674&lt;&gt;'Tabelas auxiliares'!$B$236,M674&lt;&gt;'Tabelas auxiliares'!$B$237,M674&lt;&gt;'Tabelas auxiliares'!$C$236,M674&lt;&gt;'Tabelas auxiliares'!$C$237,M674&lt;&gt;'Tabelas auxiliares'!$D$236),"FOLHA DE PESSOAL",IF(Q674='Tabelas auxiliares'!$A$237,"CUSTEIO",IF(Q674='Tabelas auxiliares'!$A$236,"INVESTIMENTO","ERRO - VERIFICAR"))))</f>
        <v/>
      </c>
      <c r="S674" s="64" t="str">
        <f t="shared" si="21"/>
        <v/>
      </c>
    </row>
    <row r="675" spans="17:19" x14ac:dyDescent="0.25">
      <c r="Q675" s="51" t="str">
        <f t="shared" si="20"/>
        <v/>
      </c>
      <c r="R675" s="51" t="str">
        <f>IF(M675="","",IF(AND(M675&lt;&gt;'Tabelas auxiliares'!$B$236,M675&lt;&gt;'Tabelas auxiliares'!$B$237,M675&lt;&gt;'Tabelas auxiliares'!$C$236,M675&lt;&gt;'Tabelas auxiliares'!$C$237,M675&lt;&gt;'Tabelas auxiliares'!$D$236),"FOLHA DE PESSOAL",IF(Q675='Tabelas auxiliares'!$A$237,"CUSTEIO",IF(Q675='Tabelas auxiliares'!$A$236,"INVESTIMENTO","ERRO - VERIFICAR"))))</f>
        <v/>
      </c>
      <c r="S675" s="64" t="str">
        <f t="shared" si="21"/>
        <v/>
      </c>
    </row>
    <row r="676" spans="17:19" x14ac:dyDescent="0.25">
      <c r="Q676" s="51" t="str">
        <f t="shared" si="20"/>
        <v/>
      </c>
      <c r="R676" s="51" t="str">
        <f>IF(M676="","",IF(AND(M676&lt;&gt;'Tabelas auxiliares'!$B$236,M676&lt;&gt;'Tabelas auxiliares'!$B$237,M676&lt;&gt;'Tabelas auxiliares'!$C$236,M676&lt;&gt;'Tabelas auxiliares'!$C$237,M676&lt;&gt;'Tabelas auxiliares'!$D$236),"FOLHA DE PESSOAL",IF(Q676='Tabelas auxiliares'!$A$237,"CUSTEIO",IF(Q676='Tabelas auxiliares'!$A$236,"INVESTIMENTO","ERRO - VERIFICAR"))))</f>
        <v/>
      </c>
      <c r="S676" s="64" t="str">
        <f t="shared" si="21"/>
        <v/>
      </c>
    </row>
    <row r="677" spans="17:19" x14ac:dyDescent="0.25">
      <c r="Q677" s="51" t="str">
        <f t="shared" si="20"/>
        <v/>
      </c>
      <c r="R677" s="51" t="str">
        <f>IF(M677="","",IF(AND(M677&lt;&gt;'Tabelas auxiliares'!$B$236,M677&lt;&gt;'Tabelas auxiliares'!$B$237,M677&lt;&gt;'Tabelas auxiliares'!$C$236,M677&lt;&gt;'Tabelas auxiliares'!$C$237,M677&lt;&gt;'Tabelas auxiliares'!$D$236),"FOLHA DE PESSOAL",IF(Q677='Tabelas auxiliares'!$A$237,"CUSTEIO",IF(Q677='Tabelas auxiliares'!$A$236,"INVESTIMENTO","ERRO - VERIFICAR"))))</f>
        <v/>
      </c>
      <c r="S677" s="64" t="str">
        <f t="shared" si="21"/>
        <v/>
      </c>
    </row>
    <row r="678" spans="17:19" x14ac:dyDescent="0.25">
      <c r="Q678" s="51" t="str">
        <f t="shared" si="20"/>
        <v/>
      </c>
      <c r="R678" s="51" t="str">
        <f>IF(M678="","",IF(AND(M678&lt;&gt;'Tabelas auxiliares'!$B$236,M678&lt;&gt;'Tabelas auxiliares'!$B$237,M678&lt;&gt;'Tabelas auxiliares'!$C$236,M678&lt;&gt;'Tabelas auxiliares'!$C$237,M678&lt;&gt;'Tabelas auxiliares'!$D$236),"FOLHA DE PESSOAL",IF(Q678='Tabelas auxiliares'!$A$237,"CUSTEIO",IF(Q678='Tabelas auxiliares'!$A$236,"INVESTIMENTO","ERRO - VERIFICAR"))))</f>
        <v/>
      </c>
      <c r="S678" s="64" t="str">
        <f t="shared" si="21"/>
        <v/>
      </c>
    </row>
    <row r="679" spans="17:19" x14ac:dyDescent="0.25">
      <c r="Q679" s="51" t="str">
        <f t="shared" si="20"/>
        <v/>
      </c>
      <c r="R679" s="51" t="str">
        <f>IF(M679="","",IF(AND(M679&lt;&gt;'Tabelas auxiliares'!$B$236,M679&lt;&gt;'Tabelas auxiliares'!$B$237,M679&lt;&gt;'Tabelas auxiliares'!$C$236,M679&lt;&gt;'Tabelas auxiliares'!$C$237,M679&lt;&gt;'Tabelas auxiliares'!$D$236),"FOLHA DE PESSOAL",IF(Q679='Tabelas auxiliares'!$A$237,"CUSTEIO",IF(Q679='Tabelas auxiliares'!$A$236,"INVESTIMENTO","ERRO - VERIFICAR"))))</f>
        <v/>
      </c>
      <c r="S679" s="64" t="str">
        <f t="shared" si="21"/>
        <v/>
      </c>
    </row>
    <row r="680" spans="17:19" x14ac:dyDescent="0.25">
      <c r="Q680" s="51" t="str">
        <f t="shared" si="20"/>
        <v/>
      </c>
      <c r="R680" s="51" t="str">
        <f>IF(M680="","",IF(AND(M680&lt;&gt;'Tabelas auxiliares'!$B$236,M680&lt;&gt;'Tabelas auxiliares'!$B$237,M680&lt;&gt;'Tabelas auxiliares'!$C$236,M680&lt;&gt;'Tabelas auxiliares'!$C$237,M680&lt;&gt;'Tabelas auxiliares'!$D$236),"FOLHA DE PESSOAL",IF(Q680='Tabelas auxiliares'!$A$237,"CUSTEIO",IF(Q680='Tabelas auxiliares'!$A$236,"INVESTIMENTO","ERRO - VERIFICAR"))))</f>
        <v/>
      </c>
      <c r="S680" s="64" t="str">
        <f t="shared" si="21"/>
        <v/>
      </c>
    </row>
    <row r="681" spans="17:19" x14ac:dyDescent="0.25">
      <c r="Q681" s="51" t="str">
        <f t="shared" si="20"/>
        <v/>
      </c>
      <c r="R681" s="51" t="str">
        <f>IF(M681="","",IF(AND(M681&lt;&gt;'Tabelas auxiliares'!$B$236,M681&lt;&gt;'Tabelas auxiliares'!$B$237,M681&lt;&gt;'Tabelas auxiliares'!$C$236,M681&lt;&gt;'Tabelas auxiliares'!$C$237,M681&lt;&gt;'Tabelas auxiliares'!$D$236),"FOLHA DE PESSOAL",IF(Q681='Tabelas auxiliares'!$A$237,"CUSTEIO",IF(Q681='Tabelas auxiliares'!$A$236,"INVESTIMENTO","ERRO - VERIFICAR"))))</f>
        <v/>
      </c>
      <c r="S681" s="64" t="str">
        <f t="shared" si="21"/>
        <v/>
      </c>
    </row>
    <row r="682" spans="17:19" x14ac:dyDescent="0.25">
      <c r="Q682" s="51" t="str">
        <f t="shared" si="20"/>
        <v/>
      </c>
      <c r="R682" s="51" t="str">
        <f>IF(M682="","",IF(AND(M682&lt;&gt;'Tabelas auxiliares'!$B$236,M682&lt;&gt;'Tabelas auxiliares'!$B$237,M682&lt;&gt;'Tabelas auxiliares'!$C$236,M682&lt;&gt;'Tabelas auxiliares'!$C$237,M682&lt;&gt;'Tabelas auxiliares'!$D$236),"FOLHA DE PESSOAL",IF(Q682='Tabelas auxiliares'!$A$237,"CUSTEIO",IF(Q682='Tabelas auxiliares'!$A$236,"INVESTIMENTO","ERRO - VERIFICAR"))))</f>
        <v/>
      </c>
      <c r="S682" s="64" t="str">
        <f t="shared" si="21"/>
        <v/>
      </c>
    </row>
    <row r="683" spans="17:19" x14ac:dyDescent="0.25">
      <c r="Q683" s="51" t="str">
        <f t="shared" si="20"/>
        <v/>
      </c>
      <c r="R683" s="51" t="str">
        <f>IF(M683="","",IF(AND(M683&lt;&gt;'Tabelas auxiliares'!$B$236,M683&lt;&gt;'Tabelas auxiliares'!$B$237,M683&lt;&gt;'Tabelas auxiliares'!$C$236,M683&lt;&gt;'Tabelas auxiliares'!$C$237,M683&lt;&gt;'Tabelas auxiliares'!$D$236),"FOLHA DE PESSOAL",IF(Q683='Tabelas auxiliares'!$A$237,"CUSTEIO",IF(Q683='Tabelas auxiliares'!$A$236,"INVESTIMENTO","ERRO - VERIFICAR"))))</f>
        <v/>
      </c>
      <c r="S683" s="64" t="str">
        <f t="shared" si="21"/>
        <v/>
      </c>
    </row>
    <row r="684" spans="17:19" x14ac:dyDescent="0.25">
      <c r="Q684" s="51" t="str">
        <f t="shared" si="20"/>
        <v/>
      </c>
      <c r="R684" s="51" t="str">
        <f>IF(M684="","",IF(AND(M684&lt;&gt;'Tabelas auxiliares'!$B$236,M684&lt;&gt;'Tabelas auxiliares'!$B$237,M684&lt;&gt;'Tabelas auxiliares'!$C$236,M684&lt;&gt;'Tabelas auxiliares'!$C$237,M684&lt;&gt;'Tabelas auxiliares'!$D$236),"FOLHA DE PESSOAL",IF(Q684='Tabelas auxiliares'!$A$237,"CUSTEIO",IF(Q684='Tabelas auxiliares'!$A$236,"INVESTIMENTO","ERRO - VERIFICAR"))))</f>
        <v/>
      </c>
      <c r="S684" s="64" t="str">
        <f t="shared" si="21"/>
        <v/>
      </c>
    </row>
    <row r="685" spans="17:19" x14ac:dyDescent="0.25">
      <c r="Q685" s="51" t="str">
        <f t="shared" si="20"/>
        <v/>
      </c>
      <c r="R685" s="51" t="str">
        <f>IF(M685="","",IF(AND(M685&lt;&gt;'Tabelas auxiliares'!$B$236,M685&lt;&gt;'Tabelas auxiliares'!$B$237,M685&lt;&gt;'Tabelas auxiliares'!$C$236,M685&lt;&gt;'Tabelas auxiliares'!$C$237,M685&lt;&gt;'Tabelas auxiliares'!$D$236),"FOLHA DE PESSOAL",IF(Q685='Tabelas auxiliares'!$A$237,"CUSTEIO",IF(Q685='Tabelas auxiliares'!$A$236,"INVESTIMENTO","ERRO - VERIFICAR"))))</f>
        <v/>
      </c>
      <c r="S685" s="64" t="str">
        <f t="shared" si="21"/>
        <v/>
      </c>
    </row>
    <row r="686" spans="17:19" x14ac:dyDescent="0.25">
      <c r="Q686" s="51" t="str">
        <f t="shared" si="20"/>
        <v/>
      </c>
      <c r="R686" s="51" t="str">
        <f>IF(M686="","",IF(AND(M686&lt;&gt;'Tabelas auxiliares'!$B$236,M686&lt;&gt;'Tabelas auxiliares'!$B$237,M686&lt;&gt;'Tabelas auxiliares'!$C$236,M686&lt;&gt;'Tabelas auxiliares'!$C$237,M686&lt;&gt;'Tabelas auxiliares'!$D$236),"FOLHA DE PESSOAL",IF(Q686='Tabelas auxiliares'!$A$237,"CUSTEIO",IF(Q686='Tabelas auxiliares'!$A$236,"INVESTIMENTO","ERRO - VERIFICAR"))))</f>
        <v/>
      </c>
      <c r="S686" s="64" t="str">
        <f t="shared" si="21"/>
        <v/>
      </c>
    </row>
    <row r="687" spans="17:19" x14ac:dyDescent="0.25">
      <c r="Q687" s="51" t="str">
        <f t="shared" si="20"/>
        <v/>
      </c>
      <c r="R687" s="51" t="str">
        <f>IF(M687="","",IF(AND(M687&lt;&gt;'Tabelas auxiliares'!$B$236,M687&lt;&gt;'Tabelas auxiliares'!$B$237,M687&lt;&gt;'Tabelas auxiliares'!$C$236,M687&lt;&gt;'Tabelas auxiliares'!$C$237,M687&lt;&gt;'Tabelas auxiliares'!$D$236),"FOLHA DE PESSOAL",IF(Q687='Tabelas auxiliares'!$A$237,"CUSTEIO",IF(Q687='Tabelas auxiliares'!$A$236,"INVESTIMENTO","ERRO - VERIFICAR"))))</f>
        <v/>
      </c>
      <c r="S687" s="64" t="str">
        <f t="shared" si="21"/>
        <v/>
      </c>
    </row>
    <row r="688" spans="17:19" x14ac:dyDescent="0.25">
      <c r="Q688" s="51" t="str">
        <f t="shared" si="20"/>
        <v/>
      </c>
      <c r="R688" s="51" t="str">
        <f>IF(M688="","",IF(AND(M688&lt;&gt;'Tabelas auxiliares'!$B$236,M688&lt;&gt;'Tabelas auxiliares'!$B$237,M688&lt;&gt;'Tabelas auxiliares'!$C$236,M688&lt;&gt;'Tabelas auxiliares'!$C$237,M688&lt;&gt;'Tabelas auxiliares'!$D$236),"FOLHA DE PESSOAL",IF(Q688='Tabelas auxiliares'!$A$237,"CUSTEIO",IF(Q688='Tabelas auxiliares'!$A$236,"INVESTIMENTO","ERRO - VERIFICAR"))))</f>
        <v/>
      </c>
      <c r="S688" s="64" t="str">
        <f t="shared" si="21"/>
        <v/>
      </c>
    </row>
    <row r="689" spans="17:19" x14ac:dyDescent="0.25">
      <c r="Q689" s="51" t="str">
        <f t="shared" si="20"/>
        <v/>
      </c>
      <c r="R689" s="51" t="str">
        <f>IF(M689="","",IF(AND(M689&lt;&gt;'Tabelas auxiliares'!$B$236,M689&lt;&gt;'Tabelas auxiliares'!$B$237,M689&lt;&gt;'Tabelas auxiliares'!$C$236,M689&lt;&gt;'Tabelas auxiliares'!$C$237,M689&lt;&gt;'Tabelas auxiliares'!$D$236),"FOLHA DE PESSOAL",IF(Q689='Tabelas auxiliares'!$A$237,"CUSTEIO",IF(Q689='Tabelas auxiliares'!$A$236,"INVESTIMENTO","ERRO - VERIFICAR"))))</f>
        <v/>
      </c>
      <c r="S689" s="64" t="str">
        <f t="shared" si="21"/>
        <v/>
      </c>
    </row>
    <row r="690" spans="17:19" x14ac:dyDescent="0.25">
      <c r="Q690" s="51" t="str">
        <f t="shared" si="20"/>
        <v/>
      </c>
      <c r="R690" s="51" t="str">
        <f>IF(M690="","",IF(AND(M690&lt;&gt;'Tabelas auxiliares'!$B$236,M690&lt;&gt;'Tabelas auxiliares'!$B$237,M690&lt;&gt;'Tabelas auxiliares'!$C$236,M690&lt;&gt;'Tabelas auxiliares'!$C$237,M690&lt;&gt;'Tabelas auxiliares'!$D$236),"FOLHA DE PESSOAL",IF(Q690='Tabelas auxiliares'!$A$237,"CUSTEIO",IF(Q690='Tabelas auxiliares'!$A$236,"INVESTIMENTO","ERRO - VERIFICAR"))))</f>
        <v/>
      </c>
      <c r="S690" s="64" t="str">
        <f t="shared" si="21"/>
        <v/>
      </c>
    </row>
    <row r="691" spans="17:19" x14ac:dyDescent="0.25">
      <c r="Q691" s="51" t="str">
        <f t="shared" si="20"/>
        <v/>
      </c>
      <c r="R691" s="51" t="str">
        <f>IF(M691="","",IF(AND(M691&lt;&gt;'Tabelas auxiliares'!$B$236,M691&lt;&gt;'Tabelas auxiliares'!$B$237,M691&lt;&gt;'Tabelas auxiliares'!$C$236,M691&lt;&gt;'Tabelas auxiliares'!$C$237,M691&lt;&gt;'Tabelas auxiliares'!$D$236),"FOLHA DE PESSOAL",IF(Q691='Tabelas auxiliares'!$A$237,"CUSTEIO",IF(Q691='Tabelas auxiliares'!$A$236,"INVESTIMENTO","ERRO - VERIFICAR"))))</f>
        <v/>
      </c>
      <c r="S691" s="64" t="str">
        <f t="shared" si="21"/>
        <v/>
      </c>
    </row>
    <row r="692" spans="17:19" x14ac:dyDescent="0.25">
      <c r="Q692" s="51" t="str">
        <f t="shared" si="20"/>
        <v/>
      </c>
      <c r="R692" s="51" t="str">
        <f>IF(M692="","",IF(AND(M692&lt;&gt;'Tabelas auxiliares'!$B$236,M692&lt;&gt;'Tabelas auxiliares'!$B$237,M692&lt;&gt;'Tabelas auxiliares'!$C$236,M692&lt;&gt;'Tabelas auxiliares'!$C$237,M692&lt;&gt;'Tabelas auxiliares'!$D$236),"FOLHA DE PESSOAL",IF(Q692='Tabelas auxiliares'!$A$237,"CUSTEIO",IF(Q692='Tabelas auxiliares'!$A$236,"INVESTIMENTO","ERRO - VERIFICAR"))))</f>
        <v/>
      </c>
      <c r="S692" s="64" t="str">
        <f t="shared" si="21"/>
        <v/>
      </c>
    </row>
    <row r="693" spans="17:19" x14ac:dyDescent="0.25">
      <c r="Q693" s="51" t="str">
        <f t="shared" si="20"/>
        <v/>
      </c>
      <c r="R693" s="51" t="str">
        <f>IF(M693="","",IF(AND(M693&lt;&gt;'Tabelas auxiliares'!$B$236,M693&lt;&gt;'Tabelas auxiliares'!$B$237,M693&lt;&gt;'Tabelas auxiliares'!$C$236,M693&lt;&gt;'Tabelas auxiliares'!$C$237,M693&lt;&gt;'Tabelas auxiliares'!$D$236),"FOLHA DE PESSOAL",IF(Q693='Tabelas auxiliares'!$A$237,"CUSTEIO",IF(Q693='Tabelas auxiliares'!$A$236,"INVESTIMENTO","ERRO - VERIFICAR"))))</f>
        <v/>
      </c>
      <c r="S693" s="64" t="str">
        <f t="shared" si="21"/>
        <v/>
      </c>
    </row>
    <row r="694" spans="17:19" x14ac:dyDescent="0.25">
      <c r="Q694" s="51" t="str">
        <f t="shared" si="20"/>
        <v/>
      </c>
      <c r="R694" s="51" t="str">
        <f>IF(M694="","",IF(AND(M694&lt;&gt;'Tabelas auxiliares'!$B$236,M694&lt;&gt;'Tabelas auxiliares'!$B$237,M694&lt;&gt;'Tabelas auxiliares'!$C$236,M694&lt;&gt;'Tabelas auxiliares'!$C$237,M694&lt;&gt;'Tabelas auxiliares'!$D$236),"FOLHA DE PESSOAL",IF(Q694='Tabelas auxiliares'!$A$237,"CUSTEIO",IF(Q694='Tabelas auxiliares'!$A$236,"INVESTIMENTO","ERRO - VERIFICAR"))))</f>
        <v/>
      </c>
      <c r="S694" s="64" t="str">
        <f t="shared" si="21"/>
        <v/>
      </c>
    </row>
    <row r="695" spans="17:19" x14ac:dyDescent="0.25">
      <c r="Q695" s="51" t="str">
        <f t="shared" si="20"/>
        <v/>
      </c>
      <c r="R695" s="51" t="str">
        <f>IF(M695="","",IF(AND(M695&lt;&gt;'Tabelas auxiliares'!$B$236,M695&lt;&gt;'Tabelas auxiliares'!$B$237,M695&lt;&gt;'Tabelas auxiliares'!$C$236,M695&lt;&gt;'Tabelas auxiliares'!$C$237,M695&lt;&gt;'Tabelas auxiliares'!$D$236),"FOLHA DE PESSOAL",IF(Q695='Tabelas auxiliares'!$A$237,"CUSTEIO",IF(Q695='Tabelas auxiliares'!$A$236,"INVESTIMENTO","ERRO - VERIFICAR"))))</f>
        <v/>
      </c>
      <c r="S695" s="64" t="str">
        <f t="shared" si="21"/>
        <v/>
      </c>
    </row>
    <row r="696" spans="17:19" x14ac:dyDescent="0.25">
      <c r="Q696" s="51" t="str">
        <f t="shared" si="20"/>
        <v/>
      </c>
      <c r="R696" s="51" t="str">
        <f>IF(M696="","",IF(AND(M696&lt;&gt;'Tabelas auxiliares'!$B$236,M696&lt;&gt;'Tabelas auxiliares'!$B$237,M696&lt;&gt;'Tabelas auxiliares'!$C$236,M696&lt;&gt;'Tabelas auxiliares'!$C$237,M696&lt;&gt;'Tabelas auxiliares'!$D$236),"FOLHA DE PESSOAL",IF(Q696='Tabelas auxiliares'!$A$237,"CUSTEIO",IF(Q696='Tabelas auxiliares'!$A$236,"INVESTIMENTO","ERRO - VERIFICAR"))))</f>
        <v/>
      </c>
      <c r="S696" s="64" t="str">
        <f t="shared" si="21"/>
        <v/>
      </c>
    </row>
    <row r="697" spans="17:19" x14ac:dyDescent="0.25">
      <c r="Q697" s="51" t="str">
        <f t="shared" si="20"/>
        <v/>
      </c>
      <c r="R697" s="51" t="str">
        <f>IF(M697="","",IF(AND(M697&lt;&gt;'Tabelas auxiliares'!$B$236,M697&lt;&gt;'Tabelas auxiliares'!$B$237,M697&lt;&gt;'Tabelas auxiliares'!$C$236,M697&lt;&gt;'Tabelas auxiliares'!$C$237,M697&lt;&gt;'Tabelas auxiliares'!$D$236),"FOLHA DE PESSOAL",IF(Q697='Tabelas auxiliares'!$A$237,"CUSTEIO",IF(Q697='Tabelas auxiliares'!$A$236,"INVESTIMENTO","ERRO - VERIFICAR"))))</f>
        <v/>
      </c>
      <c r="S697" s="64" t="str">
        <f t="shared" si="21"/>
        <v/>
      </c>
    </row>
    <row r="698" spans="17:19" x14ac:dyDescent="0.25">
      <c r="Q698" s="51" t="str">
        <f t="shared" si="20"/>
        <v/>
      </c>
      <c r="R698" s="51" t="str">
        <f>IF(M698="","",IF(AND(M698&lt;&gt;'Tabelas auxiliares'!$B$236,M698&lt;&gt;'Tabelas auxiliares'!$B$237,M698&lt;&gt;'Tabelas auxiliares'!$C$236,M698&lt;&gt;'Tabelas auxiliares'!$C$237,M698&lt;&gt;'Tabelas auxiliares'!$D$236),"FOLHA DE PESSOAL",IF(Q698='Tabelas auxiliares'!$A$237,"CUSTEIO",IF(Q698='Tabelas auxiliares'!$A$236,"INVESTIMENTO","ERRO - VERIFICAR"))))</f>
        <v/>
      </c>
      <c r="S698" s="64" t="str">
        <f t="shared" si="21"/>
        <v/>
      </c>
    </row>
    <row r="699" spans="17:19" x14ac:dyDescent="0.25">
      <c r="Q699" s="51" t="str">
        <f t="shared" si="20"/>
        <v/>
      </c>
      <c r="R699" s="51" t="str">
        <f>IF(M699="","",IF(AND(M699&lt;&gt;'Tabelas auxiliares'!$B$236,M699&lt;&gt;'Tabelas auxiliares'!$B$237,M699&lt;&gt;'Tabelas auxiliares'!$C$236,M699&lt;&gt;'Tabelas auxiliares'!$C$237,M699&lt;&gt;'Tabelas auxiliares'!$D$236),"FOLHA DE PESSOAL",IF(Q699='Tabelas auxiliares'!$A$237,"CUSTEIO",IF(Q699='Tabelas auxiliares'!$A$236,"INVESTIMENTO","ERRO - VERIFICAR"))))</f>
        <v/>
      </c>
      <c r="S699" s="64" t="str">
        <f t="shared" si="21"/>
        <v/>
      </c>
    </row>
    <row r="700" spans="17:19" x14ac:dyDescent="0.25">
      <c r="Q700" s="51" t="str">
        <f t="shared" si="20"/>
        <v/>
      </c>
      <c r="R700" s="51" t="str">
        <f>IF(M700="","",IF(AND(M700&lt;&gt;'Tabelas auxiliares'!$B$236,M700&lt;&gt;'Tabelas auxiliares'!$B$237,M700&lt;&gt;'Tabelas auxiliares'!$C$236,M700&lt;&gt;'Tabelas auxiliares'!$C$237,M700&lt;&gt;'Tabelas auxiliares'!$D$236),"FOLHA DE PESSOAL",IF(Q700='Tabelas auxiliares'!$A$237,"CUSTEIO",IF(Q700='Tabelas auxiliares'!$A$236,"INVESTIMENTO","ERRO - VERIFICAR"))))</f>
        <v/>
      </c>
      <c r="S700" s="64" t="str">
        <f t="shared" si="21"/>
        <v/>
      </c>
    </row>
    <row r="701" spans="17:19" x14ac:dyDescent="0.25">
      <c r="Q701" s="51" t="str">
        <f t="shared" si="20"/>
        <v/>
      </c>
      <c r="R701" s="51" t="str">
        <f>IF(M701="","",IF(AND(M701&lt;&gt;'Tabelas auxiliares'!$B$236,M701&lt;&gt;'Tabelas auxiliares'!$B$237,M701&lt;&gt;'Tabelas auxiliares'!$C$236,M701&lt;&gt;'Tabelas auxiliares'!$C$237,M701&lt;&gt;'Tabelas auxiliares'!$D$236),"FOLHA DE PESSOAL",IF(Q701='Tabelas auxiliares'!$A$237,"CUSTEIO",IF(Q701='Tabelas auxiliares'!$A$236,"INVESTIMENTO","ERRO - VERIFICAR"))))</f>
        <v/>
      </c>
      <c r="S701" s="64" t="str">
        <f t="shared" si="21"/>
        <v/>
      </c>
    </row>
    <row r="702" spans="17:19" x14ac:dyDescent="0.25">
      <c r="Q702" s="51" t="str">
        <f t="shared" si="20"/>
        <v/>
      </c>
      <c r="R702" s="51" t="str">
        <f>IF(M702="","",IF(AND(M702&lt;&gt;'Tabelas auxiliares'!$B$236,M702&lt;&gt;'Tabelas auxiliares'!$B$237,M702&lt;&gt;'Tabelas auxiliares'!$C$236,M702&lt;&gt;'Tabelas auxiliares'!$C$237,M702&lt;&gt;'Tabelas auxiliares'!$D$236),"FOLHA DE PESSOAL",IF(Q702='Tabelas auxiliares'!$A$237,"CUSTEIO",IF(Q702='Tabelas auxiliares'!$A$236,"INVESTIMENTO","ERRO - VERIFICAR"))))</f>
        <v/>
      </c>
      <c r="S702" s="64" t="str">
        <f t="shared" si="21"/>
        <v/>
      </c>
    </row>
    <row r="703" spans="17:19" x14ac:dyDescent="0.25">
      <c r="Q703" s="51" t="str">
        <f t="shared" si="20"/>
        <v/>
      </c>
      <c r="R703" s="51" t="str">
        <f>IF(M703="","",IF(AND(M703&lt;&gt;'Tabelas auxiliares'!$B$236,M703&lt;&gt;'Tabelas auxiliares'!$B$237,M703&lt;&gt;'Tabelas auxiliares'!$C$236,M703&lt;&gt;'Tabelas auxiliares'!$C$237,M703&lt;&gt;'Tabelas auxiliares'!$D$236),"FOLHA DE PESSOAL",IF(Q703='Tabelas auxiliares'!$A$237,"CUSTEIO",IF(Q703='Tabelas auxiliares'!$A$236,"INVESTIMENTO","ERRO - VERIFICAR"))))</f>
        <v/>
      </c>
      <c r="S703" s="64" t="str">
        <f t="shared" si="21"/>
        <v/>
      </c>
    </row>
    <row r="704" spans="17:19" x14ac:dyDescent="0.25">
      <c r="Q704" s="51" t="str">
        <f t="shared" si="20"/>
        <v/>
      </c>
      <c r="R704" s="51" t="str">
        <f>IF(M704="","",IF(AND(M704&lt;&gt;'Tabelas auxiliares'!$B$236,M704&lt;&gt;'Tabelas auxiliares'!$B$237,M704&lt;&gt;'Tabelas auxiliares'!$C$236,M704&lt;&gt;'Tabelas auxiliares'!$C$237,M704&lt;&gt;'Tabelas auxiliares'!$D$236),"FOLHA DE PESSOAL",IF(Q704='Tabelas auxiliares'!$A$237,"CUSTEIO",IF(Q704='Tabelas auxiliares'!$A$236,"INVESTIMENTO","ERRO - VERIFICAR"))))</f>
        <v/>
      </c>
      <c r="S704" s="64" t="str">
        <f t="shared" si="21"/>
        <v/>
      </c>
    </row>
    <row r="705" spans="17:19" x14ac:dyDescent="0.25">
      <c r="Q705" s="51" t="str">
        <f t="shared" si="20"/>
        <v/>
      </c>
      <c r="R705" s="51" t="str">
        <f>IF(M705="","",IF(AND(M705&lt;&gt;'Tabelas auxiliares'!$B$236,M705&lt;&gt;'Tabelas auxiliares'!$B$237,M705&lt;&gt;'Tabelas auxiliares'!$C$236,M705&lt;&gt;'Tabelas auxiliares'!$C$237,M705&lt;&gt;'Tabelas auxiliares'!$D$236),"FOLHA DE PESSOAL",IF(Q705='Tabelas auxiliares'!$A$237,"CUSTEIO",IF(Q705='Tabelas auxiliares'!$A$236,"INVESTIMENTO","ERRO - VERIFICAR"))))</f>
        <v/>
      </c>
      <c r="S705" s="64" t="str">
        <f t="shared" si="21"/>
        <v/>
      </c>
    </row>
    <row r="706" spans="17:19" x14ac:dyDescent="0.25">
      <c r="Q706" s="51" t="str">
        <f t="shared" si="20"/>
        <v/>
      </c>
      <c r="R706" s="51" t="str">
        <f>IF(M706="","",IF(AND(M706&lt;&gt;'Tabelas auxiliares'!$B$236,M706&lt;&gt;'Tabelas auxiliares'!$B$237,M706&lt;&gt;'Tabelas auxiliares'!$C$236,M706&lt;&gt;'Tabelas auxiliares'!$C$237,M706&lt;&gt;'Tabelas auxiliares'!$D$236),"FOLHA DE PESSOAL",IF(Q706='Tabelas auxiliares'!$A$237,"CUSTEIO",IF(Q706='Tabelas auxiliares'!$A$236,"INVESTIMENTO","ERRO - VERIFICAR"))))</f>
        <v/>
      </c>
      <c r="S706" s="64" t="str">
        <f t="shared" si="21"/>
        <v/>
      </c>
    </row>
    <row r="707" spans="17:19" x14ac:dyDescent="0.25">
      <c r="Q707" s="51" t="str">
        <f t="shared" si="20"/>
        <v/>
      </c>
      <c r="R707" s="51" t="str">
        <f>IF(M707="","",IF(AND(M707&lt;&gt;'Tabelas auxiliares'!$B$236,M707&lt;&gt;'Tabelas auxiliares'!$B$237,M707&lt;&gt;'Tabelas auxiliares'!$C$236,M707&lt;&gt;'Tabelas auxiliares'!$C$237,M707&lt;&gt;'Tabelas auxiliares'!$D$236),"FOLHA DE PESSOAL",IF(Q707='Tabelas auxiliares'!$A$237,"CUSTEIO",IF(Q707='Tabelas auxiliares'!$A$236,"INVESTIMENTO","ERRO - VERIFICAR"))))</f>
        <v/>
      </c>
      <c r="S707" s="64" t="str">
        <f t="shared" si="21"/>
        <v/>
      </c>
    </row>
    <row r="708" spans="17:19" x14ac:dyDescent="0.25">
      <c r="Q708" s="51" t="str">
        <f t="shared" ref="Q708:Q771" si="22">LEFT(O708,1)</f>
        <v/>
      </c>
      <c r="R708" s="51" t="str">
        <f>IF(M708="","",IF(AND(M708&lt;&gt;'Tabelas auxiliares'!$B$236,M708&lt;&gt;'Tabelas auxiliares'!$B$237,M708&lt;&gt;'Tabelas auxiliares'!$C$236,M708&lt;&gt;'Tabelas auxiliares'!$C$237,M708&lt;&gt;'Tabelas auxiliares'!$D$236),"FOLHA DE PESSOAL",IF(Q708='Tabelas auxiliares'!$A$237,"CUSTEIO",IF(Q708='Tabelas auxiliares'!$A$236,"INVESTIMENTO","ERRO - VERIFICAR"))))</f>
        <v/>
      </c>
      <c r="S708" s="64" t="str">
        <f t="shared" si="21"/>
        <v/>
      </c>
    </row>
    <row r="709" spans="17:19" x14ac:dyDescent="0.25">
      <c r="Q709" s="51" t="str">
        <f t="shared" si="22"/>
        <v/>
      </c>
      <c r="R709" s="51" t="str">
        <f>IF(M709="","",IF(AND(M709&lt;&gt;'Tabelas auxiliares'!$B$236,M709&lt;&gt;'Tabelas auxiliares'!$B$237,M709&lt;&gt;'Tabelas auxiliares'!$C$236,M709&lt;&gt;'Tabelas auxiliares'!$C$237,M709&lt;&gt;'Tabelas auxiliares'!$D$236),"FOLHA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IF(M710="","",IF(AND(M710&lt;&gt;'Tabelas auxiliares'!$B$236,M710&lt;&gt;'Tabelas auxiliares'!$B$237,M710&lt;&gt;'Tabelas auxiliares'!$C$236,M710&lt;&gt;'Tabelas auxiliares'!$C$237,M710&lt;&gt;'Tabelas auxiliares'!$D$236),"FOLHA DE PESSOAL",IF(Q710='Tabelas auxiliares'!$A$237,"CUSTEIO",IF(Q710='Tabelas auxiliares'!$A$236,"INVESTIMENTO","ERRO - VERIFICAR"))))</f>
        <v/>
      </c>
      <c r="S710" s="64" t="str">
        <f t="shared" si="23"/>
        <v/>
      </c>
    </row>
    <row r="711" spans="17:19" x14ac:dyDescent="0.25">
      <c r="Q711" s="51" t="str">
        <f t="shared" si="22"/>
        <v/>
      </c>
      <c r="R711" s="51" t="str">
        <f>IF(M711="","",IF(AND(M711&lt;&gt;'Tabelas auxiliares'!$B$236,M711&lt;&gt;'Tabelas auxiliares'!$B$237,M711&lt;&gt;'Tabelas auxiliares'!$C$236,M711&lt;&gt;'Tabelas auxiliares'!$C$237,M711&lt;&gt;'Tabelas auxiliares'!$D$236),"FOLHA DE PESSOAL",IF(Q711='Tabelas auxiliares'!$A$237,"CUSTEIO",IF(Q711='Tabelas auxiliares'!$A$236,"INVESTIMENTO","ERRO - VERIFICAR"))))</f>
        <v/>
      </c>
      <c r="S711" s="64" t="str">
        <f t="shared" si="23"/>
        <v/>
      </c>
    </row>
    <row r="712" spans="17:19" x14ac:dyDescent="0.25">
      <c r="Q712" s="51" t="str">
        <f t="shared" si="22"/>
        <v/>
      </c>
      <c r="R712" s="51" t="str">
        <f>IF(M712="","",IF(AND(M712&lt;&gt;'Tabelas auxiliares'!$B$236,M712&lt;&gt;'Tabelas auxiliares'!$B$237,M712&lt;&gt;'Tabelas auxiliares'!$C$236,M712&lt;&gt;'Tabelas auxiliares'!$C$237,M712&lt;&gt;'Tabelas auxiliares'!$D$236),"FOLHA DE PESSOAL",IF(Q712='Tabelas auxiliares'!$A$237,"CUSTEIO",IF(Q712='Tabelas auxiliares'!$A$236,"INVESTIMENTO","ERRO - VERIFICAR"))))</f>
        <v/>
      </c>
      <c r="S712" s="64" t="str">
        <f t="shared" si="23"/>
        <v/>
      </c>
    </row>
    <row r="713" spans="17:19" x14ac:dyDescent="0.25">
      <c r="Q713" s="51" t="str">
        <f t="shared" si="22"/>
        <v/>
      </c>
      <c r="R713" s="51" t="str">
        <f>IF(M713="","",IF(AND(M713&lt;&gt;'Tabelas auxiliares'!$B$236,M713&lt;&gt;'Tabelas auxiliares'!$B$237,M713&lt;&gt;'Tabelas auxiliares'!$C$236,M713&lt;&gt;'Tabelas auxiliares'!$C$237,M713&lt;&gt;'Tabelas auxiliares'!$D$236),"FOLHA DE PESSOAL",IF(Q713='Tabelas auxiliares'!$A$237,"CUSTEIO",IF(Q713='Tabelas auxiliares'!$A$236,"INVESTIMENTO","ERRO - VERIFICAR"))))</f>
        <v/>
      </c>
      <c r="S713" s="64" t="str">
        <f t="shared" si="23"/>
        <v/>
      </c>
    </row>
    <row r="714" spans="17:19" x14ac:dyDescent="0.25">
      <c r="Q714" s="51" t="str">
        <f t="shared" si="22"/>
        <v/>
      </c>
      <c r="R714" s="51" t="str">
        <f>IF(M714="","",IF(AND(M714&lt;&gt;'Tabelas auxiliares'!$B$236,M714&lt;&gt;'Tabelas auxiliares'!$B$237,M714&lt;&gt;'Tabelas auxiliares'!$C$236,M714&lt;&gt;'Tabelas auxiliares'!$C$237,M714&lt;&gt;'Tabelas auxiliares'!$D$236),"FOLHA DE PESSOAL",IF(Q714='Tabelas auxiliares'!$A$237,"CUSTEIO",IF(Q714='Tabelas auxiliares'!$A$236,"INVESTIMENTO","ERRO - VERIFICAR"))))</f>
        <v/>
      </c>
      <c r="S714" s="64" t="str">
        <f t="shared" si="23"/>
        <v/>
      </c>
    </row>
    <row r="715" spans="17:19" x14ac:dyDescent="0.25">
      <c r="Q715" s="51" t="str">
        <f t="shared" si="22"/>
        <v/>
      </c>
      <c r="R715" s="51" t="str">
        <f>IF(M715="","",IF(AND(M715&lt;&gt;'Tabelas auxiliares'!$B$236,M715&lt;&gt;'Tabelas auxiliares'!$B$237,M715&lt;&gt;'Tabelas auxiliares'!$C$236,M715&lt;&gt;'Tabelas auxiliares'!$C$237,M715&lt;&gt;'Tabelas auxiliares'!$D$236),"FOLHA DE PESSOAL",IF(Q715='Tabelas auxiliares'!$A$237,"CUSTEIO",IF(Q715='Tabelas auxiliares'!$A$236,"INVESTIMENTO","ERRO - VERIFICAR"))))</f>
        <v/>
      </c>
      <c r="S715" s="64" t="str">
        <f t="shared" si="23"/>
        <v/>
      </c>
    </row>
    <row r="716" spans="17:19" x14ac:dyDescent="0.25">
      <c r="Q716" s="51" t="str">
        <f t="shared" si="22"/>
        <v/>
      </c>
      <c r="R716" s="51" t="str">
        <f>IF(M716="","",IF(AND(M716&lt;&gt;'Tabelas auxiliares'!$B$236,M716&lt;&gt;'Tabelas auxiliares'!$B$237,M716&lt;&gt;'Tabelas auxiliares'!$C$236,M716&lt;&gt;'Tabelas auxiliares'!$C$237,M716&lt;&gt;'Tabelas auxiliares'!$D$236),"FOLHA DE PESSOAL",IF(Q716='Tabelas auxiliares'!$A$237,"CUSTEIO",IF(Q716='Tabelas auxiliares'!$A$236,"INVESTIMENTO","ERRO - VERIFICAR"))))</f>
        <v/>
      </c>
      <c r="S716" s="64" t="str">
        <f t="shared" si="23"/>
        <v/>
      </c>
    </row>
    <row r="717" spans="17:19" x14ac:dyDescent="0.25">
      <c r="Q717" s="51" t="str">
        <f t="shared" si="22"/>
        <v/>
      </c>
      <c r="R717" s="51" t="str">
        <f>IF(M717="","",IF(AND(M717&lt;&gt;'Tabelas auxiliares'!$B$236,M717&lt;&gt;'Tabelas auxiliares'!$B$237,M717&lt;&gt;'Tabelas auxiliares'!$C$236,M717&lt;&gt;'Tabelas auxiliares'!$C$237,M717&lt;&gt;'Tabelas auxiliares'!$D$236),"FOLHA DE PESSOAL",IF(Q717='Tabelas auxiliares'!$A$237,"CUSTEIO",IF(Q717='Tabelas auxiliares'!$A$236,"INVESTIMENTO","ERRO - VERIFICAR"))))</f>
        <v/>
      </c>
      <c r="S717" s="64" t="str">
        <f t="shared" si="23"/>
        <v/>
      </c>
    </row>
    <row r="718" spans="17:19" x14ac:dyDescent="0.25">
      <c r="Q718" s="51" t="str">
        <f t="shared" si="22"/>
        <v/>
      </c>
      <c r="R718" s="51" t="str">
        <f>IF(M718="","",IF(AND(M718&lt;&gt;'Tabelas auxiliares'!$B$236,M718&lt;&gt;'Tabelas auxiliares'!$B$237,M718&lt;&gt;'Tabelas auxiliares'!$C$236,M718&lt;&gt;'Tabelas auxiliares'!$C$237,M718&lt;&gt;'Tabelas auxiliares'!$D$236),"FOLHA DE PESSOAL",IF(Q718='Tabelas auxiliares'!$A$237,"CUSTEIO",IF(Q718='Tabelas auxiliares'!$A$236,"INVESTIMENTO","ERRO - VERIFICAR"))))</f>
        <v/>
      </c>
      <c r="S718" s="64" t="str">
        <f t="shared" si="23"/>
        <v/>
      </c>
    </row>
    <row r="719" spans="17:19" x14ac:dyDescent="0.25">
      <c r="Q719" s="51" t="str">
        <f t="shared" si="22"/>
        <v/>
      </c>
      <c r="R719" s="51" t="str">
        <f>IF(M719="","",IF(AND(M719&lt;&gt;'Tabelas auxiliares'!$B$236,M719&lt;&gt;'Tabelas auxiliares'!$B$237,M719&lt;&gt;'Tabelas auxiliares'!$C$236,M719&lt;&gt;'Tabelas auxiliares'!$C$237,M719&lt;&gt;'Tabelas auxiliares'!$D$236),"FOLHA DE PESSOAL",IF(Q719='Tabelas auxiliares'!$A$237,"CUSTEIO",IF(Q719='Tabelas auxiliares'!$A$236,"INVESTIMENTO","ERRO - VERIFICAR"))))</f>
        <v/>
      </c>
      <c r="S719" s="64" t="str">
        <f t="shared" si="23"/>
        <v/>
      </c>
    </row>
    <row r="720" spans="17:19" x14ac:dyDescent="0.25">
      <c r="Q720" s="51" t="str">
        <f t="shared" si="22"/>
        <v/>
      </c>
      <c r="R720" s="51" t="str">
        <f>IF(M720="","",IF(AND(M720&lt;&gt;'Tabelas auxiliares'!$B$236,M720&lt;&gt;'Tabelas auxiliares'!$B$237,M720&lt;&gt;'Tabelas auxiliares'!$C$236,M720&lt;&gt;'Tabelas auxiliares'!$C$237,M720&lt;&gt;'Tabelas auxiliares'!$D$236),"FOLHA DE PESSOAL",IF(Q720='Tabelas auxiliares'!$A$237,"CUSTEIO",IF(Q720='Tabelas auxiliares'!$A$236,"INVESTIMENTO","ERRO - VERIFICAR"))))</f>
        <v/>
      </c>
      <c r="S720" s="64" t="str">
        <f t="shared" si="23"/>
        <v/>
      </c>
    </row>
    <row r="721" spans="17:19" x14ac:dyDescent="0.25">
      <c r="Q721" s="51" t="str">
        <f t="shared" si="22"/>
        <v/>
      </c>
      <c r="R721" s="51" t="str">
        <f>IF(M721="","",IF(AND(M721&lt;&gt;'Tabelas auxiliares'!$B$236,M721&lt;&gt;'Tabelas auxiliares'!$B$237,M721&lt;&gt;'Tabelas auxiliares'!$C$236,M721&lt;&gt;'Tabelas auxiliares'!$C$237,M721&lt;&gt;'Tabelas auxiliares'!$D$236),"FOLHA DE PESSOAL",IF(Q721='Tabelas auxiliares'!$A$237,"CUSTEIO",IF(Q721='Tabelas auxiliares'!$A$236,"INVESTIMENTO","ERRO - VERIFICAR"))))</f>
        <v/>
      </c>
      <c r="S721" s="64" t="str">
        <f t="shared" si="23"/>
        <v/>
      </c>
    </row>
    <row r="722" spans="17:19" x14ac:dyDescent="0.25">
      <c r="Q722" s="51" t="str">
        <f t="shared" si="22"/>
        <v/>
      </c>
      <c r="R722" s="51" t="str">
        <f>IF(M722="","",IF(AND(M722&lt;&gt;'Tabelas auxiliares'!$B$236,M722&lt;&gt;'Tabelas auxiliares'!$B$237,M722&lt;&gt;'Tabelas auxiliares'!$C$236,M722&lt;&gt;'Tabelas auxiliares'!$C$237,M722&lt;&gt;'Tabelas auxiliares'!$D$236),"FOLHA DE PESSOAL",IF(Q722='Tabelas auxiliares'!$A$237,"CUSTEIO",IF(Q722='Tabelas auxiliares'!$A$236,"INVESTIMENTO","ERRO - VERIFICAR"))))</f>
        <v/>
      </c>
      <c r="S722" s="64" t="str">
        <f t="shared" si="23"/>
        <v/>
      </c>
    </row>
    <row r="723" spans="17:19" x14ac:dyDescent="0.25">
      <c r="Q723" s="51" t="str">
        <f t="shared" si="22"/>
        <v/>
      </c>
      <c r="R723" s="51" t="str">
        <f>IF(M723="","",IF(AND(M723&lt;&gt;'Tabelas auxiliares'!$B$236,M723&lt;&gt;'Tabelas auxiliares'!$B$237,M723&lt;&gt;'Tabelas auxiliares'!$C$236,M723&lt;&gt;'Tabelas auxiliares'!$C$237,M723&lt;&gt;'Tabelas auxiliares'!$D$236),"FOLHA DE PESSOAL",IF(Q723='Tabelas auxiliares'!$A$237,"CUSTEIO",IF(Q723='Tabelas auxiliares'!$A$236,"INVESTIMENTO","ERRO - VERIFICAR"))))</f>
        <v/>
      </c>
      <c r="S723" s="64" t="str">
        <f t="shared" si="23"/>
        <v/>
      </c>
    </row>
    <row r="724" spans="17:19" x14ac:dyDescent="0.25">
      <c r="Q724" s="51" t="str">
        <f t="shared" si="22"/>
        <v/>
      </c>
      <c r="R724" s="51" t="str">
        <f>IF(M724="","",IF(AND(M724&lt;&gt;'Tabelas auxiliares'!$B$236,M724&lt;&gt;'Tabelas auxiliares'!$B$237,M724&lt;&gt;'Tabelas auxiliares'!$C$236,M724&lt;&gt;'Tabelas auxiliares'!$C$237,M724&lt;&gt;'Tabelas auxiliares'!$D$236),"FOLHA DE PESSOAL",IF(Q724='Tabelas auxiliares'!$A$237,"CUSTEIO",IF(Q724='Tabelas auxiliares'!$A$236,"INVESTIMENTO","ERRO - VERIFICAR"))))</f>
        <v/>
      </c>
      <c r="S724" s="64" t="str">
        <f t="shared" si="23"/>
        <v/>
      </c>
    </row>
    <row r="725" spans="17:19" x14ac:dyDescent="0.25">
      <c r="Q725" s="51" t="str">
        <f t="shared" si="22"/>
        <v/>
      </c>
      <c r="R725" s="51" t="str">
        <f>IF(M725="","",IF(AND(M725&lt;&gt;'Tabelas auxiliares'!$B$236,M725&lt;&gt;'Tabelas auxiliares'!$B$237,M725&lt;&gt;'Tabelas auxiliares'!$C$236,M725&lt;&gt;'Tabelas auxiliares'!$C$237,M725&lt;&gt;'Tabelas auxiliares'!$D$236),"FOLHA DE PESSOAL",IF(Q725='Tabelas auxiliares'!$A$237,"CUSTEIO",IF(Q725='Tabelas auxiliares'!$A$236,"INVESTIMENTO","ERRO - VERIFICAR"))))</f>
        <v/>
      </c>
      <c r="S725" s="64" t="str">
        <f t="shared" si="23"/>
        <v/>
      </c>
    </row>
    <row r="726" spans="17:19" x14ac:dyDescent="0.25">
      <c r="Q726" s="51" t="str">
        <f t="shared" si="22"/>
        <v/>
      </c>
      <c r="R726" s="51" t="str">
        <f>IF(M726="","",IF(AND(M726&lt;&gt;'Tabelas auxiliares'!$B$236,M726&lt;&gt;'Tabelas auxiliares'!$B$237,M726&lt;&gt;'Tabelas auxiliares'!$C$236,M726&lt;&gt;'Tabelas auxiliares'!$C$237,M726&lt;&gt;'Tabelas auxiliares'!$D$236),"FOLHA DE PESSOAL",IF(Q726='Tabelas auxiliares'!$A$237,"CUSTEIO",IF(Q726='Tabelas auxiliares'!$A$236,"INVESTIMENTO","ERRO - VERIFICAR"))))</f>
        <v/>
      </c>
      <c r="S726" s="64" t="str">
        <f t="shared" si="23"/>
        <v/>
      </c>
    </row>
    <row r="727" spans="17:19" x14ac:dyDescent="0.25">
      <c r="Q727" s="51" t="str">
        <f t="shared" si="22"/>
        <v/>
      </c>
      <c r="R727" s="51" t="str">
        <f>IF(M727="","",IF(AND(M727&lt;&gt;'Tabelas auxiliares'!$B$236,M727&lt;&gt;'Tabelas auxiliares'!$B$237,M727&lt;&gt;'Tabelas auxiliares'!$C$236,M727&lt;&gt;'Tabelas auxiliares'!$C$237,M727&lt;&gt;'Tabelas auxiliares'!$D$236),"FOLHA DE PESSOAL",IF(Q727='Tabelas auxiliares'!$A$237,"CUSTEIO",IF(Q727='Tabelas auxiliares'!$A$236,"INVESTIMENTO","ERRO - VERIFICAR"))))</f>
        <v/>
      </c>
      <c r="S727" s="64" t="str">
        <f t="shared" si="23"/>
        <v/>
      </c>
    </row>
    <row r="728" spans="17:19" x14ac:dyDescent="0.25">
      <c r="Q728" s="51" t="str">
        <f t="shared" si="22"/>
        <v/>
      </c>
      <c r="R728" s="51" t="str">
        <f>IF(M728="","",IF(AND(M728&lt;&gt;'Tabelas auxiliares'!$B$236,M728&lt;&gt;'Tabelas auxiliares'!$B$237,M728&lt;&gt;'Tabelas auxiliares'!$C$236,M728&lt;&gt;'Tabelas auxiliares'!$C$237,M728&lt;&gt;'Tabelas auxiliares'!$D$236),"FOLHA DE PESSOAL",IF(Q728='Tabelas auxiliares'!$A$237,"CUSTEIO",IF(Q728='Tabelas auxiliares'!$A$236,"INVESTIMENTO","ERRO - VERIFICAR"))))</f>
        <v/>
      </c>
      <c r="S728" s="64" t="str">
        <f t="shared" si="23"/>
        <v/>
      </c>
    </row>
    <row r="729" spans="17:19" x14ac:dyDescent="0.25">
      <c r="Q729" s="51" t="str">
        <f t="shared" si="22"/>
        <v/>
      </c>
      <c r="R729" s="51" t="str">
        <f>IF(M729="","",IF(AND(M729&lt;&gt;'Tabelas auxiliares'!$B$236,M729&lt;&gt;'Tabelas auxiliares'!$B$237,M729&lt;&gt;'Tabelas auxiliares'!$C$236,M729&lt;&gt;'Tabelas auxiliares'!$C$237,M729&lt;&gt;'Tabelas auxiliares'!$D$236),"FOLHA DE PESSOAL",IF(Q729='Tabelas auxiliares'!$A$237,"CUSTEIO",IF(Q729='Tabelas auxiliares'!$A$236,"INVESTIMENTO","ERRO - VERIFICAR"))))</f>
        <v/>
      </c>
      <c r="S729" s="64" t="str">
        <f t="shared" si="23"/>
        <v/>
      </c>
    </row>
    <row r="730" spans="17:19" x14ac:dyDescent="0.25">
      <c r="Q730" s="51" t="str">
        <f t="shared" si="22"/>
        <v/>
      </c>
      <c r="R730" s="51" t="str">
        <f>IF(M730="","",IF(AND(M730&lt;&gt;'Tabelas auxiliares'!$B$236,M730&lt;&gt;'Tabelas auxiliares'!$B$237,M730&lt;&gt;'Tabelas auxiliares'!$C$236,M730&lt;&gt;'Tabelas auxiliares'!$C$237,M730&lt;&gt;'Tabelas auxiliares'!$D$236),"FOLHA DE PESSOAL",IF(Q730='Tabelas auxiliares'!$A$237,"CUSTEIO",IF(Q730='Tabelas auxiliares'!$A$236,"INVESTIMENTO","ERRO - VERIFICAR"))))</f>
        <v/>
      </c>
      <c r="S730" s="64" t="str">
        <f t="shared" si="23"/>
        <v/>
      </c>
    </row>
    <row r="731" spans="17:19" x14ac:dyDescent="0.25">
      <c r="Q731" s="51" t="str">
        <f t="shared" si="22"/>
        <v/>
      </c>
      <c r="R731" s="51" t="str">
        <f>IF(M731="","",IF(AND(M731&lt;&gt;'Tabelas auxiliares'!$B$236,M731&lt;&gt;'Tabelas auxiliares'!$B$237,M731&lt;&gt;'Tabelas auxiliares'!$C$236,M731&lt;&gt;'Tabelas auxiliares'!$C$237,M731&lt;&gt;'Tabelas auxiliares'!$D$236),"FOLHA DE PESSOAL",IF(Q731='Tabelas auxiliares'!$A$237,"CUSTEIO",IF(Q731='Tabelas auxiliares'!$A$236,"INVESTIMENTO","ERRO - VERIFICAR"))))</f>
        <v/>
      </c>
      <c r="S731" s="64" t="str">
        <f t="shared" si="23"/>
        <v/>
      </c>
    </row>
    <row r="732" spans="17:19" x14ac:dyDescent="0.25">
      <c r="Q732" s="51" t="str">
        <f t="shared" si="22"/>
        <v/>
      </c>
      <c r="R732" s="51" t="str">
        <f>IF(M732="","",IF(AND(M732&lt;&gt;'Tabelas auxiliares'!$B$236,M732&lt;&gt;'Tabelas auxiliares'!$B$237,M732&lt;&gt;'Tabelas auxiliares'!$C$236,M732&lt;&gt;'Tabelas auxiliares'!$C$237,M732&lt;&gt;'Tabelas auxiliares'!$D$236),"FOLHA DE PESSOAL",IF(Q732='Tabelas auxiliares'!$A$237,"CUSTEIO",IF(Q732='Tabelas auxiliares'!$A$236,"INVESTIMENTO","ERRO - VERIFICAR"))))</f>
        <v/>
      </c>
      <c r="S732" s="64" t="str">
        <f t="shared" si="23"/>
        <v/>
      </c>
    </row>
    <row r="733" spans="17:19" x14ac:dyDescent="0.25">
      <c r="Q733" s="51" t="str">
        <f t="shared" si="22"/>
        <v/>
      </c>
      <c r="R733" s="51" t="str">
        <f>IF(M733="","",IF(AND(M733&lt;&gt;'Tabelas auxiliares'!$B$236,M733&lt;&gt;'Tabelas auxiliares'!$B$237,M733&lt;&gt;'Tabelas auxiliares'!$C$236,M733&lt;&gt;'Tabelas auxiliares'!$C$237,M733&lt;&gt;'Tabelas auxiliares'!$D$236),"FOLHA DE PESSOAL",IF(Q733='Tabelas auxiliares'!$A$237,"CUSTEIO",IF(Q733='Tabelas auxiliares'!$A$236,"INVESTIMENTO","ERRO - VERIFICAR"))))</f>
        <v/>
      </c>
      <c r="S733" s="64" t="str">
        <f t="shared" si="23"/>
        <v/>
      </c>
    </row>
    <row r="734" spans="17:19" x14ac:dyDescent="0.25">
      <c r="Q734" s="51" t="str">
        <f t="shared" si="22"/>
        <v/>
      </c>
      <c r="R734" s="51" t="str">
        <f>IF(M734="","",IF(AND(M734&lt;&gt;'Tabelas auxiliares'!$B$236,M734&lt;&gt;'Tabelas auxiliares'!$B$237,M734&lt;&gt;'Tabelas auxiliares'!$C$236,M734&lt;&gt;'Tabelas auxiliares'!$C$237,M734&lt;&gt;'Tabelas auxiliares'!$D$236),"FOLHA DE PESSOAL",IF(Q734='Tabelas auxiliares'!$A$237,"CUSTEIO",IF(Q734='Tabelas auxiliares'!$A$236,"INVESTIMENTO","ERRO - VERIFICAR"))))</f>
        <v/>
      </c>
      <c r="S734" s="64" t="str">
        <f t="shared" si="23"/>
        <v/>
      </c>
    </row>
    <row r="735" spans="17:19" x14ac:dyDescent="0.25">
      <c r="Q735" s="51" t="str">
        <f t="shared" si="22"/>
        <v/>
      </c>
      <c r="R735" s="51" t="str">
        <f>IF(M735="","",IF(AND(M735&lt;&gt;'Tabelas auxiliares'!$B$236,M735&lt;&gt;'Tabelas auxiliares'!$B$237,M735&lt;&gt;'Tabelas auxiliares'!$C$236,M735&lt;&gt;'Tabelas auxiliares'!$C$237,M735&lt;&gt;'Tabelas auxiliares'!$D$236),"FOLHA DE PESSOAL",IF(Q735='Tabelas auxiliares'!$A$237,"CUSTEIO",IF(Q735='Tabelas auxiliares'!$A$236,"INVESTIMENTO","ERRO - VERIFICAR"))))</f>
        <v/>
      </c>
      <c r="S735" s="64" t="str">
        <f t="shared" si="23"/>
        <v/>
      </c>
    </row>
    <row r="736" spans="17:19" x14ac:dyDescent="0.25">
      <c r="Q736" s="51" t="str">
        <f t="shared" si="22"/>
        <v/>
      </c>
      <c r="R736" s="51" t="str">
        <f>IF(M736="","",IF(AND(M736&lt;&gt;'Tabelas auxiliares'!$B$236,M736&lt;&gt;'Tabelas auxiliares'!$B$237,M736&lt;&gt;'Tabelas auxiliares'!$C$236,M736&lt;&gt;'Tabelas auxiliares'!$C$237,M736&lt;&gt;'Tabelas auxiliares'!$D$236),"FOLHA DE PESSOAL",IF(Q736='Tabelas auxiliares'!$A$237,"CUSTEIO",IF(Q736='Tabelas auxiliares'!$A$236,"INVESTIMENTO","ERRO - VERIFICAR"))))</f>
        <v/>
      </c>
      <c r="S736" s="64" t="str">
        <f t="shared" si="23"/>
        <v/>
      </c>
    </row>
    <row r="737" spans="17:19" x14ac:dyDescent="0.25">
      <c r="Q737" s="51" t="str">
        <f t="shared" si="22"/>
        <v/>
      </c>
      <c r="R737" s="51" t="str">
        <f>IF(M737="","",IF(AND(M737&lt;&gt;'Tabelas auxiliares'!$B$236,M737&lt;&gt;'Tabelas auxiliares'!$B$237,M737&lt;&gt;'Tabelas auxiliares'!$C$236,M737&lt;&gt;'Tabelas auxiliares'!$C$237,M737&lt;&gt;'Tabelas auxiliares'!$D$236),"FOLHA DE PESSOAL",IF(Q737='Tabelas auxiliares'!$A$237,"CUSTEIO",IF(Q737='Tabelas auxiliares'!$A$236,"INVESTIMENTO","ERRO - VERIFICAR"))))</f>
        <v/>
      </c>
      <c r="S737" s="64" t="str">
        <f t="shared" si="23"/>
        <v/>
      </c>
    </row>
    <row r="738" spans="17:19" x14ac:dyDescent="0.25">
      <c r="Q738" s="51" t="str">
        <f t="shared" si="22"/>
        <v/>
      </c>
      <c r="R738" s="51" t="str">
        <f>IF(M738="","",IF(AND(M738&lt;&gt;'Tabelas auxiliares'!$B$236,M738&lt;&gt;'Tabelas auxiliares'!$B$237,M738&lt;&gt;'Tabelas auxiliares'!$C$236,M738&lt;&gt;'Tabelas auxiliares'!$C$237,M738&lt;&gt;'Tabelas auxiliares'!$D$236),"FOLHA DE PESSOAL",IF(Q738='Tabelas auxiliares'!$A$237,"CUSTEIO",IF(Q738='Tabelas auxiliares'!$A$236,"INVESTIMENTO","ERRO - VERIFICAR"))))</f>
        <v/>
      </c>
      <c r="S738" s="64" t="str">
        <f t="shared" si="23"/>
        <v/>
      </c>
    </row>
    <row r="739" spans="17:19" x14ac:dyDescent="0.25">
      <c r="Q739" s="51" t="str">
        <f t="shared" si="22"/>
        <v/>
      </c>
      <c r="R739" s="51" t="str">
        <f>IF(M739="","",IF(AND(M739&lt;&gt;'Tabelas auxiliares'!$B$236,M739&lt;&gt;'Tabelas auxiliares'!$B$237,M739&lt;&gt;'Tabelas auxiliares'!$C$236,M739&lt;&gt;'Tabelas auxiliares'!$C$237,M739&lt;&gt;'Tabelas auxiliares'!$D$236),"FOLHA DE PESSOAL",IF(Q739='Tabelas auxiliares'!$A$237,"CUSTEIO",IF(Q739='Tabelas auxiliares'!$A$236,"INVESTIMENTO","ERRO - VERIFICAR"))))</f>
        <v/>
      </c>
      <c r="S739" s="64" t="str">
        <f t="shared" si="23"/>
        <v/>
      </c>
    </row>
    <row r="740" spans="17:19" x14ac:dyDescent="0.25">
      <c r="Q740" s="51" t="str">
        <f t="shared" si="22"/>
        <v/>
      </c>
      <c r="R740" s="51" t="str">
        <f>IF(M740="","",IF(AND(M740&lt;&gt;'Tabelas auxiliares'!$B$236,M740&lt;&gt;'Tabelas auxiliares'!$B$237,M740&lt;&gt;'Tabelas auxiliares'!$C$236,M740&lt;&gt;'Tabelas auxiliares'!$C$237,M740&lt;&gt;'Tabelas auxiliares'!$D$236),"FOLHA DE PESSOAL",IF(Q740='Tabelas auxiliares'!$A$237,"CUSTEIO",IF(Q740='Tabelas auxiliares'!$A$236,"INVESTIMENTO","ERRO - VERIFICAR"))))</f>
        <v/>
      </c>
      <c r="S740" s="64" t="str">
        <f t="shared" si="23"/>
        <v/>
      </c>
    </row>
    <row r="741" spans="17:19" x14ac:dyDescent="0.25">
      <c r="Q741" s="51" t="str">
        <f t="shared" si="22"/>
        <v/>
      </c>
      <c r="R741" s="51" t="str">
        <f>IF(M741="","",IF(AND(M741&lt;&gt;'Tabelas auxiliares'!$B$236,M741&lt;&gt;'Tabelas auxiliares'!$B$237,M741&lt;&gt;'Tabelas auxiliares'!$C$236,M741&lt;&gt;'Tabelas auxiliares'!$C$237,M741&lt;&gt;'Tabelas auxiliares'!$D$236),"FOLHA DE PESSOAL",IF(Q741='Tabelas auxiliares'!$A$237,"CUSTEIO",IF(Q741='Tabelas auxiliares'!$A$236,"INVESTIMENTO","ERRO - VERIFICAR"))))</f>
        <v/>
      </c>
      <c r="S741" s="64" t="str">
        <f t="shared" si="23"/>
        <v/>
      </c>
    </row>
    <row r="742" spans="17:19" x14ac:dyDescent="0.25">
      <c r="Q742" s="51" t="str">
        <f t="shared" si="22"/>
        <v/>
      </c>
      <c r="R742" s="51" t="str">
        <f>IF(M742="","",IF(AND(M742&lt;&gt;'Tabelas auxiliares'!$B$236,M742&lt;&gt;'Tabelas auxiliares'!$B$237,M742&lt;&gt;'Tabelas auxiliares'!$C$236,M742&lt;&gt;'Tabelas auxiliares'!$C$237,M742&lt;&gt;'Tabelas auxiliares'!$D$236),"FOLHA DE PESSOAL",IF(Q742='Tabelas auxiliares'!$A$237,"CUSTEIO",IF(Q742='Tabelas auxiliares'!$A$236,"INVESTIMENTO","ERRO - VERIFICAR"))))</f>
        <v/>
      </c>
      <c r="S742" s="64" t="str">
        <f t="shared" si="23"/>
        <v/>
      </c>
    </row>
    <row r="743" spans="17:19" x14ac:dyDescent="0.25">
      <c r="Q743" s="51" t="str">
        <f t="shared" si="22"/>
        <v/>
      </c>
      <c r="R743" s="51" t="str">
        <f>IF(M743="","",IF(AND(M743&lt;&gt;'Tabelas auxiliares'!$B$236,M743&lt;&gt;'Tabelas auxiliares'!$B$237,M743&lt;&gt;'Tabelas auxiliares'!$C$236,M743&lt;&gt;'Tabelas auxiliares'!$C$237,M743&lt;&gt;'Tabelas auxiliares'!$D$236),"FOLHA DE PESSOAL",IF(Q743='Tabelas auxiliares'!$A$237,"CUSTEIO",IF(Q743='Tabelas auxiliares'!$A$236,"INVESTIMENTO","ERRO - VERIFICAR"))))</f>
        <v/>
      </c>
      <c r="S743" s="64" t="str">
        <f t="shared" si="23"/>
        <v/>
      </c>
    </row>
    <row r="744" spans="17:19" x14ac:dyDescent="0.25">
      <c r="Q744" s="51" t="str">
        <f t="shared" si="22"/>
        <v/>
      </c>
      <c r="R744" s="51" t="str">
        <f>IF(M744="","",IF(AND(M744&lt;&gt;'Tabelas auxiliares'!$B$236,M744&lt;&gt;'Tabelas auxiliares'!$B$237,M744&lt;&gt;'Tabelas auxiliares'!$C$236,M744&lt;&gt;'Tabelas auxiliares'!$C$237,M744&lt;&gt;'Tabelas auxiliares'!$D$236),"FOLHA DE PESSOAL",IF(Q744='Tabelas auxiliares'!$A$237,"CUSTEIO",IF(Q744='Tabelas auxiliares'!$A$236,"INVESTIMENTO","ERRO - VERIFICAR"))))</f>
        <v/>
      </c>
      <c r="S744" s="64" t="str">
        <f t="shared" si="23"/>
        <v/>
      </c>
    </row>
    <row r="745" spans="17:19" x14ac:dyDescent="0.25">
      <c r="Q745" s="51" t="str">
        <f t="shared" si="22"/>
        <v/>
      </c>
      <c r="R745" s="51" t="str">
        <f>IF(M745="","",IF(AND(M745&lt;&gt;'Tabelas auxiliares'!$B$236,M745&lt;&gt;'Tabelas auxiliares'!$B$237,M745&lt;&gt;'Tabelas auxiliares'!$C$236,M745&lt;&gt;'Tabelas auxiliares'!$C$237,M745&lt;&gt;'Tabelas auxiliares'!$D$236),"FOLHA DE PESSOAL",IF(Q745='Tabelas auxiliares'!$A$237,"CUSTEIO",IF(Q745='Tabelas auxiliares'!$A$236,"INVESTIMENTO","ERRO - VERIFICAR"))))</f>
        <v/>
      </c>
      <c r="S745" s="64" t="str">
        <f t="shared" si="23"/>
        <v/>
      </c>
    </row>
    <row r="746" spans="17:19" x14ac:dyDescent="0.25">
      <c r="Q746" s="51" t="str">
        <f t="shared" si="22"/>
        <v/>
      </c>
      <c r="R746" s="51" t="str">
        <f>IF(M746="","",IF(AND(M746&lt;&gt;'Tabelas auxiliares'!$B$236,M746&lt;&gt;'Tabelas auxiliares'!$B$237,M746&lt;&gt;'Tabelas auxiliares'!$C$236,M746&lt;&gt;'Tabelas auxiliares'!$C$237,M746&lt;&gt;'Tabelas auxiliares'!$D$236),"FOLHA DE PESSOAL",IF(Q746='Tabelas auxiliares'!$A$237,"CUSTEIO",IF(Q746='Tabelas auxiliares'!$A$236,"INVESTIMENTO","ERRO - VERIFICAR"))))</f>
        <v/>
      </c>
      <c r="S746" s="64" t="str">
        <f t="shared" si="23"/>
        <v/>
      </c>
    </row>
    <row r="747" spans="17:19" x14ac:dyDescent="0.25">
      <c r="Q747" s="51" t="str">
        <f t="shared" si="22"/>
        <v/>
      </c>
      <c r="R747" s="51" t="str">
        <f>IF(M747="","",IF(AND(M747&lt;&gt;'Tabelas auxiliares'!$B$236,M747&lt;&gt;'Tabelas auxiliares'!$B$237,M747&lt;&gt;'Tabelas auxiliares'!$C$236,M747&lt;&gt;'Tabelas auxiliares'!$C$237,M747&lt;&gt;'Tabelas auxiliares'!$D$236),"FOLHA DE PESSOAL",IF(Q747='Tabelas auxiliares'!$A$237,"CUSTEIO",IF(Q747='Tabelas auxiliares'!$A$236,"INVESTIMENTO","ERRO - VERIFICAR"))))</f>
        <v/>
      </c>
      <c r="S747" s="64" t="str">
        <f t="shared" si="23"/>
        <v/>
      </c>
    </row>
    <row r="748" spans="17:19" x14ac:dyDescent="0.25">
      <c r="Q748" s="51" t="str">
        <f t="shared" si="22"/>
        <v/>
      </c>
      <c r="R748" s="51" t="str">
        <f>IF(M748="","",IF(AND(M748&lt;&gt;'Tabelas auxiliares'!$B$236,M748&lt;&gt;'Tabelas auxiliares'!$B$237,M748&lt;&gt;'Tabelas auxiliares'!$C$236,M748&lt;&gt;'Tabelas auxiliares'!$C$237,M748&lt;&gt;'Tabelas auxiliares'!$D$236),"FOLHA DE PESSOAL",IF(Q748='Tabelas auxiliares'!$A$237,"CUSTEIO",IF(Q748='Tabelas auxiliares'!$A$236,"INVESTIMENTO","ERRO - VERIFICAR"))))</f>
        <v/>
      </c>
      <c r="S748" s="64" t="str">
        <f t="shared" si="23"/>
        <v/>
      </c>
    </row>
    <row r="749" spans="17:19" x14ac:dyDescent="0.25">
      <c r="Q749" s="51" t="str">
        <f t="shared" si="22"/>
        <v/>
      </c>
      <c r="R749" s="51" t="str">
        <f>IF(M749="","",IF(AND(M749&lt;&gt;'Tabelas auxiliares'!$B$236,M749&lt;&gt;'Tabelas auxiliares'!$B$237,M749&lt;&gt;'Tabelas auxiliares'!$C$236,M749&lt;&gt;'Tabelas auxiliares'!$C$237,M749&lt;&gt;'Tabelas auxiliares'!$D$236),"FOLHA DE PESSOAL",IF(Q749='Tabelas auxiliares'!$A$237,"CUSTEIO",IF(Q749='Tabelas auxiliares'!$A$236,"INVESTIMENTO","ERRO - VERIFICAR"))))</f>
        <v/>
      </c>
      <c r="S749" s="64" t="str">
        <f t="shared" si="23"/>
        <v/>
      </c>
    </row>
    <row r="750" spans="17:19" x14ac:dyDescent="0.25">
      <c r="Q750" s="51" t="str">
        <f t="shared" si="22"/>
        <v/>
      </c>
      <c r="R750" s="51" t="str">
        <f>IF(M750="","",IF(AND(M750&lt;&gt;'Tabelas auxiliares'!$B$236,M750&lt;&gt;'Tabelas auxiliares'!$B$237,M750&lt;&gt;'Tabelas auxiliares'!$C$236,M750&lt;&gt;'Tabelas auxiliares'!$C$237,M750&lt;&gt;'Tabelas auxiliares'!$D$236),"FOLHA DE PESSOAL",IF(Q750='Tabelas auxiliares'!$A$237,"CUSTEIO",IF(Q750='Tabelas auxiliares'!$A$236,"INVESTIMENTO","ERRO - VERIFICAR"))))</f>
        <v/>
      </c>
      <c r="S750" s="64" t="str">
        <f t="shared" si="23"/>
        <v/>
      </c>
    </row>
    <row r="751" spans="17:19" x14ac:dyDescent="0.25">
      <c r="Q751" s="51" t="str">
        <f t="shared" si="22"/>
        <v/>
      </c>
      <c r="R751" s="51" t="str">
        <f>IF(M751="","",IF(AND(M751&lt;&gt;'Tabelas auxiliares'!$B$236,M751&lt;&gt;'Tabelas auxiliares'!$B$237,M751&lt;&gt;'Tabelas auxiliares'!$C$236,M751&lt;&gt;'Tabelas auxiliares'!$C$237,M751&lt;&gt;'Tabelas auxiliares'!$D$236),"FOLHA DE PESSOAL",IF(Q751='Tabelas auxiliares'!$A$237,"CUSTEIO",IF(Q751='Tabelas auxiliares'!$A$236,"INVESTIMENTO","ERRO - VERIFICAR"))))</f>
        <v/>
      </c>
      <c r="S751" s="64" t="str">
        <f t="shared" si="23"/>
        <v/>
      </c>
    </row>
    <row r="752" spans="17:19" x14ac:dyDescent="0.25">
      <c r="Q752" s="51" t="str">
        <f t="shared" si="22"/>
        <v/>
      </c>
      <c r="R752" s="51" t="str">
        <f>IF(M752="","",IF(AND(M752&lt;&gt;'Tabelas auxiliares'!$B$236,M752&lt;&gt;'Tabelas auxiliares'!$B$237,M752&lt;&gt;'Tabelas auxiliares'!$C$236,M752&lt;&gt;'Tabelas auxiliares'!$C$237,M752&lt;&gt;'Tabelas auxiliares'!$D$236),"FOLHA DE PESSOAL",IF(Q752='Tabelas auxiliares'!$A$237,"CUSTEIO",IF(Q752='Tabelas auxiliares'!$A$236,"INVESTIMENTO","ERRO - VERIFICAR"))))</f>
        <v/>
      </c>
      <c r="S752" s="64" t="str">
        <f t="shared" si="23"/>
        <v/>
      </c>
    </row>
    <row r="753" spans="17:19" x14ac:dyDescent="0.25">
      <c r="Q753" s="51" t="str">
        <f t="shared" si="22"/>
        <v/>
      </c>
      <c r="R753" s="51" t="str">
        <f>IF(M753="","",IF(AND(M753&lt;&gt;'Tabelas auxiliares'!$B$236,M753&lt;&gt;'Tabelas auxiliares'!$B$237,M753&lt;&gt;'Tabelas auxiliares'!$C$236,M753&lt;&gt;'Tabelas auxiliares'!$C$237,M753&lt;&gt;'Tabelas auxiliares'!$D$236),"FOLHA DE PESSOAL",IF(Q753='Tabelas auxiliares'!$A$237,"CUSTEIO",IF(Q753='Tabelas auxiliares'!$A$236,"INVESTIMENTO","ERRO - VERIFICAR"))))</f>
        <v/>
      </c>
      <c r="S753" s="64" t="str">
        <f t="shared" si="23"/>
        <v/>
      </c>
    </row>
    <row r="754" spans="17:19" x14ac:dyDescent="0.25">
      <c r="Q754" s="51" t="str">
        <f t="shared" si="22"/>
        <v/>
      </c>
      <c r="R754" s="51" t="str">
        <f>IF(M754="","",IF(AND(M754&lt;&gt;'Tabelas auxiliares'!$B$236,M754&lt;&gt;'Tabelas auxiliares'!$B$237,M754&lt;&gt;'Tabelas auxiliares'!$C$236,M754&lt;&gt;'Tabelas auxiliares'!$C$237,M754&lt;&gt;'Tabelas auxiliares'!$D$236),"FOLHA DE PESSOAL",IF(Q754='Tabelas auxiliares'!$A$237,"CUSTEIO",IF(Q754='Tabelas auxiliares'!$A$236,"INVESTIMENTO","ERRO - VERIFICAR"))))</f>
        <v/>
      </c>
      <c r="S754" s="64" t="str">
        <f t="shared" si="23"/>
        <v/>
      </c>
    </row>
    <row r="755" spans="17:19" x14ac:dyDescent="0.25">
      <c r="Q755" s="51" t="str">
        <f t="shared" si="22"/>
        <v/>
      </c>
      <c r="R755" s="51" t="str">
        <f>IF(M755="","",IF(AND(M755&lt;&gt;'Tabelas auxiliares'!$B$236,M755&lt;&gt;'Tabelas auxiliares'!$B$237,M755&lt;&gt;'Tabelas auxiliares'!$C$236,M755&lt;&gt;'Tabelas auxiliares'!$C$237,M755&lt;&gt;'Tabelas auxiliares'!$D$236),"FOLHA DE PESSOAL",IF(Q755='Tabelas auxiliares'!$A$237,"CUSTEIO",IF(Q755='Tabelas auxiliares'!$A$236,"INVESTIMENTO","ERRO - VERIFICAR"))))</f>
        <v/>
      </c>
      <c r="S755" s="64" t="str">
        <f t="shared" si="23"/>
        <v/>
      </c>
    </row>
    <row r="756" spans="17:19" x14ac:dyDescent="0.25">
      <c r="Q756" s="51" t="str">
        <f t="shared" si="22"/>
        <v/>
      </c>
      <c r="R756" s="51" t="str">
        <f>IF(M756="","",IF(AND(M756&lt;&gt;'Tabelas auxiliares'!$B$236,M756&lt;&gt;'Tabelas auxiliares'!$B$237,M756&lt;&gt;'Tabelas auxiliares'!$C$236,M756&lt;&gt;'Tabelas auxiliares'!$C$237,M756&lt;&gt;'Tabelas auxiliares'!$D$236),"FOLHA DE PESSOAL",IF(Q756='Tabelas auxiliares'!$A$237,"CUSTEIO",IF(Q756='Tabelas auxiliares'!$A$236,"INVESTIMENTO","ERRO - VERIFICAR"))))</f>
        <v/>
      </c>
      <c r="S756" s="64" t="str">
        <f t="shared" si="23"/>
        <v/>
      </c>
    </row>
    <row r="757" spans="17:19" x14ac:dyDescent="0.25">
      <c r="Q757" s="51" t="str">
        <f t="shared" si="22"/>
        <v/>
      </c>
      <c r="R757" s="51" t="str">
        <f>IF(M757="","",IF(AND(M757&lt;&gt;'Tabelas auxiliares'!$B$236,M757&lt;&gt;'Tabelas auxiliares'!$B$237,M757&lt;&gt;'Tabelas auxiliares'!$C$236,M757&lt;&gt;'Tabelas auxiliares'!$C$237,M757&lt;&gt;'Tabelas auxiliares'!$D$236),"FOLHA DE PESSOAL",IF(Q757='Tabelas auxiliares'!$A$237,"CUSTEIO",IF(Q757='Tabelas auxiliares'!$A$236,"INVESTIMENTO","ERRO - VERIFICAR"))))</f>
        <v/>
      </c>
      <c r="S757" s="64" t="str">
        <f t="shared" si="23"/>
        <v/>
      </c>
    </row>
    <row r="758" spans="17:19" x14ac:dyDescent="0.25">
      <c r="Q758" s="51" t="str">
        <f t="shared" si="22"/>
        <v/>
      </c>
      <c r="R758" s="51" t="str">
        <f>IF(M758="","",IF(AND(M758&lt;&gt;'Tabelas auxiliares'!$B$236,M758&lt;&gt;'Tabelas auxiliares'!$B$237,M758&lt;&gt;'Tabelas auxiliares'!$C$236,M758&lt;&gt;'Tabelas auxiliares'!$C$237,M758&lt;&gt;'Tabelas auxiliares'!$D$236),"FOLHA DE PESSOAL",IF(Q758='Tabelas auxiliares'!$A$237,"CUSTEIO",IF(Q758='Tabelas auxiliares'!$A$236,"INVESTIMENTO","ERRO - VERIFICAR"))))</f>
        <v/>
      </c>
      <c r="S758" s="64" t="str">
        <f t="shared" si="23"/>
        <v/>
      </c>
    </row>
    <row r="759" spans="17:19" x14ac:dyDescent="0.25">
      <c r="Q759" s="51" t="str">
        <f t="shared" si="22"/>
        <v/>
      </c>
      <c r="R759" s="51" t="str">
        <f>IF(M759="","",IF(AND(M759&lt;&gt;'Tabelas auxiliares'!$B$236,M759&lt;&gt;'Tabelas auxiliares'!$B$237,M759&lt;&gt;'Tabelas auxiliares'!$C$236,M759&lt;&gt;'Tabelas auxiliares'!$C$237,M759&lt;&gt;'Tabelas auxiliares'!$D$236),"FOLHA DE PESSOAL",IF(Q759='Tabelas auxiliares'!$A$237,"CUSTEIO",IF(Q759='Tabelas auxiliares'!$A$236,"INVESTIMENTO","ERRO - VERIFICAR"))))</f>
        <v/>
      </c>
      <c r="S759" s="64" t="str">
        <f t="shared" si="23"/>
        <v/>
      </c>
    </row>
    <row r="760" spans="17:19" x14ac:dyDescent="0.25">
      <c r="Q760" s="51" t="str">
        <f t="shared" si="22"/>
        <v/>
      </c>
      <c r="R760" s="51" t="str">
        <f>IF(M760="","",IF(AND(M760&lt;&gt;'Tabelas auxiliares'!$B$236,M760&lt;&gt;'Tabelas auxiliares'!$B$237,M760&lt;&gt;'Tabelas auxiliares'!$C$236,M760&lt;&gt;'Tabelas auxiliares'!$C$237,M760&lt;&gt;'Tabelas auxiliares'!$D$236),"FOLHA DE PESSOAL",IF(Q760='Tabelas auxiliares'!$A$237,"CUSTEIO",IF(Q760='Tabelas auxiliares'!$A$236,"INVESTIMENTO","ERRO - VERIFICAR"))))</f>
        <v/>
      </c>
      <c r="S760" s="64" t="str">
        <f t="shared" si="23"/>
        <v/>
      </c>
    </row>
    <row r="761" spans="17:19" x14ac:dyDescent="0.25">
      <c r="Q761" s="51" t="str">
        <f t="shared" si="22"/>
        <v/>
      </c>
      <c r="R761" s="51" t="str">
        <f>IF(M761="","",IF(AND(M761&lt;&gt;'Tabelas auxiliares'!$B$236,M761&lt;&gt;'Tabelas auxiliares'!$B$237,M761&lt;&gt;'Tabelas auxiliares'!$C$236,M761&lt;&gt;'Tabelas auxiliares'!$C$237,M761&lt;&gt;'Tabelas auxiliares'!$D$236),"FOLHA DE PESSOAL",IF(Q761='Tabelas auxiliares'!$A$237,"CUSTEIO",IF(Q761='Tabelas auxiliares'!$A$236,"INVESTIMENTO","ERRO - VERIFICAR"))))</f>
        <v/>
      </c>
      <c r="S761" s="64" t="str">
        <f t="shared" si="23"/>
        <v/>
      </c>
    </row>
    <row r="762" spans="17:19" x14ac:dyDescent="0.25">
      <c r="Q762" s="51" t="str">
        <f t="shared" si="22"/>
        <v/>
      </c>
      <c r="R762" s="51" t="str">
        <f>IF(M762="","",IF(AND(M762&lt;&gt;'Tabelas auxiliares'!$B$236,M762&lt;&gt;'Tabelas auxiliares'!$B$237,M762&lt;&gt;'Tabelas auxiliares'!$C$236,M762&lt;&gt;'Tabelas auxiliares'!$C$237,M762&lt;&gt;'Tabelas auxiliares'!$D$236),"FOLHA DE PESSOAL",IF(Q762='Tabelas auxiliares'!$A$237,"CUSTEIO",IF(Q762='Tabelas auxiliares'!$A$236,"INVESTIMENTO","ERRO - VERIFICAR"))))</f>
        <v/>
      </c>
      <c r="S762" s="64" t="str">
        <f t="shared" si="23"/>
        <v/>
      </c>
    </row>
    <row r="763" spans="17:19" x14ac:dyDescent="0.25">
      <c r="Q763" s="51" t="str">
        <f t="shared" si="22"/>
        <v/>
      </c>
      <c r="R763" s="51" t="str">
        <f>IF(M763="","",IF(AND(M763&lt;&gt;'Tabelas auxiliares'!$B$236,M763&lt;&gt;'Tabelas auxiliares'!$B$237,M763&lt;&gt;'Tabelas auxiliares'!$C$236,M763&lt;&gt;'Tabelas auxiliares'!$C$237,M763&lt;&gt;'Tabelas auxiliares'!$D$236),"FOLHA DE PESSOAL",IF(Q763='Tabelas auxiliares'!$A$237,"CUSTEIO",IF(Q763='Tabelas auxiliares'!$A$236,"INVESTIMENTO","ERRO - VERIFICAR"))))</f>
        <v/>
      </c>
      <c r="S763" s="64" t="str">
        <f t="shared" si="23"/>
        <v/>
      </c>
    </row>
    <row r="764" spans="17:19" x14ac:dyDescent="0.25">
      <c r="Q764" s="51" t="str">
        <f t="shared" si="22"/>
        <v/>
      </c>
      <c r="R764" s="51" t="str">
        <f>IF(M764="","",IF(AND(M764&lt;&gt;'Tabelas auxiliares'!$B$236,M764&lt;&gt;'Tabelas auxiliares'!$B$237,M764&lt;&gt;'Tabelas auxiliares'!$C$236,M764&lt;&gt;'Tabelas auxiliares'!$C$237,M764&lt;&gt;'Tabelas auxiliares'!$D$236),"FOLHA DE PESSOAL",IF(Q764='Tabelas auxiliares'!$A$237,"CUSTEIO",IF(Q764='Tabelas auxiliares'!$A$236,"INVESTIMENTO","ERRO - VERIFICAR"))))</f>
        <v/>
      </c>
      <c r="S764" s="64" t="str">
        <f t="shared" si="23"/>
        <v/>
      </c>
    </row>
    <row r="765" spans="17:19" x14ac:dyDescent="0.25">
      <c r="Q765" s="51" t="str">
        <f t="shared" si="22"/>
        <v/>
      </c>
      <c r="R765" s="51" t="str">
        <f>IF(M765="","",IF(AND(M765&lt;&gt;'Tabelas auxiliares'!$B$236,M765&lt;&gt;'Tabelas auxiliares'!$B$237,M765&lt;&gt;'Tabelas auxiliares'!$C$236,M765&lt;&gt;'Tabelas auxiliares'!$C$237,M765&lt;&gt;'Tabelas auxiliares'!$D$236),"FOLHA DE PESSOAL",IF(Q765='Tabelas auxiliares'!$A$237,"CUSTEIO",IF(Q765='Tabelas auxiliares'!$A$236,"INVESTIMENTO","ERRO - VERIFICAR"))))</f>
        <v/>
      </c>
      <c r="S765" s="64" t="str">
        <f t="shared" si="23"/>
        <v/>
      </c>
    </row>
    <row r="766" spans="17:19" x14ac:dyDescent="0.25">
      <c r="Q766" s="51" t="str">
        <f t="shared" si="22"/>
        <v/>
      </c>
      <c r="R766" s="51" t="str">
        <f>IF(M766="","",IF(AND(M766&lt;&gt;'Tabelas auxiliares'!$B$236,M766&lt;&gt;'Tabelas auxiliares'!$B$237,M766&lt;&gt;'Tabelas auxiliares'!$C$236,M766&lt;&gt;'Tabelas auxiliares'!$C$237,M766&lt;&gt;'Tabelas auxiliares'!$D$236),"FOLHA DE PESSOAL",IF(Q766='Tabelas auxiliares'!$A$237,"CUSTEIO",IF(Q766='Tabelas auxiliares'!$A$236,"INVESTIMENTO","ERRO - VERIFICAR"))))</f>
        <v/>
      </c>
      <c r="S766" s="64" t="str">
        <f t="shared" si="23"/>
        <v/>
      </c>
    </row>
    <row r="767" spans="17:19" x14ac:dyDescent="0.25">
      <c r="Q767" s="51" t="str">
        <f t="shared" si="22"/>
        <v/>
      </c>
      <c r="R767" s="51" t="str">
        <f>IF(M767="","",IF(AND(M767&lt;&gt;'Tabelas auxiliares'!$B$236,M767&lt;&gt;'Tabelas auxiliares'!$B$237,M767&lt;&gt;'Tabelas auxiliares'!$C$236,M767&lt;&gt;'Tabelas auxiliares'!$C$237,M767&lt;&gt;'Tabelas auxiliares'!$D$236),"FOLHA DE PESSOAL",IF(Q767='Tabelas auxiliares'!$A$237,"CUSTEIO",IF(Q767='Tabelas auxiliares'!$A$236,"INVESTIMENTO","ERRO - VERIFICAR"))))</f>
        <v/>
      </c>
      <c r="S767" s="64" t="str">
        <f t="shared" si="23"/>
        <v/>
      </c>
    </row>
    <row r="768" spans="17:19" x14ac:dyDescent="0.25">
      <c r="Q768" s="51" t="str">
        <f t="shared" si="22"/>
        <v/>
      </c>
      <c r="R768" s="51" t="str">
        <f>IF(M768="","",IF(AND(M768&lt;&gt;'Tabelas auxiliares'!$B$236,M768&lt;&gt;'Tabelas auxiliares'!$B$237,M768&lt;&gt;'Tabelas auxiliares'!$C$236,M768&lt;&gt;'Tabelas auxiliares'!$C$237,M768&lt;&gt;'Tabelas auxiliares'!$D$236),"FOLHA DE PESSOAL",IF(Q768='Tabelas auxiliares'!$A$237,"CUSTEIO",IF(Q768='Tabelas auxiliares'!$A$236,"INVESTIMENTO","ERRO - VERIFICAR"))))</f>
        <v/>
      </c>
      <c r="S768" s="64" t="str">
        <f t="shared" si="23"/>
        <v/>
      </c>
    </row>
    <row r="769" spans="17:19" x14ac:dyDescent="0.25">
      <c r="Q769" s="51" t="str">
        <f t="shared" si="22"/>
        <v/>
      </c>
      <c r="R769" s="51" t="str">
        <f>IF(M769="","",IF(AND(M769&lt;&gt;'Tabelas auxiliares'!$B$236,M769&lt;&gt;'Tabelas auxiliares'!$B$237,M769&lt;&gt;'Tabelas auxiliares'!$C$236,M769&lt;&gt;'Tabelas auxiliares'!$C$237,M769&lt;&gt;'Tabelas auxiliares'!$D$236),"FOLHA DE PESSOAL",IF(Q769='Tabelas auxiliares'!$A$237,"CUSTEIO",IF(Q769='Tabelas auxiliares'!$A$236,"INVESTIMENTO","ERRO - VERIFICAR"))))</f>
        <v/>
      </c>
      <c r="S769" s="64" t="str">
        <f t="shared" si="23"/>
        <v/>
      </c>
    </row>
    <row r="770" spans="17:19" x14ac:dyDescent="0.25">
      <c r="Q770" s="51" t="str">
        <f t="shared" si="22"/>
        <v/>
      </c>
      <c r="R770" s="51" t="str">
        <f>IF(M770="","",IF(AND(M770&lt;&gt;'Tabelas auxiliares'!$B$236,M770&lt;&gt;'Tabelas auxiliares'!$B$237,M770&lt;&gt;'Tabelas auxiliares'!$C$236,M770&lt;&gt;'Tabelas auxiliares'!$C$237,M770&lt;&gt;'Tabelas auxiliares'!$D$236),"FOLHA DE PESSOAL",IF(Q770='Tabelas auxiliares'!$A$237,"CUSTEIO",IF(Q770='Tabelas auxiliares'!$A$236,"INVESTIMENTO","ERRO - VERIFICAR"))))</f>
        <v/>
      </c>
      <c r="S770" s="64" t="str">
        <f t="shared" si="23"/>
        <v/>
      </c>
    </row>
    <row r="771" spans="17:19" x14ac:dyDescent="0.25">
      <c r="Q771" s="51" t="str">
        <f t="shared" si="22"/>
        <v/>
      </c>
      <c r="R771" s="51" t="str">
        <f>IF(M771="","",IF(AND(M771&lt;&gt;'Tabelas auxiliares'!$B$236,M771&lt;&gt;'Tabelas auxiliares'!$B$237,M771&lt;&gt;'Tabelas auxiliares'!$C$236,M771&lt;&gt;'Tabelas auxiliares'!$C$237,M771&lt;&gt;'Tabelas auxiliares'!$D$236),"FOLHA DE PESSOAL",IF(Q771='Tabelas auxiliares'!$A$237,"CUSTEIO",IF(Q771='Tabelas auxiliares'!$A$236,"INVESTIMENTO","ERRO - VERIFICAR"))))</f>
        <v/>
      </c>
      <c r="S771" s="64" t="str">
        <f t="shared" si="23"/>
        <v/>
      </c>
    </row>
    <row r="772" spans="17:19" x14ac:dyDescent="0.25">
      <c r="Q772" s="51" t="str">
        <f t="shared" ref="Q772:Q835" si="24">LEFT(O772,1)</f>
        <v/>
      </c>
      <c r="R772" s="51" t="str">
        <f>IF(M772="","",IF(AND(M772&lt;&gt;'Tabelas auxiliares'!$B$236,M772&lt;&gt;'Tabelas auxiliares'!$B$237,M772&lt;&gt;'Tabelas auxiliares'!$C$236,M772&lt;&gt;'Tabelas auxiliares'!$C$237,M772&lt;&gt;'Tabelas auxiliares'!$D$236),"FOLHA DE PESSOAL",IF(Q772='Tabelas auxiliares'!$A$237,"CUSTEIO",IF(Q772='Tabelas auxiliares'!$A$236,"INVESTIMENTO","ERRO - VERIFICAR"))))</f>
        <v/>
      </c>
      <c r="S772" s="64" t="str">
        <f t="shared" si="23"/>
        <v/>
      </c>
    </row>
    <row r="773" spans="17:19" x14ac:dyDescent="0.25">
      <c r="Q773" s="51" t="str">
        <f t="shared" si="24"/>
        <v/>
      </c>
      <c r="R773" s="51" t="str">
        <f>IF(M773="","",IF(AND(M773&lt;&gt;'Tabelas auxiliares'!$B$236,M773&lt;&gt;'Tabelas auxiliares'!$B$237,M773&lt;&gt;'Tabelas auxiliares'!$C$236,M773&lt;&gt;'Tabelas auxiliares'!$C$237,M773&lt;&gt;'Tabelas auxiliares'!$D$236),"FOLHA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IF(M774="","",IF(AND(M774&lt;&gt;'Tabelas auxiliares'!$B$236,M774&lt;&gt;'Tabelas auxiliares'!$B$237,M774&lt;&gt;'Tabelas auxiliares'!$C$236,M774&lt;&gt;'Tabelas auxiliares'!$C$237,M774&lt;&gt;'Tabelas auxiliares'!$D$236),"FOLHA DE PESSOAL",IF(Q774='Tabelas auxiliares'!$A$237,"CUSTEIO",IF(Q774='Tabelas auxiliares'!$A$236,"INVESTIMENTO","ERRO - VERIFICAR"))))</f>
        <v/>
      </c>
      <c r="S774" s="64" t="str">
        <f t="shared" si="25"/>
        <v/>
      </c>
    </row>
    <row r="775" spans="17:19" x14ac:dyDescent="0.25">
      <c r="Q775" s="51" t="str">
        <f t="shared" si="24"/>
        <v/>
      </c>
      <c r="R775" s="51" t="str">
        <f>IF(M775="","",IF(AND(M775&lt;&gt;'Tabelas auxiliares'!$B$236,M775&lt;&gt;'Tabelas auxiliares'!$B$237,M775&lt;&gt;'Tabelas auxiliares'!$C$236,M775&lt;&gt;'Tabelas auxiliares'!$C$237,M775&lt;&gt;'Tabelas auxiliares'!$D$236),"FOLHA DE PESSOAL",IF(Q775='Tabelas auxiliares'!$A$237,"CUSTEIO",IF(Q775='Tabelas auxiliares'!$A$236,"INVESTIMENTO","ERRO - VERIFICAR"))))</f>
        <v/>
      </c>
      <c r="S775" s="64" t="str">
        <f t="shared" si="25"/>
        <v/>
      </c>
    </row>
    <row r="776" spans="17:19" x14ac:dyDescent="0.25">
      <c r="Q776" s="51" t="str">
        <f t="shared" si="24"/>
        <v/>
      </c>
      <c r="R776" s="51" t="str">
        <f>IF(M776="","",IF(AND(M776&lt;&gt;'Tabelas auxiliares'!$B$236,M776&lt;&gt;'Tabelas auxiliares'!$B$237,M776&lt;&gt;'Tabelas auxiliares'!$C$236,M776&lt;&gt;'Tabelas auxiliares'!$C$237,M776&lt;&gt;'Tabelas auxiliares'!$D$236),"FOLHA DE PESSOAL",IF(Q776='Tabelas auxiliares'!$A$237,"CUSTEIO",IF(Q776='Tabelas auxiliares'!$A$236,"INVESTIMENTO","ERRO - VERIFICAR"))))</f>
        <v/>
      </c>
      <c r="S776" s="64" t="str">
        <f t="shared" si="25"/>
        <v/>
      </c>
    </row>
    <row r="777" spans="17:19" x14ac:dyDescent="0.25">
      <c r="Q777" s="51" t="str">
        <f t="shared" si="24"/>
        <v/>
      </c>
      <c r="R777" s="51" t="str">
        <f>IF(M777="","",IF(AND(M777&lt;&gt;'Tabelas auxiliares'!$B$236,M777&lt;&gt;'Tabelas auxiliares'!$B$237,M777&lt;&gt;'Tabelas auxiliares'!$C$236,M777&lt;&gt;'Tabelas auxiliares'!$C$237,M777&lt;&gt;'Tabelas auxiliares'!$D$236),"FOLHA DE PESSOAL",IF(Q777='Tabelas auxiliares'!$A$237,"CUSTEIO",IF(Q777='Tabelas auxiliares'!$A$236,"INVESTIMENTO","ERRO - VERIFICAR"))))</f>
        <v/>
      </c>
      <c r="S777" s="64" t="str">
        <f t="shared" si="25"/>
        <v/>
      </c>
    </row>
    <row r="778" spans="17:19" x14ac:dyDescent="0.25">
      <c r="Q778" s="51" t="str">
        <f t="shared" si="24"/>
        <v/>
      </c>
      <c r="R778" s="51" t="str">
        <f>IF(M778="","",IF(AND(M778&lt;&gt;'Tabelas auxiliares'!$B$236,M778&lt;&gt;'Tabelas auxiliares'!$B$237,M778&lt;&gt;'Tabelas auxiliares'!$C$236,M778&lt;&gt;'Tabelas auxiliares'!$C$237,M778&lt;&gt;'Tabelas auxiliares'!$D$236),"FOLHA DE PESSOAL",IF(Q778='Tabelas auxiliares'!$A$237,"CUSTEIO",IF(Q778='Tabelas auxiliares'!$A$236,"INVESTIMENTO","ERRO - VERIFICAR"))))</f>
        <v/>
      </c>
      <c r="S778" s="64" t="str">
        <f t="shared" si="25"/>
        <v/>
      </c>
    </row>
    <row r="779" spans="17:19" x14ac:dyDescent="0.25">
      <c r="Q779" s="51" t="str">
        <f t="shared" si="24"/>
        <v/>
      </c>
      <c r="R779" s="51" t="str">
        <f>IF(M779="","",IF(AND(M779&lt;&gt;'Tabelas auxiliares'!$B$236,M779&lt;&gt;'Tabelas auxiliares'!$B$237,M779&lt;&gt;'Tabelas auxiliares'!$C$236,M779&lt;&gt;'Tabelas auxiliares'!$C$237,M779&lt;&gt;'Tabelas auxiliares'!$D$236),"FOLHA DE PESSOAL",IF(Q779='Tabelas auxiliares'!$A$237,"CUSTEIO",IF(Q779='Tabelas auxiliares'!$A$236,"INVESTIMENTO","ERRO - VERIFICAR"))))</f>
        <v/>
      </c>
      <c r="S779" s="64" t="str">
        <f t="shared" si="25"/>
        <v/>
      </c>
    </row>
    <row r="780" spans="17:19" x14ac:dyDescent="0.25">
      <c r="Q780" s="51" t="str">
        <f t="shared" si="24"/>
        <v/>
      </c>
      <c r="R780" s="51" t="str">
        <f>IF(M780="","",IF(AND(M780&lt;&gt;'Tabelas auxiliares'!$B$236,M780&lt;&gt;'Tabelas auxiliares'!$B$237,M780&lt;&gt;'Tabelas auxiliares'!$C$236,M780&lt;&gt;'Tabelas auxiliares'!$C$237,M780&lt;&gt;'Tabelas auxiliares'!$D$236),"FOLHA DE PESSOAL",IF(Q780='Tabelas auxiliares'!$A$237,"CUSTEIO",IF(Q780='Tabelas auxiliares'!$A$236,"INVESTIMENTO","ERRO - VERIFICAR"))))</f>
        <v/>
      </c>
      <c r="S780" s="64" t="str">
        <f t="shared" si="25"/>
        <v/>
      </c>
    </row>
    <row r="781" spans="17:19" x14ac:dyDescent="0.25">
      <c r="Q781" s="51" t="str">
        <f t="shared" si="24"/>
        <v/>
      </c>
      <c r="R781" s="51" t="str">
        <f>IF(M781="","",IF(AND(M781&lt;&gt;'Tabelas auxiliares'!$B$236,M781&lt;&gt;'Tabelas auxiliares'!$B$237,M781&lt;&gt;'Tabelas auxiliares'!$C$236,M781&lt;&gt;'Tabelas auxiliares'!$C$237,M781&lt;&gt;'Tabelas auxiliares'!$D$236),"FOLHA DE PESSOAL",IF(Q781='Tabelas auxiliares'!$A$237,"CUSTEIO",IF(Q781='Tabelas auxiliares'!$A$236,"INVESTIMENTO","ERRO - VERIFICAR"))))</f>
        <v/>
      </c>
      <c r="S781" s="64" t="str">
        <f t="shared" si="25"/>
        <v/>
      </c>
    </row>
    <row r="782" spans="17:19" x14ac:dyDescent="0.25">
      <c r="Q782" s="51" t="str">
        <f t="shared" si="24"/>
        <v/>
      </c>
      <c r="R782" s="51" t="str">
        <f>IF(M782="","",IF(AND(M782&lt;&gt;'Tabelas auxiliares'!$B$236,M782&lt;&gt;'Tabelas auxiliares'!$B$237,M782&lt;&gt;'Tabelas auxiliares'!$C$236,M782&lt;&gt;'Tabelas auxiliares'!$C$237,M782&lt;&gt;'Tabelas auxiliares'!$D$236),"FOLHA DE PESSOAL",IF(Q782='Tabelas auxiliares'!$A$237,"CUSTEIO",IF(Q782='Tabelas auxiliares'!$A$236,"INVESTIMENTO","ERRO - VERIFICAR"))))</f>
        <v/>
      </c>
      <c r="S782" s="64" t="str">
        <f t="shared" si="25"/>
        <v/>
      </c>
    </row>
    <row r="783" spans="17:19" x14ac:dyDescent="0.25">
      <c r="Q783" s="51" t="str">
        <f t="shared" si="24"/>
        <v/>
      </c>
      <c r="R783" s="51" t="str">
        <f>IF(M783="","",IF(AND(M783&lt;&gt;'Tabelas auxiliares'!$B$236,M783&lt;&gt;'Tabelas auxiliares'!$B$237,M783&lt;&gt;'Tabelas auxiliares'!$C$236,M783&lt;&gt;'Tabelas auxiliares'!$C$237,M783&lt;&gt;'Tabelas auxiliares'!$D$236),"FOLHA DE PESSOAL",IF(Q783='Tabelas auxiliares'!$A$237,"CUSTEIO",IF(Q783='Tabelas auxiliares'!$A$236,"INVESTIMENTO","ERRO - VERIFICAR"))))</f>
        <v/>
      </c>
      <c r="S783" s="64" t="str">
        <f t="shared" si="25"/>
        <v/>
      </c>
    </row>
    <row r="784" spans="17:19" x14ac:dyDescent="0.25">
      <c r="Q784" s="51" t="str">
        <f t="shared" si="24"/>
        <v/>
      </c>
      <c r="R784" s="51" t="str">
        <f>IF(M784="","",IF(AND(M784&lt;&gt;'Tabelas auxiliares'!$B$236,M784&lt;&gt;'Tabelas auxiliares'!$B$237,M784&lt;&gt;'Tabelas auxiliares'!$C$236,M784&lt;&gt;'Tabelas auxiliares'!$C$237,M784&lt;&gt;'Tabelas auxiliares'!$D$236),"FOLHA DE PESSOAL",IF(Q784='Tabelas auxiliares'!$A$237,"CUSTEIO",IF(Q784='Tabelas auxiliares'!$A$236,"INVESTIMENTO","ERRO - VERIFICAR"))))</f>
        <v/>
      </c>
      <c r="S784" s="64" t="str">
        <f t="shared" si="25"/>
        <v/>
      </c>
    </row>
    <row r="785" spans="17:19" x14ac:dyDescent="0.25">
      <c r="Q785" s="51" t="str">
        <f t="shared" si="24"/>
        <v/>
      </c>
      <c r="R785" s="51" t="str">
        <f>IF(M785="","",IF(AND(M785&lt;&gt;'Tabelas auxiliares'!$B$236,M785&lt;&gt;'Tabelas auxiliares'!$B$237,M785&lt;&gt;'Tabelas auxiliares'!$C$236,M785&lt;&gt;'Tabelas auxiliares'!$C$237,M785&lt;&gt;'Tabelas auxiliares'!$D$236),"FOLHA DE PESSOAL",IF(Q785='Tabelas auxiliares'!$A$237,"CUSTEIO",IF(Q785='Tabelas auxiliares'!$A$236,"INVESTIMENTO","ERRO - VERIFICAR"))))</f>
        <v/>
      </c>
      <c r="S785" s="64" t="str">
        <f t="shared" si="25"/>
        <v/>
      </c>
    </row>
    <row r="786" spans="17:19" x14ac:dyDescent="0.25">
      <c r="Q786" s="51" t="str">
        <f t="shared" si="24"/>
        <v/>
      </c>
      <c r="R786" s="51" t="str">
        <f>IF(M786="","",IF(AND(M786&lt;&gt;'Tabelas auxiliares'!$B$236,M786&lt;&gt;'Tabelas auxiliares'!$B$237,M786&lt;&gt;'Tabelas auxiliares'!$C$236,M786&lt;&gt;'Tabelas auxiliares'!$C$237,M786&lt;&gt;'Tabelas auxiliares'!$D$236),"FOLHA DE PESSOAL",IF(Q786='Tabelas auxiliares'!$A$237,"CUSTEIO",IF(Q786='Tabelas auxiliares'!$A$236,"INVESTIMENTO","ERRO - VERIFICAR"))))</f>
        <v/>
      </c>
      <c r="S786" s="64" t="str">
        <f t="shared" si="25"/>
        <v/>
      </c>
    </row>
    <row r="787" spans="17:19" x14ac:dyDescent="0.25">
      <c r="Q787" s="51" t="str">
        <f t="shared" si="24"/>
        <v/>
      </c>
      <c r="R787" s="51" t="str">
        <f>IF(M787="","",IF(AND(M787&lt;&gt;'Tabelas auxiliares'!$B$236,M787&lt;&gt;'Tabelas auxiliares'!$B$237,M787&lt;&gt;'Tabelas auxiliares'!$C$236,M787&lt;&gt;'Tabelas auxiliares'!$C$237,M787&lt;&gt;'Tabelas auxiliares'!$D$236),"FOLHA DE PESSOAL",IF(Q787='Tabelas auxiliares'!$A$237,"CUSTEIO",IF(Q787='Tabelas auxiliares'!$A$236,"INVESTIMENTO","ERRO - VERIFICAR"))))</f>
        <v/>
      </c>
      <c r="S787" s="64" t="str">
        <f t="shared" si="25"/>
        <v/>
      </c>
    </row>
    <row r="788" spans="17:19" x14ac:dyDescent="0.25">
      <c r="Q788" s="51" t="str">
        <f t="shared" si="24"/>
        <v/>
      </c>
      <c r="R788" s="51" t="str">
        <f>IF(M788="","",IF(AND(M788&lt;&gt;'Tabelas auxiliares'!$B$236,M788&lt;&gt;'Tabelas auxiliares'!$B$237,M788&lt;&gt;'Tabelas auxiliares'!$C$236,M788&lt;&gt;'Tabelas auxiliares'!$C$237,M788&lt;&gt;'Tabelas auxiliares'!$D$236),"FOLHA DE PESSOAL",IF(Q788='Tabelas auxiliares'!$A$237,"CUSTEIO",IF(Q788='Tabelas auxiliares'!$A$236,"INVESTIMENTO","ERRO - VERIFICAR"))))</f>
        <v/>
      </c>
      <c r="S788" s="64" t="str">
        <f t="shared" si="25"/>
        <v/>
      </c>
    </row>
    <row r="789" spans="17:19" x14ac:dyDescent="0.25">
      <c r="Q789" s="51" t="str">
        <f t="shared" si="24"/>
        <v/>
      </c>
      <c r="R789" s="51" t="str">
        <f>IF(M789="","",IF(AND(M789&lt;&gt;'Tabelas auxiliares'!$B$236,M789&lt;&gt;'Tabelas auxiliares'!$B$237,M789&lt;&gt;'Tabelas auxiliares'!$C$236,M789&lt;&gt;'Tabelas auxiliares'!$C$237,M789&lt;&gt;'Tabelas auxiliares'!$D$236),"FOLHA DE PESSOAL",IF(Q789='Tabelas auxiliares'!$A$237,"CUSTEIO",IF(Q789='Tabelas auxiliares'!$A$236,"INVESTIMENTO","ERRO - VERIFICAR"))))</f>
        <v/>
      </c>
      <c r="S789" s="64" t="str">
        <f t="shared" si="25"/>
        <v/>
      </c>
    </row>
    <row r="790" spans="17:19" x14ac:dyDescent="0.25">
      <c r="Q790" s="51" t="str">
        <f t="shared" si="24"/>
        <v/>
      </c>
      <c r="R790" s="51" t="str">
        <f>IF(M790="","",IF(AND(M790&lt;&gt;'Tabelas auxiliares'!$B$236,M790&lt;&gt;'Tabelas auxiliares'!$B$237,M790&lt;&gt;'Tabelas auxiliares'!$C$236,M790&lt;&gt;'Tabelas auxiliares'!$C$237,M790&lt;&gt;'Tabelas auxiliares'!$D$236),"FOLHA DE PESSOAL",IF(Q790='Tabelas auxiliares'!$A$237,"CUSTEIO",IF(Q790='Tabelas auxiliares'!$A$236,"INVESTIMENTO","ERRO - VERIFICAR"))))</f>
        <v/>
      </c>
      <c r="S790" s="64" t="str">
        <f t="shared" si="25"/>
        <v/>
      </c>
    </row>
    <row r="791" spans="17:19" x14ac:dyDescent="0.25">
      <c r="Q791" s="51" t="str">
        <f t="shared" si="24"/>
        <v/>
      </c>
      <c r="R791" s="51" t="str">
        <f>IF(M791="","",IF(AND(M791&lt;&gt;'Tabelas auxiliares'!$B$236,M791&lt;&gt;'Tabelas auxiliares'!$B$237,M791&lt;&gt;'Tabelas auxiliares'!$C$236,M791&lt;&gt;'Tabelas auxiliares'!$C$237,M791&lt;&gt;'Tabelas auxiliares'!$D$236),"FOLHA DE PESSOAL",IF(Q791='Tabelas auxiliares'!$A$237,"CUSTEIO",IF(Q791='Tabelas auxiliares'!$A$236,"INVESTIMENTO","ERRO - VERIFICAR"))))</f>
        <v/>
      </c>
      <c r="S791" s="64" t="str">
        <f t="shared" si="25"/>
        <v/>
      </c>
    </row>
    <row r="792" spans="17:19" x14ac:dyDescent="0.25">
      <c r="Q792" s="51" t="str">
        <f t="shared" si="24"/>
        <v/>
      </c>
      <c r="R792" s="51" t="str">
        <f>IF(M792="","",IF(AND(M792&lt;&gt;'Tabelas auxiliares'!$B$236,M792&lt;&gt;'Tabelas auxiliares'!$B$237,M792&lt;&gt;'Tabelas auxiliares'!$C$236,M792&lt;&gt;'Tabelas auxiliares'!$C$237,M792&lt;&gt;'Tabelas auxiliares'!$D$236),"FOLHA DE PESSOAL",IF(Q792='Tabelas auxiliares'!$A$237,"CUSTEIO",IF(Q792='Tabelas auxiliares'!$A$236,"INVESTIMENTO","ERRO - VERIFICAR"))))</f>
        <v/>
      </c>
      <c r="S792" s="64" t="str">
        <f t="shared" si="25"/>
        <v/>
      </c>
    </row>
    <row r="793" spans="17:19" x14ac:dyDescent="0.25">
      <c r="Q793" s="51" t="str">
        <f t="shared" si="24"/>
        <v/>
      </c>
      <c r="R793" s="51" t="str">
        <f>IF(M793="","",IF(AND(M793&lt;&gt;'Tabelas auxiliares'!$B$236,M793&lt;&gt;'Tabelas auxiliares'!$B$237,M793&lt;&gt;'Tabelas auxiliares'!$C$236,M793&lt;&gt;'Tabelas auxiliares'!$C$237,M793&lt;&gt;'Tabelas auxiliares'!$D$236),"FOLHA DE PESSOAL",IF(Q793='Tabelas auxiliares'!$A$237,"CUSTEIO",IF(Q793='Tabelas auxiliares'!$A$236,"INVESTIMENTO","ERRO - VERIFICAR"))))</f>
        <v/>
      </c>
      <c r="S793" s="64" t="str">
        <f t="shared" si="25"/>
        <v/>
      </c>
    </row>
    <row r="794" spans="17:19" x14ac:dyDescent="0.25">
      <c r="Q794" s="51" t="str">
        <f t="shared" si="24"/>
        <v/>
      </c>
      <c r="R794" s="51" t="str">
        <f>IF(M794="","",IF(AND(M794&lt;&gt;'Tabelas auxiliares'!$B$236,M794&lt;&gt;'Tabelas auxiliares'!$B$237,M794&lt;&gt;'Tabelas auxiliares'!$C$236,M794&lt;&gt;'Tabelas auxiliares'!$C$237,M794&lt;&gt;'Tabelas auxiliares'!$D$236),"FOLHA DE PESSOAL",IF(Q794='Tabelas auxiliares'!$A$237,"CUSTEIO",IF(Q794='Tabelas auxiliares'!$A$236,"INVESTIMENTO","ERRO - VERIFICAR"))))</f>
        <v/>
      </c>
      <c r="S794" s="64" t="str">
        <f t="shared" si="25"/>
        <v/>
      </c>
    </row>
    <row r="795" spans="17:19" x14ac:dyDescent="0.25">
      <c r="Q795" s="51" t="str">
        <f t="shared" si="24"/>
        <v/>
      </c>
      <c r="R795" s="51" t="str">
        <f>IF(M795="","",IF(AND(M795&lt;&gt;'Tabelas auxiliares'!$B$236,M795&lt;&gt;'Tabelas auxiliares'!$B$237,M795&lt;&gt;'Tabelas auxiliares'!$C$236,M795&lt;&gt;'Tabelas auxiliares'!$C$237,M795&lt;&gt;'Tabelas auxiliares'!$D$236),"FOLHA DE PESSOAL",IF(Q795='Tabelas auxiliares'!$A$237,"CUSTEIO",IF(Q795='Tabelas auxiliares'!$A$236,"INVESTIMENTO","ERRO - VERIFICAR"))))</f>
        <v/>
      </c>
      <c r="S795" s="64" t="str">
        <f t="shared" si="25"/>
        <v/>
      </c>
    </row>
    <row r="796" spans="17:19" x14ac:dyDescent="0.25">
      <c r="Q796" s="51" t="str">
        <f t="shared" si="24"/>
        <v/>
      </c>
      <c r="R796" s="51" t="str">
        <f>IF(M796="","",IF(AND(M796&lt;&gt;'Tabelas auxiliares'!$B$236,M796&lt;&gt;'Tabelas auxiliares'!$B$237,M796&lt;&gt;'Tabelas auxiliares'!$C$236,M796&lt;&gt;'Tabelas auxiliares'!$C$237,M796&lt;&gt;'Tabelas auxiliares'!$D$236),"FOLHA DE PESSOAL",IF(Q796='Tabelas auxiliares'!$A$237,"CUSTEIO",IF(Q796='Tabelas auxiliares'!$A$236,"INVESTIMENTO","ERRO - VERIFICAR"))))</f>
        <v/>
      </c>
      <c r="S796" s="64" t="str">
        <f t="shared" si="25"/>
        <v/>
      </c>
    </row>
    <row r="797" spans="17:19" x14ac:dyDescent="0.25">
      <c r="Q797" s="51" t="str">
        <f t="shared" si="24"/>
        <v/>
      </c>
      <c r="R797" s="51" t="str">
        <f>IF(M797="","",IF(AND(M797&lt;&gt;'Tabelas auxiliares'!$B$236,M797&lt;&gt;'Tabelas auxiliares'!$B$237,M797&lt;&gt;'Tabelas auxiliares'!$C$236,M797&lt;&gt;'Tabelas auxiliares'!$C$237,M797&lt;&gt;'Tabelas auxiliares'!$D$236),"FOLHA DE PESSOAL",IF(Q797='Tabelas auxiliares'!$A$237,"CUSTEIO",IF(Q797='Tabelas auxiliares'!$A$236,"INVESTIMENTO","ERRO - VERIFICAR"))))</f>
        <v/>
      </c>
      <c r="S797" s="64" t="str">
        <f t="shared" si="25"/>
        <v/>
      </c>
    </row>
    <row r="798" spans="17:19" x14ac:dyDescent="0.25">
      <c r="Q798" s="51" t="str">
        <f t="shared" si="24"/>
        <v/>
      </c>
      <c r="R798" s="51" t="str">
        <f>IF(M798="","",IF(AND(M798&lt;&gt;'Tabelas auxiliares'!$B$236,M798&lt;&gt;'Tabelas auxiliares'!$B$237,M798&lt;&gt;'Tabelas auxiliares'!$C$236,M798&lt;&gt;'Tabelas auxiliares'!$C$237,M798&lt;&gt;'Tabelas auxiliares'!$D$236),"FOLHA DE PESSOAL",IF(Q798='Tabelas auxiliares'!$A$237,"CUSTEIO",IF(Q798='Tabelas auxiliares'!$A$236,"INVESTIMENTO","ERRO - VERIFICAR"))))</f>
        <v/>
      </c>
      <c r="S798" s="64" t="str">
        <f t="shared" si="25"/>
        <v/>
      </c>
    </row>
    <row r="799" spans="17:19" x14ac:dyDescent="0.25">
      <c r="Q799" s="51" t="str">
        <f t="shared" si="24"/>
        <v/>
      </c>
      <c r="R799" s="51" t="str">
        <f>IF(M799="","",IF(AND(M799&lt;&gt;'Tabelas auxiliares'!$B$236,M799&lt;&gt;'Tabelas auxiliares'!$B$237,M799&lt;&gt;'Tabelas auxiliares'!$C$236,M799&lt;&gt;'Tabelas auxiliares'!$C$237,M799&lt;&gt;'Tabelas auxiliares'!$D$236),"FOLHA DE PESSOAL",IF(Q799='Tabelas auxiliares'!$A$237,"CUSTEIO",IF(Q799='Tabelas auxiliares'!$A$236,"INVESTIMENTO","ERRO - VERIFICAR"))))</f>
        <v/>
      </c>
      <c r="S799" s="64" t="str">
        <f t="shared" si="25"/>
        <v/>
      </c>
    </row>
    <row r="800" spans="17:19" x14ac:dyDescent="0.25">
      <c r="Q800" s="51" t="str">
        <f t="shared" si="24"/>
        <v/>
      </c>
      <c r="R800" s="51" t="str">
        <f>IF(M800="","",IF(AND(M800&lt;&gt;'Tabelas auxiliares'!$B$236,M800&lt;&gt;'Tabelas auxiliares'!$B$237,M800&lt;&gt;'Tabelas auxiliares'!$C$236,M800&lt;&gt;'Tabelas auxiliares'!$C$237,M800&lt;&gt;'Tabelas auxiliares'!$D$236),"FOLHA DE PESSOAL",IF(Q800='Tabelas auxiliares'!$A$237,"CUSTEIO",IF(Q800='Tabelas auxiliares'!$A$236,"INVESTIMENTO","ERRO - VERIFICAR"))))</f>
        <v/>
      </c>
      <c r="S800" s="64" t="str">
        <f t="shared" si="25"/>
        <v/>
      </c>
    </row>
    <row r="801" spans="17:19" x14ac:dyDescent="0.25">
      <c r="Q801" s="51" t="str">
        <f t="shared" si="24"/>
        <v/>
      </c>
      <c r="R801" s="51" t="str">
        <f>IF(M801="","",IF(AND(M801&lt;&gt;'Tabelas auxiliares'!$B$236,M801&lt;&gt;'Tabelas auxiliares'!$B$237,M801&lt;&gt;'Tabelas auxiliares'!$C$236,M801&lt;&gt;'Tabelas auxiliares'!$C$237,M801&lt;&gt;'Tabelas auxiliares'!$D$236),"FOLHA DE PESSOAL",IF(Q801='Tabelas auxiliares'!$A$237,"CUSTEIO",IF(Q801='Tabelas auxiliares'!$A$236,"INVESTIMENTO","ERRO - VERIFICAR"))))</f>
        <v/>
      </c>
      <c r="S801" s="64" t="str">
        <f t="shared" si="25"/>
        <v/>
      </c>
    </row>
    <row r="802" spans="17:19" x14ac:dyDescent="0.25">
      <c r="Q802" s="51" t="str">
        <f t="shared" si="24"/>
        <v/>
      </c>
      <c r="R802" s="51" t="str">
        <f>IF(M802="","",IF(AND(M802&lt;&gt;'Tabelas auxiliares'!$B$236,M802&lt;&gt;'Tabelas auxiliares'!$B$237,M802&lt;&gt;'Tabelas auxiliares'!$C$236,M802&lt;&gt;'Tabelas auxiliares'!$C$237,M802&lt;&gt;'Tabelas auxiliares'!$D$236),"FOLHA DE PESSOAL",IF(Q802='Tabelas auxiliares'!$A$237,"CUSTEIO",IF(Q802='Tabelas auxiliares'!$A$236,"INVESTIMENTO","ERRO - VERIFICAR"))))</f>
        <v/>
      </c>
      <c r="S802" s="64" t="str">
        <f t="shared" si="25"/>
        <v/>
      </c>
    </row>
    <row r="803" spans="17:19" x14ac:dyDescent="0.25">
      <c r="Q803" s="51" t="str">
        <f t="shared" si="24"/>
        <v/>
      </c>
      <c r="R803" s="51" t="str">
        <f>IF(M803="","",IF(AND(M803&lt;&gt;'Tabelas auxiliares'!$B$236,M803&lt;&gt;'Tabelas auxiliares'!$B$237,M803&lt;&gt;'Tabelas auxiliares'!$C$236,M803&lt;&gt;'Tabelas auxiliares'!$C$237,M803&lt;&gt;'Tabelas auxiliares'!$D$236),"FOLHA DE PESSOAL",IF(Q803='Tabelas auxiliares'!$A$237,"CUSTEIO",IF(Q803='Tabelas auxiliares'!$A$236,"INVESTIMENTO","ERRO - VERIFICAR"))))</f>
        <v/>
      </c>
      <c r="S803" s="64" t="str">
        <f t="shared" si="25"/>
        <v/>
      </c>
    </row>
    <row r="804" spans="17:19" x14ac:dyDescent="0.25">
      <c r="Q804" s="51" t="str">
        <f t="shared" si="24"/>
        <v/>
      </c>
      <c r="R804" s="51" t="str">
        <f>IF(M804="","",IF(AND(M804&lt;&gt;'Tabelas auxiliares'!$B$236,M804&lt;&gt;'Tabelas auxiliares'!$B$237,M804&lt;&gt;'Tabelas auxiliares'!$C$236,M804&lt;&gt;'Tabelas auxiliares'!$C$237,M804&lt;&gt;'Tabelas auxiliares'!$D$236),"FOLHA DE PESSOAL",IF(Q804='Tabelas auxiliares'!$A$237,"CUSTEIO",IF(Q804='Tabelas auxiliares'!$A$236,"INVESTIMENTO","ERRO - VERIFICAR"))))</f>
        <v/>
      </c>
      <c r="S804" s="64" t="str">
        <f t="shared" si="25"/>
        <v/>
      </c>
    </row>
    <row r="805" spans="17:19" x14ac:dyDescent="0.25">
      <c r="Q805" s="51" t="str">
        <f t="shared" si="24"/>
        <v/>
      </c>
      <c r="R805" s="51" t="str">
        <f>IF(M805="","",IF(AND(M805&lt;&gt;'Tabelas auxiliares'!$B$236,M805&lt;&gt;'Tabelas auxiliares'!$B$237,M805&lt;&gt;'Tabelas auxiliares'!$C$236,M805&lt;&gt;'Tabelas auxiliares'!$C$237,M805&lt;&gt;'Tabelas auxiliares'!$D$236),"FOLHA DE PESSOAL",IF(Q805='Tabelas auxiliares'!$A$237,"CUSTEIO",IF(Q805='Tabelas auxiliares'!$A$236,"INVESTIMENTO","ERRO - VERIFICAR"))))</f>
        <v/>
      </c>
      <c r="S805" s="64" t="str">
        <f t="shared" si="25"/>
        <v/>
      </c>
    </row>
    <row r="806" spans="17:19" x14ac:dyDescent="0.25">
      <c r="Q806" s="51" t="str">
        <f t="shared" si="24"/>
        <v/>
      </c>
      <c r="R806" s="51" t="str">
        <f>IF(M806="","",IF(AND(M806&lt;&gt;'Tabelas auxiliares'!$B$236,M806&lt;&gt;'Tabelas auxiliares'!$B$237,M806&lt;&gt;'Tabelas auxiliares'!$C$236,M806&lt;&gt;'Tabelas auxiliares'!$C$237,M806&lt;&gt;'Tabelas auxiliares'!$D$236),"FOLHA DE PESSOAL",IF(Q806='Tabelas auxiliares'!$A$237,"CUSTEIO",IF(Q806='Tabelas auxiliares'!$A$236,"INVESTIMENTO","ERRO - VERIFICAR"))))</f>
        <v/>
      </c>
      <c r="S806" s="64" t="str">
        <f t="shared" si="25"/>
        <v/>
      </c>
    </row>
    <row r="807" spans="17:19" x14ac:dyDescent="0.25">
      <c r="Q807" s="51" t="str">
        <f t="shared" si="24"/>
        <v/>
      </c>
      <c r="R807" s="51" t="str">
        <f>IF(M807="","",IF(AND(M807&lt;&gt;'Tabelas auxiliares'!$B$236,M807&lt;&gt;'Tabelas auxiliares'!$B$237,M807&lt;&gt;'Tabelas auxiliares'!$C$236,M807&lt;&gt;'Tabelas auxiliares'!$C$237,M807&lt;&gt;'Tabelas auxiliares'!$D$236),"FOLHA DE PESSOAL",IF(Q807='Tabelas auxiliares'!$A$237,"CUSTEIO",IF(Q807='Tabelas auxiliares'!$A$236,"INVESTIMENTO","ERRO - VERIFICAR"))))</f>
        <v/>
      </c>
      <c r="S807" s="64" t="str">
        <f t="shared" si="25"/>
        <v/>
      </c>
    </row>
    <row r="808" spans="17:19" x14ac:dyDescent="0.25">
      <c r="Q808" s="51" t="str">
        <f t="shared" si="24"/>
        <v/>
      </c>
      <c r="R808" s="51" t="str">
        <f>IF(M808="","",IF(AND(M808&lt;&gt;'Tabelas auxiliares'!$B$236,M808&lt;&gt;'Tabelas auxiliares'!$B$237,M808&lt;&gt;'Tabelas auxiliares'!$C$236,M808&lt;&gt;'Tabelas auxiliares'!$C$237,M808&lt;&gt;'Tabelas auxiliares'!$D$236),"FOLHA DE PESSOAL",IF(Q808='Tabelas auxiliares'!$A$237,"CUSTEIO",IF(Q808='Tabelas auxiliares'!$A$236,"INVESTIMENTO","ERRO - VERIFICAR"))))</f>
        <v/>
      </c>
      <c r="S808" s="64" t="str">
        <f t="shared" si="25"/>
        <v/>
      </c>
    </row>
    <row r="809" spans="17:19" x14ac:dyDescent="0.25">
      <c r="Q809" s="51" t="str">
        <f t="shared" si="24"/>
        <v/>
      </c>
      <c r="R809" s="51" t="str">
        <f>IF(M809="","",IF(AND(M809&lt;&gt;'Tabelas auxiliares'!$B$236,M809&lt;&gt;'Tabelas auxiliares'!$B$237,M809&lt;&gt;'Tabelas auxiliares'!$C$236,M809&lt;&gt;'Tabelas auxiliares'!$C$237,M809&lt;&gt;'Tabelas auxiliares'!$D$236),"FOLHA DE PESSOAL",IF(Q809='Tabelas auxiliares'!$A$237,"CUSTEIO",IF(Q809='Tabelas auxiliares'!$A$236,"INVESTIMENTO","ERRO - VERIFICAR"))))</f>
        <v/>
      </c>
      <c r="S809" s="64" t="str">
        <f t="shared" si="25"/>
        <v/>
      </c>
    </row>
    <row r="810" spans="17:19" x14ac:dyDescent="0.25">
      <c r="Q810" s="51" t="str">
        <f t="shared" si="24"/>
        <v/>
      </c>
      <c r="R810" s="51" t="str">
        <f>IF(M810="","",IF(AND(M810&lt;&gt;'Tabelas auxiliares'!$B$236,M810&lt;&gt;'Tabelas auxiliares'!$B$237,M810&lt;&gt;'Tabelas auxiliares'!$C$236,M810&lt;&gt;'Tabelas auxiliares'!$C$237,M810&lt;&gt;'Tabelas auxiliares'!$D$236),"FOLHA DE PESSOAL",IF(Q810='Tabelas auxiliares'!$A$237,"CUSTEIO",IF(Q810='Tabelas auxiliares'!$A$236,"INVESTIMENTO","ERRO - VERIFICAR"))))</f>
        <v/>
      </c>
      <c r="S810" s="64" t="str">
        <f t="shared" si="25"/>
        <v/>
      </c>
    </row>
    <row r="811" spans="17:19" x14ac:dyDescent="0.25">
      <c r="Q811" s="51" t="str">
        <f t="shared" si="24"/>
        <v/>
      </c>
      <c r="R811" s="51" t="str">
        <f>IF(M811="","",IF(AND(M811&lt;&gt;'Tabelas auxiliares'!$B$236,M811&lt;&gt;'Tabelas auxiliares'!$B$237,M811&lt;&gt;'Tabelas auxiliares'!$C$236,M811&lt;&gt;'Tabelas auxiliares'!$C$237,M811&lt;&gt;'Tabelas auxiliares'!$D$236),"FOLHA DE PESSOAL",IF(Q811='Tabelas auxiliares'!$A$237,"CUSTEIO",IF(Q811='Tabelas auxiliares'!$A$236,"INVESTIMENTO","ERRO - VERIFICAR"))))</f>
        <v/>
      </c>
      <c r="S811" s="64" t="str">
        <f t="shared" si="25"/>
        <v/>
      </c>
    </row>
    <row r="812" spans="17:19" x14ac:dyDescent="0.25">
      <c r="Q812" s="51" t="str">
        <f t="shared" si="24"/>
        <v/>
      </c>
      <c r="R812" s="51" t="str">
        <f>IF(M812="","",IF(AND(M812&lt;&gt;'Tabelas auxiliares'!$B$236,M812&lt;&gt;'Tabelas auxiliares'!$B$237,M812&lt;&gt;'Tabelas auxiliares'!$C$236,M812&lt;&gt;'Tabelas auxiliares'!$C$237,M812&lt;&gt;'Tabelas auxiliares'!$D$236),"FOLHA DE PESSOAL",IF(Q812='Tabelas auxiliares'!$A$237,"CUSTEIO",IF(Q812='Tabelas auxiliares'!$A$236,"INVESTIMENTO","ERRO - VERIFICAR"))))</f>
        <v/>
      </c>
      <c r="S812" s="64" t="str">
        <f t="shared" si="25"/>
        <v/>
      </c>
    </row>
    <row r="813" spans="17:19" x14ac:dyDescent="0.25">
      <c r="Q813" s="51" t="str">
        <f t="shared" si="24"/>
        <v/>
      </c>
      <c r="R813" s="51" t="str">
        <f>IF(M813="","",IF(AND(M813&lt;&gt;'Tabelas auxiliares'!$B$236,M813&lt;&gt;'Tabelas auxiliares'!$B$237,M813&lt;&gt;'Tabelas auxiliares'!$C$236,M813&lt;&gt;'Tabelas auxiliares'!$C$237,M813&lt;&gt;'Tabelas auxiliares'!$D$236),"FOLHA DE PESSOAL",IF(Q813='Tabelas auxiliares'!$A$237,"CUSTEIO",IF(Q813='Tabelas auxiliares'!$A$236,"INVESTIMENTO","ERRO - VERIFICAR"))))</f>
        <v/>
      </c>
      <c r="S813" s="64" t="str">
        <f t="shared" si="25"/>
        <v/>
      </c>
    </row>
    <row r="814" spans="17:19" x14ac:dyDescent="0.25">
      <c r="Q814" s="51" t="str">
        <f t="shared" si="24"/>
        <v/>
      </c>
      <c r="R814" s="51" t="str">
        <f>IF(M814="","",IF(AND(M814&lt;&gt;'Tabelas auxiliares'!$B$236,M814&lt;&gt;'Tabelas auxiliares'!$B$237,M814&lt;&gt;'Tabelas auxiliares'!$C$236,M814&lt;&gt;'Tabelas auxiliares'!$C$237,M814&lt;&gt;'Tabelas auxiliares'!$D$236),"FOLHA DE PESSOAL",IF(Q814='Tabelas auxiliares'!$A$237,"CUSTEIO",IF(Q814='Tabelas auxiliares'!$A$236,"INVESTIMENTO","ERRO - VERIFICAR"))))</f>
        <v/>
      </c>
      <c r="S814" s="64" t="str">
        <f t="shared" si="25"/>
        <v/>
      </c>
    </row>
    <row r="815" spans="17:19" x14ac:dyDescent="0.25">
      <c r="Q815" s="51" t="str">
        <f t="shared" si="24"/>
        <v/>
      </c>
      <c r="R815" s="51" t="str">
        <f>IF(M815="","",IF(AND(M815&lt;&gt;'Tabelas auxiliares'!$B$236,M815&lt;&gt;'Tabelas auxiliares'!$B$237,M815&lt;&gt;'Tabelas auxiliares'!$C$236,M815&lt;&gt;'Tabelas auxiliares'!$C$237,M815&lt;&gt;'Tabelas auxiliares'!$D$236),"FOLHA DE PESSOAL",IF(Q815='Tabelas auxiliares'!$A$237,"CUSTEIO",IF(Q815='Tabelas auxiliares'!$A$236,"INVESTIMENTO","ERRO - VERIFICAR"))))</f>
        <v/>
      </c>
      <c r="S815" s="64" t="str">
        <f t="shared" si="25"/>
        <v/>
      </c>
    </row>
    <row r="816" spans="17:19" x14ac:dyDescent="0.25">
      <c r="Q816" s="51" t="str">
        <f t="shared" si="24"/>
        <v/>
      </c>
      <c r="R816" s="51" t="str">
        <f>IF(M816="","",IF(AND(M816&lt;&gt;'Tabelas auxiliares'!$B$236,M816&lt;&gt;'Tabelas auxiliares'!$B$237,M816&lt;&gt;'Tabelas auxiliares'!$C$236,M816&lt;&gt;'Tabelas auxiliares'!$C$237,M816&lt;&gt;'Tabelas auxiliares'!$D$236),"FOLHA DE PESSOAL",IF(Q816='Tabelas auxiliares'!$A$237,"CUSTEIO",IF(Q816='Tabelas auxiliares'!$A$236,"INVESTIMENTO","ERRO - VERIFICAR"))))</f>
        <v/>
      </c>
      <c r="S816" s="64" t="str">
        <f t="shared" si="25"/>
        <v/>
      </c>
    </row>
    <row r="817" spans="17:19" x14ac:dyDescent="0.25">
      <c r="Q817" s="51" t="str">
        <f t="shared" si="24"/>
        <v/>
      </c>
      <c r="R817" s="51" t="str">
        <f>IF(M817="","",IF(AND(M817&lt;&gt;'Tabelas auxiliares'!$B$236,M817&lt;&gt;'Tabelas auxiliares'!$B$237,M817&lt;&gt;'Tabelas auxiliares'!$C$236,M817&lt;&gt;'Tabelas auxiliares'!$C$237,M817&lt;&gt;'Tabelas auxiliares'!$D$236),"FOLHA DE PESSOAL",IF(Q817='Tabelas auxiliares'!$A$237,"CUSTEIO",IF(Q817='Tabelas auxiliares'!$A$236,"INVESTIMENTO","ERRO - VERIFICAR"))))</f>
        <v/>
      </c>
      <c r="S817" s="64" t="str">
        <f t="shared" si="25"/>
        <v/>
      </c>
    </row>
    <row r="818" spans="17:19" x14ac:dyDescent="0.25">
      <c r="Q818" s="51" t="str">
        <f t="shared" si="24"/>
        <v/>
      </c>
      <c r="R818" s="51" t="str">
        <f>IF(M818="","",IF(AND(M818&lt;&gt;'Tabelas auxiliares'!$B$236,M818&lt;&gt;'Tabelas auxiliares'!$B$237,M818&lt;&gt;'Tabelas auxiliares'!$C$236,M818&lt;&gt;'Tabelas auxiliares'!$C$237,M818&lt;&gt;'Tabelas auxiliares'!$D$236),"FOLHA DE PESSOAL",IF(Q818='Tabelas auxiliares'!$A$237,"CUSTEIO",IF(Q818='Tabelas auxiliares'!$A$236,"INVESTIMENTO","ERRO - VERIFICAR"))))</f>
        <v/>
      </c>
      <c r="S818" s="64" t="str">
        <f t="shared" si="25"/>
        <v/>
      </c>
    </row>
    <row r="819" spans="17:19" x14ac:dyDescent="0.25">
      <c r="Q819" s="51" t="str">
        <f t="shared" si="24"/>
        <v/>
      </c>
      <c r="R819" s="51" t="str">
        <f>IF(M819="","",IF(AND(M819&lt;&gt;'Tabelas auxiliares'!$B$236,M819&lt;&gt;'Tabelas auxiliares'!$B$237,M819&lt;&gt;'Tabelas auxiliares'!$C$236,M819&lt;&gt;'Tabelas auxiliares'!$C$237,M819&lt;&gt;'Tabelas auxiliares'!$D$236),"FOLHA DE PESSOAL",IF(Q819='Tabelas auxiliares'!$A$237,"CUSTEIO",IF(Q819='Tabelas auxiliares'!$A$236,"INVESTIMENTO","ERRO - VERIFICAR"))))</f>
        <v/>
      </c>
      <c r="S819" s="64" t="str">
        <f t="shared" si="25"/>
        <v/>
      </c>
    </row>
    <row r="820" spans="17:19" x14ac:dyDescent="0.25">
      <c r="Q820" s="51" t="str">
        <f t="shared" si="24"/>
        <v/>
      </c>
      <c r="R820" s="51" t="str">
        <f>IF(M820="","",IF(AND(M820&lt;&gt;'Tabelas auxiliares'!$B$236,M820&lt;&gt;'Tabelas auxiliares'!$B$237,M820&lt;&gt;'Tabelas auxiliares'!$C$236,M820&lt;&gt;'Tabelas auxiliares'!$C$237,M820&lt;&gt;'Tabelas auxiliares'!$D$236),"FOLHA DE PESSOAL",IF(Q820='Tabelas auxiliares'!$A$237,"CUSTEIO",IF(Q820='Tabelas auxiliares'!$A$236,"INVESTIMENTO","ERRO - VERIFICAR"))))</f>
        <v/>
      </c>
      <c r="S820" s="64" t="str">
        <f t="shared" si="25"/>
        <v/>
      </c>
    </row>
    <row r="821" spans="17:19" x14ac:dyDescent="0.25">
      <c r="Q821" s="51" t="str">
        <f t="shared" si="24"/>
        <v/>
      </c>
      <c r="R821" s="51" t="str">
        <f>IF(M821="","",IF(AND(M821&lt;&gt;'Tabelas auxiliares'!$B$236,M821&lt;&gt;'Tabelas auxiliares'!$B$237,M821&lt;&gt;'Tabelas auxiliares'!$C$236,M821&lt;&gt;'Tabelas auxiliares'!$C$237,M821&lt;&gt;'Tabelas auxiliares'!$D$236),"FOLHA DE PESSOAL",IF(Q821='Tabelas auxiliares'!$A$237,"CUSTEIO",IF(Q821='Tabelas auxiliares'!$A$236,"INVESTIMENTO","ERRO - VERIFICAR"))))</f>
        <v/>
      </c>
      <c r="S821" s="64" t="str">
        <f t="shared" si="25"/>
        <v/>
      </c>
    </row>
    <row r="822" spans="17:19" x14ac:dyDescent="0.25">
      <c r="Q822" s="51" t="str">
        <f t="shared" si="24"/>
        <v/>
      </c>
      <c r="R822" s="51" t="str">
        <f>IF(M822="","",IF(AND(M822&lt;&gt;'Tabelas auxiliares'!$B$236,M822&lt;&gt;'Tabelas auxiliares'!$B$237,M822&lt;&gt;'Tabelas auxiliares'!$C$236,M822&lt;&gt;'Tabelas auxiliares'!$C$237,M822&lt;&gt;'Tabelas auxiliares'!$D$236),"FOLHA DE PESSOAL",IF(Q822='Tabelas auxiliares'!$A$237,"CUSTEIO",IF(Q822='Tabelas auxiliares'!$A$236,"INVESTIMENTO","ERRO - VERIFICAR"))))</f>
        <v/>
      </c>
      <c r="S822" s="64" t="str">
        <f t="shared" si="25"/>
        <v/>
      </c>
    </row>
    <row r="823" spans="17:19" x14ac:dyDescent="0.25">
      <c r="Q823" s="51" t="str">
        <f t="shared" si="24"/>
        <v/>
      </c>
      <c r="R823" s="51" t="str">
        <f>IF(M823="","",IF(AND(M823&lt;&gt;'Tabelas auxiliares'!$B$236,M823&lt;&gt;'Tabelas auxiliares'!$B$237,M823&lt;&gt;'Tabelas auxiliares'!$C$236,M823&lt;&gt;'Tabelas auxiliares'!$C$237,M823&lt;&gt;'Tabelas auxiliares'!$D$236),"FOLHA DE PESSOAL",IF(Q823='Tabelas auxiliares'!$A$237,"CUSTEIO",IF(Q823='Tabelas auxiliares'!$A$236,"INVESTIMENTO","ERRO - VERIFICAR"))))</f>
        <v/>
      </c>
      <c r="S823" s="64" t="str">
        <f t="shared" si="25"/>
        <v/>
      </c>
    </row>
    <row r="824" spans="17:19" x14ac:dyDescent="0.25">
      <c r="Q824" s="51" t="str">
        <f t="shared" si="24"/>
        <v/>
      </c>
      <c r="R824" s="51" t="str">
        <f>IF(M824="","",IF(AND(M824&lt;&gt;'Tabelas auxiliares'!$B$236,M824&lt;&gt;'Tabelas auxiliares'!$B$237,M824&lt;&gt;'Tabelas auxiliares'!$C$236,M824&lt;&gt;'Tabelas auxiliares'!$C$237,M824&lt;&gt;'Tabelas auxiliares'!$D$236),"FOLHA DE PESSOAL",IF(Q824='Tabelas auxiliares'!$A$237,"CUSTEIO",IF(Q824='Tabelas auxiliares'!$A$236,"INVESTIMENTO","ERRO - VERIFICAR"))))</f>
        <v/>
      </c>
      <c r="S824" s="64" t="str">
        <f t="shared" si="25"/>
        <v/>
      </c>
    </row>
    <row r="825" spans="17:19" x14ac:dyDescent="0.25">
      <c r="Q825" s="51" t="str">
        <f t="shared" si="24"/>
        <v/>
      </c>
      <c r="R825" s="51" t="str">
        <f>IF(M825="","",IF(AND(M825&lt;&gt;'Tabelas auxiliares'!$B$236,M825&lt;&gt;'Tabelas auxiliares'!$B$237,M825&lt;&gt;'Tabelas auxiliares'!$C$236,M825&lt;&gt;'Tabelas auxiliares'!$C$237,M825&lt;&gt;'Tabelas auxiliares'!$D$236),"FOLHA DE PESSOAL",IF(Q825='Tabelas auxiliares'!$A$237,"CUSTEIO",IF(Q825='Tabelas auxiliares'!$A$236,"INVESTIMENTO","ERRO - VERIFICAR"))))</f>
        <v/>
      </c>
      <c r="S825" s="64" t="str">
        <f t="shared" si="25"/>
        <v/>
      </c>
    </row>
    <row r="826" spans="17:19" x14ac:dyDescent="0.25">
      <c r="Q826" s="51" t="str">
        <f t="shared" si="24"/>
        <v/>
      </c>
      <c r="R826" s="51" t="str">
        <f>IF(M826="","",IF(AND(M826&lt;&gt;'Tabelas auxiliares'!$B$236,M826&lt;&gt;'Tabelas auxiliares'!$B$237,M826&lt;&gt;'Tabelas auxiliares'!$C$236,M826&lt;&gt;'Tabelas auxiliares'!$C$237,M826&lt;&gt;'Tabelas auxiliares'!$D$236),"FOLHA DE PESSOAL",IF(Q826='Tabelas auxiliares'!$A$237,"CUSTEIO",IF(Q826='Tabelas auxiliares'!$A$236,"INVESTIMENTO","ERRO - VERIFICAR"))))</f>
        <v/>
      </c>
      <c r="S826" s="64" t="str">
        <f t="shared" si="25"/>
        <v/>
      </c>
    </row>
    <row r="827" spans="17:19" x14ac:dyDescent="0.25">
      <c r="Q827" s="51" t="str">
        <f t="shared" si="24"/>
        <v/>
      </c>
      <c r="R827" s="51" t="str">
        <f>IF(M827="","",IF(AND(M827&lt;&gt;'Tabelas auxiliares'!$B$236,M827&lt;&gt;'Tabelas auxiliares'!$B$237,M827&lt;&gt;'Tabelas auxiliares'!$C$236,M827&lt;&gt;'Tabelas auxiliares'!$C$237,M827&lt;&gt;'Tabelas auxiliares'!$D$236),"FOLHA DE PESSOAL",IF(Q827='Tabelas auxiliares'!$A$237,"CUSTEIO",IF(Q827='Tabelas auxiliares'!$A$236,"INVESTIMENTO","ERRO - VERIFICAR"))))</f>
        <v/>
      </c>
      <c r="S827" s="64" t="str">
        <f t="shared" si="25"/>
        <v/>
      </c>
    </row>
    <row r="828" spans="17:19" x14ac:dyDescent="0.25">
      <c r="Q828" s="51" t="str">
        <f t="shared" si="24"/>
        <v/>
      </c>
      <c r="R828" s="51" t="str">
        <f>IF(M828="","",IF(AND(M828&lt;&gt;'Tabelas auxiliares'!$B$236,M828&lt;&gt;'Tabelas auxiliares'!$B$237,M828&lt;&gt;'Tabelas auxiliares'!$C$236,M828&lt;&gt;'Tabelas auxiliares'!$C$237,M828&lt;&gt;'Tabelas auxiliares'!$D$236),"FOLHA DE PESSOAL",IF(Q828='Tabelas auxiliares'!$A$237,"CUSTEIO",IF(Q828='Tabelas auxiliares'!$A$236,"INVESTIMENTO","ERRO - VERIFICAR"))))</f>
        <v/>
      </c>
      <c r="S828" s="64" t="str">
        <f t="shared" si="25"/>
        <v/>
      </c>
    </row>
    <row r="829" spans="17:19" x14ac:dyDescent="0.25">
      <c r="Q829" s="51" t="str">
        <f t="shared" si="24"/>
        <v/>
      </c>
      <c r="R829" s="51" t="str">
        <f>IF(M829="","",IF(AND(M829&lt;&gt;'Tabelas auxiliares'!$B$236,M829&lt;&gt;'Tabelas auxiliares'!$B$237,M829&lt;&gt;'Tabelas auxiliares'!$C$236,M829&lt;&gt;'Tabelas auxiliares'!$C$237,M829&lt;&gt;'Tabelas auxiliares'!$D$236),"FOLHA DE PESSOAL",IF(Q829='Tabelas auxiliares'!$A$237,"CUSTEIO",IF(Q829='Tabelas auxiliares'!$A$236,"INVESTIMENTO","ERRO - VERIFICAR"))))</f>
        <v/>
      </c>
      <c r="S829" s="64" t="str">
        <f t="shared" si="25"/>
        <v/>
      </c>
    </row>
    <row r="830" spans="17:19" x14ac:dyDescent="0.25">
      <c r="Q830" s="51" t="str">
        <f t="shared" si="24"/>
        <v/>
      </c>
      <c r="R830" s="51" t="str">
        <f>IF(M830="","",IF(AND(M830&lt;&gt;'Tabelas auxiliares'!$B$236,M830&lt;&gt;'Tabelas auxiliares'!$B$237,M830&lt;&gt;'Tabelas auxiliares'!$C$236,M830&lt;&gt;'Tabelas auxiliares'!$C$237,M830&lt;&gt;'Tabelas auxiliares'!$D$236),"FOLHA DE PESSOAL",IF(Q830='Tabelas auxiliares'!$A$237,"CUSTEIO",IF(Q830='Tabelas auxiliares'!$A$236,"INVESTIMENTO","ERRO - VERIFICAR"))))</f>
        <v/>
      </c>
      <c r="S830" s="64" t="str">
        <f t="shared" si="25"/>
        <v/>
      </c>
    </row>
    <row r="831" spans="17:19" x14ac:dyDescent="0.25">
      <c r="Q831" s="51" t="str">
        <f t="shared" si="24"/>
        <v/>
      </c>
      <c r="R831" s="51" t="str">
        <f>IF(M831="","",IF(AND(M831&lt;&gt;'Tabelas auxiliares'!$B$236,M831&lt;&gt;'Tabelas auxiliares'!$B$237,M831&lt;&gt;'Tabelas auxiliares'!$C$236,M831&lt;&gt;'Tabelas auxiliares'!$C$237,M831&lt;&gt;'Tabelas auxiliares'!$D$236),"FOLHA DE PESSOAL",IF(Q831='Tabelas auxiliares'!$A$237,"CUSTEIO",IF(Q831='Tabelas auxiliares'!$A$236,"INVESTIMENTO","ERRO - VERIFICAR"))))</f>
        <v/>
      </c>
      <c r="S831" s="64" t="str">
        <f t="shared" si="25"/>
        <v/>
      </c>
    </row>
    <row r="832" spans="17:19" x14ac:dyDescent="0.25">
      <c r="Q832" s="51" t="str">
        <f t="shared" si="24"/>
        <v/>
      </c>
      <c r="R832" s="51" t="str">
        <f>IF(M832="","",IF(AND(M832&lt;&gt;'Tabelas auxiliares'!$B$236,M832&lt;&gt;'Tabelas auxiliares'!$B$237,M832&lt;&gt;'Tabelas auxiliares'!$C$236,M832&lt;&gt;'Tabelas auxiliares'!$C$237,M832&lt;&gt;'Tabelas auxiliares'!$D$236),"FOLHA DE PESSOAL",IF(Q832='Tabelas auxiliares'!$A$237,"CUSTEIO",IF(Q832='Tabelas auxiliares'!$A$236,"INVESTIMENTO","ERRO - VERIFICAR"))))</f>
        <v/>
      </c>
      <c r="S832" s="64" t="str">
        <f t="shared" si="25"/>
        <v/>
      </c>
    </row>
    <row r="833" spans="17:19" x14ac:dyDescent="0.25">
      <c r="Q833" s="51" t="str">
        <f t="shared" si="24"/>
        <v/>
      </c>
      <c r="R833" s="51" t="str">
        <f>IF(M833="","",IF(AND(M833&lt;&gt;'Tabelas auxiliares'!$B$236,M833&lt;&gt;'Tabelas auxiliares'!$B$237,M833&lt;&gt;'Tabelas auxiliares'!$C$236,M833&lt;&gt;'Tabelas auxiliares'!$C$237,M833&lt;&gt;'Tabelas auxiliares'!$D$236),"FOLHA DE PESSOAL",IF(Q833='Tabelas auxiliares'!$A$237,"CUSTEIO",IF(Q833='Tabelas auxiliares'!$A$236,"INVESTIMENTO","ERRO - VERIFICAR"))))</f>
        <v/>
      </c>
      <c r="S833" s="64" t="str">
        <f t="shared" si="25"/>
        <v/>
      </c>
    </row>
    <row r="834" spans="17:19" x14ac:dyDescent="0.25">
      <c r="Q834" s="51" t="str">
        <f t="shared" si="24"/>
        <v/>
      </c>
      <c r="R834" s="51" t="str">
        <f>IF(M834="","",IF(AND(M834&lt;&gt;'Tabelas auxiliares'!$B$236,M834&lt;&gt;'Tabelas auxiliares'!$B$237,M834&lt;&gt;'Tabelas auxiliares'!$C$236,M834&lt;&gt;'Tabelas auxiliares'!$C$237,M834&lt;&gt;'Tabelas auxiliares'!$D$236),"FOLHA DE PESSOAL",IF(Q834='Tabelas auxiliares'!$A$237,"CUSTEIO",IF(Q834='Tabelas auxiliares'!$A$236,"INVESTIMENTO","ERRO - VERIFICAR"))))</f>
        <v/>
      </c>
      <c r="S834" s="64" t="str">
        <f t="shared" si="25"/>
        <v/>
      </c>
    </row>
    <row r="835" spans="17:19" x14ac:dyDescent="0.25">
      <c r="Q835" s="51" t="str">
        <f t="shared" si="24"/>
        <v/>
      </c>
      <c r="R835" s="51" t="str">
        <f>IF(M835="","",IF(AND(M835&lt;&gt;'Tabelas auxiliares'!$B$236,M835&lt;&gt;'Tabelas auxiliares'!$B$237,M835&lt;&gt;'Tabelas auxiliares'!$C$236,M835&lt;&gt;'Tabelas auxiliares'!$C$237,M835&lt;&gt;'Tabelas auxiliares'!$D$236),"FOLHA DE PESSOAL",IF(Q835='Tabelas auxiliares'!$A$237,"CUSTEIO",IF(Q835='Tabelas auxiliares'!$A$236,"INVESTIMENTO","ERRO - VERIFICAR"))))</f>
        <v/>
      </c>
      <c r="S835" s="64" t="str">
        <f t="shared" si="25"/>
        <v/>
      </c>
    </row>
    <row r="836" spans="17:19" x14ac:dyDescent="0.25">
      <c r="Q836" s="51" t="str">
        <f t="shared" ref="Q836:Q899" si="26">LEFT(O836,1)</f>
        <v/>
      </c>
      <c r="R836" s="51" t="str">
        <f>IF(M836="","",IF(AND(M836&lt;&gt;'Tabelas auxiliares'!$B$236,M836&lt;&gt;'Tabelas auxiliares'!$B$237,M836&lt;&gt;'Tabelas auxiliares'!$C$236,M836&lt;&gt;'Tabelas auxiliares'!$C$237,M836&lt;&gt;'Tabelas auxiliares'!$D$236),"FOLHA DE PESSOAL",IF(Q836='Tabelas auxiliares'!$A$237,"CUSTEIO",IF(Q836='Tabelas auxiliares'!$A$236,"INVESTIMENTO","ERRO - VERIFICAR"))))</f>
        <v/>
      </c>
      <c r="S836" s="64" t="str">
        <f t="shared" si="25"/>
        <v/>
      </c>
    </row>
    <row r="837" spans="17:19" x14ac:dyDescent="0.25">
      <c r="Q837" s="51" t="str">
        <f t="shared" si="26"/>
        <v/>
      </c>
      <c r="R837" s="51" t="str">
        <f>IF(M837="","",IF(AND(M837&lt;&gt;'Tabelas auxiliares'!$B$236,M837&lt;&gt;'Tabelas auxiliares'!$B$237,M837&lt;&gt;'Tabelas auxiliares'!$C$236,M837&lt;&gt;'Tabelas auxiliares'!$C$237,M837&lt;&gt;'Tabelas auxiliares'!$D$236),"FOLHA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IF(M838="","",IF(AND(M838&lt;&gt;'Tabelas auxiliares'!$B$236,M838&lt;&gt;'Tabelas auxiliares'!$B$237,M838&lt;&gt;'Tabelas auxiliares'!$C$236,M838&lt;&gt;'Tabelas auxiliares'!$C$237,M838&lt;&gt;'Tabelas auxiliares'!$D$236),"FOLHA DE PESSOAL",IF(Q838='Tabelas auxiliares'!$A$237,"CUSTEIO",IF(Q838='Tabelas auxiliares'!$A$236,"INVESTIMENTO","ERRO - VERIFICAR"))))</f>
        <v/>
      </c>
      <c r="S838" s="64" t="str">
        <f t="shared" si="27"/>
        <v/>
      </c>
    </row>
    <row r="839" spans="17:19" x14ac:dyDescent="0.25">
      <c r="Q839" s="51" t="str">
        <f t="shared" si="26"/>
        <v/>
      </c>
      <c r="R839" s="51" t="str">
        <f>IF(M839="","",IF(AND(M839&lt;&gt;'Tabelas auxiliares'!$B$236,M839&lt;&gt;'Tabelas auxiliares'!$B$237,M839&lt;&gt;'Tabelas auxiliares'!$C$236,M839&lt;&gt;'Tabelas auxiliares'!$C$237,M839&lt;&gt;'Tabelas auxiliares'!$D$236),"FOLHA DE PESSOAL",IF(Q839='Tabelas auxiliares'!$A$237,"CUSTEIO",IF(Q839='Tabelas auxiliares'!$A$236,"INVESTIMENTO","ERRO - VERIFICAR"))))</f>
        <v/>
      </c>
      <c r="S839" s="64" t="str">
        <f t="shared" si="27"/>
        <v/>
      </c>
    </row>
    <row r="840" spans="17:19" x14ac:dyDescent="0.25">
      <c r="Q840" s="51" t="str">
        <f t="shared" si="26"/>
        <v/>
      </c>
      <c r="R840" s="51" t="str">
        <f>IF(M840="","",IF(AND(M840&lt;&gt;'Tabelas auxiliares'!$B$236,M840&lt;&gt;'Tabelas auxiliares'!$B$237,M840&lt;&gt;'Tabelas auxiliares'!$C$236,M840&lt;&gt;'Tabelas auxiliares'!$C$237,M840&lt;&gt;'Tabelas auxiliares'!$D$236),"FOLHA DE PESSOAL",IF(Q840='Tabelas auxiliares'!$A$237,"CUSTEIO",IF(Q840='Tabelas auxiliares'!$A$236,"INVESTIMENTO","ERRO - VERIFICAR"))))</f>
        <v/>
      </c>
      <c r="S840" s="64" t="str">
        <f t="shared" si="27"/>
        <v/>
      </c>
    </row>
    <row r="841" spans="17:19" x14ac:dyDescent="0.25">
      <c r="Q841" s="51" t="str">
        <f t="shared" si="26"/>
        <v/>
      </c>
      <c r="R841" s="51" t="str">
        <f>IF(M841="","",IF(AND(M841&lt;&gt;'Tabelas auxiliares'!$B$236,M841&lt;&gt;'Tabelas auxiliares'!$B$237,M841&lt;&gt;'Tabelas auxiliares'!$C$236,M841&lt;&gt;'Tabelas auxiliares'!$C$237,M841&lt;&gt;'Tabelas auxiliares'!$D$236),"FOLHA DE PESSOAL",IF(Q841='Tabelas auxiliares'!$A$237,"CUSTEIO",IF(Q841='Tabelas auxiliares'!$A$236,"INVESTIMENTO","ERRO - VERIFICAR"))))</f>
        <v/>
      </c>
      <c r="S841" s="64" t="str">
        <f t="shared" si="27"/>
        <v/>
      </c>
    </row>
    <row r="842" spans="17:19" x14ac:dyDescent="0.25">
      <c r="Q842" s="51" t="str">
        <f t="shared" si="26"/>
        <v/>
      </c>
      <c r="R842" s="51" t="str">
        <f>IF(M842="","",IF(AND(M842&lt;&gt;'Tabelas auxiliares'!$B$236,M842&lt;&gt;'Tabelas auxiliares'!$B$237,M842&lt;&gt;'Tabelas auxiliares'!$C$236,M842&lt;&gt;'Tabelas auxiliares'!$C$237,M842&lt;&gt;'Tabelas auxiliares'!$D$236),"FOLHA DE PESSOAL",IF(Q842='Tabelas auxiliares'!$A$237,"CUSTEIO",IF(Q842='Tabelas auxiliares'!$A$236,"INVESTIMENTO","ERRO - VERIFICAR"))))</f>
        <v/>
      </c>
      <c r="S842" s="64" t="str">
        <f t="shared" si="27"/>
        <v/>
      </c>
    </row>
    <row r="843" spans="17:19" x14ac:dyDescent="0.25">
      <c r="Q843" s="51" t="str">
        <f t="shared" si="26"/>
        <v/>
      </c>
      <c r="R843" s="51" t="str">
        <f>IF(M843="","",IF(AND(M843&lt;&gt;'Tabelas auxiliares'!$B$236,M843&lt;&gt;'Tabelas auxiliares'!$B$237,M843&lt;&gt;'Tabelas auxiliares'!$C$236,M843&lt;&gt;'Tabelas auxiliares'!$C$237,M843&lt;&gt;'Tabelas auxiliares'!$D$236),"FOLHA DE PESSOAL",IF(Q843='Tabelas auxiliares'!$A$237,"CUSTEIO",IF(Q843='Tabelas auxiliares'!$A$236,"INVESTIMENTO","ERRO - VERIFICAR"))))</f>
        <v/>
      </c>
      <c r="S843" s="64" t="str">
        <f t="shared" si="27"/>
        <v/>
      </c>
    </row>
    <row r="844" spans="17:19" x14ac:dyDescent="0.25">
      <c r="Q844" s="51" t="str">
        <f t="shared" si="26"/>
        <v/>
      </c>
      <c r="R844" s="51" t="str">
        <f>IF(M844="","",IF(AND(M844&lt;&gt;'Tabelas auxiliares'!$B$236,M844&lt;&gt;'Tabelas auxiliares'!$B$237,M844&lt;&gt;'Tabelas auxiliares'!$C$236,M844&lt;&gt;'Tabelas auxiliares'!$C$237,M844&lt;&gt;'Tabelas auxiliares'!$D$236),"FOLHA DE PESSOAL",IF(Q844='Tabelas auxiliares'!$A$237,"CUSTEIO",IF(Q844='Tabelas auxiliares'!$A$236,"INVESTIMENTO","ERRO - VERIFICAR"))))</f>
        <v/>
      </c>
      <c r="S844" s="64" t="str">
        <f t="shared" si="27"/>
        <v/>
      </c>
    </row>
    <row r="845" spans="17:19" x14ac:dyDescent="0.25">
      <c r="Q845" s="51" t="str">
        <f t="shared" si="26"/>
        <v/>
      </c>
      <c r="R845" s="51" t="str">
        <f>IF(M845="","",IF(AND(M845&lt;&gt;'Tabelas auxiliares'!$B$236,M845&lt;&gt;'Tabelas auxiliares'!$B$237,M845&lt;&gt;'Tabelas auxiliares'!$C$236,M845&lt;&gt;'Tabelas auxiliares'!$C$237,M845&lt;&gt;'Tabelas auxiliares'!$D$236),"FOLHA DE PESSOAL",IF(Q845='Tabelas auxiliares'!$A$237,"CUSTEIO",IF(Q845='Tabelas auxiliares'!$A$236,"INVESTIMENTO","ERRO - VERIFICAR"))))</f>
        <v/>
      </c>
      <c r="S845" s="64" t="str">
        <f t="shared" si="27"/>
        <v/>
      </c>
    </row>
    <row r="846" spans="17:19" x14ac:dyDescent="0.25">
      <c r="Q846" s="51" t="str">
        <f t="shared" si="26"/>
        <v/>
      </c>
      <c r="R846" s="51" t="str">
        <f>IF(M846="","",IF(AND(M846&lt;&gt;'Tabelas auxiliares'!$B$236,M846&lt;&gt;'Tabelas auxiliares'!$B$237,M846&lt;&gt;'Tabelas auxiliares'!$C$236,M846&lt;&gt;'Tabelas auxiliares'!$C$237,M846&lt;&gt;'Tabelas auxiliares'!$D$236),"FOLHA DE PESSOAL",IF(Q846='Tabelas auxiliares'!$A$237,"CUSTEIO",IF(Q846='Tabelas auxiliares'!$A$236,"INVESTIMENTO","ERRO - VERIFICAR"))))</f>
        <v/>
      </c>
      <c r="S846" s="64" t="str">
        <f t="shared" si="27"/>
        <v/>
      </c>
    </row>
    <row r="847" spans="17:19" x14ac:dyDescent="0.25">
      <c r="Q847" s="51" t="str">
        <f t="shared" si="26"/>
        <v/>
      </c>
      <c r="R847" s="51" t="str">
        <f>IF(M847="","",IF(AND(M847&lt;&gt;'Tabelas auxiliares'!$B$236,M847&lt;&gt;'Tabelas auxiliares'!$B$237,M847&lt;&gt;'Tabelas auxiliares'!$C$236,M847&lt;&gt;'Tabelas auxiliares'!$C$237,M847&lt;&gt;'Tabelas auxiliares'!$D$236),"FOLHA DE PESSOAL",IF(Q847='Tabelas auxiliares'!$A$237,"CUSTEIO",IF(Q847='Tabelas auxiliares'!$A$236,"INVESTIMENTO","ERRO - VERIFICAR"))))</f>
        <v/>
      </c>
      <c r="S847" s="64" t="str">
        <f t="shared" si="27"/>
        <v/>
      </c>
    </row>
    <row r="848" spans="17:19" x14ac:dyDescent="0.25">
      <c r="Q848" s="51" t="str">
        <f t="shared" si="26"/>
        <v/>
      </c>
      <c r="R848" s="51" t="str">
        <f>IF(M848="","",IF(AND(M848&lt;&gt;'Tabelas auxiliares'!$B$236,M848&lt;&gt;'Tabelas auxiliares'!$B$237,M848&lt;&gt;'Tabelas auxiliares'!$C$236,M848&lt;&gt;'Tabelas auxiliares'!$C$237,M848&lt;&gt;'Tabelas auxiliares'!$D$236),"FOLHA DE PESSOAL",IF(Q848='Tabelas auxiliares'!$A$237,"CUSTEIO",IF(Q848='Tabelas auxiliares'!$A$236,"INVESTIMENTO","ERRO - VERIFICAR"))))</f>
        <v/>
      </c>
      <c r="S848" s="64" t="str">
        <f t="shared" si="27"/>
        <v/>
      </c>
    </row>
    <row r="849" spans="17:19" x14ac:dyDescent="0.25">
      <c r="Q849" s="51" t="str">
        <f t="shared" si="26"/>
        <v/>
      </c>
      <c r="R849" s="51" t="str">
        <f>IF(M849="","",IF(AND(M849&lt;&gt;'Tabelas auxiliares'!$B$236,M849&lt;&gt;'Tabelas auxiliares'!$B$237,M849&lt;&gt;'Tabelas auxiliares'!$C$236,M849&lt;&gt;'Tabelas auxiliares'!$C$237,M849&lt;&gt;'Tabelas auxiliares'!$D$236),"FOLHA DE PESSOAL",IF(Q849='Tabelas auxiliares'!$A$237,"CUSTEIO",IF(Q849='Tabelas auxiliares'!$A$236,"INVESTIMENTO","ERRO - VERIFICAR"))))</f>
        <v/>
      </c>
      <c r="S849" s="64" t="str">
        <f t="shared" si="27"/>
        <v/>
      </c>
    </row>
    <row r="850" spans="17:19" x14ac:dyDescent="0.25">
      <c r="Q850" s="51" t="str">
        <f t="shared" si="26"/>
        <v/>
      </c>
      <c r="R850" s="51" t="str">
        <f>IF(M850="","",IF(AND(M850&lt;&gt;'Tabelas auxiliares'!$B$236,M850&lt;&gt;'Tabelas auxiliares'!$B$237,M850&lt;&gt;'Tabelas auxiliares'!$C$236,M850&lt;&gt;'Tabelas auxiliares'!$C$237,M850&lt;&gt;'Tabelas auxiliares'!$D$236),"FOLHA DE PESSOAL",IF(Q850='Tabelas auxiliares'!$A$237,"CUSTEIO",IF(Q850='Tabelas auxiliares'!$A$236,"INVESTIMENTO","ERRO - VERIFICAR"))))</f>
        <v/>
      </c>
      <c r="S850" s="64" t="str">
        <f t="shared" si="27"/>
        <v/>
      </c>
    </row>
    <row r="851" spans="17:19" x14ac:dyDescent="0.25">
      <c r="Q851" s="51" t="str">
        <f t="shared" si="26"/>
        <v/>
      </c>
      <c r="R851" s="51" t="str">
        <f>IF(M851="","",IF(AND(M851&lt;&gt;'Tabelas auxiliares'!$B$236,M851&lt;&gt;'Tabelas auxiliares'!$B$237,M851&lt;&gt;'Tabelas auxiliares'!$C$236,M851&lt;&gt;'Tabelas auxiliares'!$C$237,M851&lt;&gt;'Tabelas auxiliares'!$D$236),"FOLHA DE PESSOAL",IF(Q851='Tabelas auxiliares'!$A$237,"CUSTEIO",IF(Q851='Tabelas auxiliares'!$A$236,"INVESTIMENTO","ERRO - VERIFICAR"))))</f>
        <v/>
      </c>
      <c r="S851" s="64" t="str">
        <f t="shared" si="27"/>
        <v/>
      </c>
    </row>
    <row r="852" spans="17:19" x14ac:dyDescent="0.25">
      <c r="Q852" s="51" t="str">
        <f t="shared" si="26"/>
        <v/>
      </c>
      <c r="R852" s="51" t="str">
        <f>IF(M852="","",IF(AND(M852&lt;&gt;'Tabelas auxiliares'!$B$236,M852&lt;&gt;'Tabelas auxiliares'!$B$237,M852&lt;&gt;'Tabelas auxiliares'!$C$236,M852&lt;&gt;'Tabelas auxiliares'!$C$237,M852&lt;&gt;'Tabelas auxiliares'!$D$236),"FOLHA DE PESSOAL",IF(Q852='Tabelas auxiliares'!$A$237,"CUSTEIO",IF(Q852='Tabelas auxiliares'!$A$236,"INVESTIMENTO","ERRO - VERIFICAR"))))</f>
        <v/>
      </c>
      <c r="S852" s="64" t="str">
        <f t="shared" si="27"/>
        <v/>
      </c>
    </row>
    <row r="853" spans="17:19" x14ac:dyDescent="0.25">
      <c r="Q853" s="51" t="str">
        <f t="shared" si="26"/>
        <v/>
      </c>
      <c r="R853" s="51" t="str">
        <f>IF(M853="","",IF(AND(M853&lt;&gt;'Tabelas auxiliares'!$B$236,M853&lt;&gt;'Tabelas auxiliares'!$B$237,M853&lt;&gt;'Tabelas auxiliares'!$C$236,M853&lt;&gt;'Tabelas auxiliares'!$C$237,M853&lt;&gt;'Tabelas auxiliares'!$D$236),"FOLHA DE PESSOAL",IF(Q853='Tabelas auxiliares'!$A$237,"CUSTEIO",IF(Q853='Tabelas auxiliares'!$A$236,"INVESTIMENTO","ERRO - VERIFICAR"))))</f>
        <v/>
      </c>
      <c r="S853" s="64" t="str">
        <f t="shared" si="27"/>
        <v/>
      </c>
    </row>
    <row r="854" spans="17:19" x14ac:dyDescent="0.25">
      <c r="Q854" s="51" t="str">
        <f t="shared" si="26"/>
        <v/>
      </c>
      <c r="R854" s="51" t="str">
        <f>IF(M854="","",IF(AND(M854&lt;&gt;'Tabelas auxiliares'!$B$236,M854&lt;&gt;'Tabelas auxiliares'!$B$237,M854&lt;&gt;'Tabelas auxiliares'!$C$236,M854&lt;&gt;'Tabelas auxiliares'!$C$237,M854&lt;&gt;'Tabelas auxiliares'!$D$236),"FOLHA DE PESSOAL",IF(Q854='Tabelas auxiliares'!$A$237,"CUSTEIO",IF(Q854='Tabelas auxiliares'!$A$236,"INVESTIMENTO","ERRO - VERIFICAR"))))</f>
        <v/>
      </c>
      <c r="S854" s="64" t="str">
        <f t="shared" si="27"/>
        <v/>
      </c>
    </row>
    <row r="855" spans="17:19" x14ac:dyDescent="0.25">
      <c r="Q855" s="51" t="str">
        <f t="shared" si="26"/>
        <v/>
      </c>
      <c r="R855" s="51" t="str">
        <f>IF(M855="","",IF(AND(M855&lt;&gt;'Tabelas auxiliares'!$B$236,M855&lt;&gt;'Tabelas auxiliares'!$B$237,M855&lt;&gt;'Tabelas auxiliares'!$C$236,M855&lt;&gt;'Tabelas auxiliares'!$C$237,M855&lt;&gt;'Tabelas auxiliares'!$D$236),"FOLHA DE PESSOAL",IF(Q855='Tabelas auxiliares'!$A$237,"CUSTEIO",IF(Q855='Tabelas auxiliares'!$A$236,"INVESTIMENTO","ERRO - VERIFICAR"))))</f>
        <v/>
      </c>
      <c r="S855" s="64" t="str">
        <f t="shared" si="27"/>
        <v/>
      </c>
    </row>
    <row r="856" spans="17:19" x14ac:dyDescent="0.25">
      <c r="Q856" s="51" t="str">
        <f t="shared" si="26"/>
        <v/>
      </c>
      <c r="R856" s="51" t="str">
        <f>IF(M856="","",IF(AND(M856&lt;&gt;'Tabelas auxiliares'!$B$236,M856&lt;&gt;'Tabelas auxiliares'!$B$237,M856&lt;&gt;'Tabelas auxiliares'!$C$236,M856&lt;&gt;'Tabelas auxiliares'!$C$237,M856&lt;&gt;'Tabelas auxiliares'!$D$236),"FOLHA DE PESSOAL",IF(Q856='Tabelas auxiliares'!$A$237,"CUSTEIO",IF(Q856='Tabelas auxiliares'!$A$236,"INVESTIMENTO","ERRO - VERIFICAR"))))</f>
        <v/>
      </c>
      <c r="S856" s="64" t="str">
        <f t="shared" si="27"/>
        <v/>
      </c>
    </row>
    <row r="857" spans="17:19" x14ac:dyDescent="0.25">
      <c r="Q857" s="51" t="str">
        <f t="shared" si="26"/>
        <v/>
      </c>
      <c r="R857" s="51" t="str">
        <f>IF(M857="","",IF(AND(M857&lt;&gt;'Tabelas auxiliares'!$B$236,M857&lt;&gt;'Tabelas auxiliares'!$B$237,M857&lt;&gt;'Tabelas auxiliares'!$C$236,M857&lt;&gt;'Tabelas auxiliares'!$C$237,M857&lt;&gt;'Tabelas auxiliares'!$D$236),"FOLHA DE PESSOAL",IF(Q857='Tabelas auxiliares'!$A$237,"CUSTEIO",IF(Q857='Tabelas auxiliares'!$A$236,"INVESTIMENTO","ERRO - VERIFICAR"))))</f>
        <v/>
      </c>
      <c r="S857" s="64" t="str">
        <f t="shared" si="27"/>
        <v/>
      </c>
    </row>
    <row r="858" spans="17:19" x14ac:dyDescent="0.25">
      <c r="Q858" s="51" t="str">
        <f t="shared" si="26"/>
        <v/>
      </c>
      <c r="R858" s="51" t="str">
        <f>IF(M858="","",IF(AND(M858&lt;&gt;'Tabelas auxiliares'!$B$236,M858&lt;&gt;'Tabelas auxiliares'!$B$237,M858&lt;&gt;'Tabelas auxiliares'!$C$236,M858&lt;&gt;'Tabelas auxiliares'!$C$237,M858&lt;&gt;'Tabelas auxiliares'!$D$236),"FOLHA DE PESSOAL",IF(Q858='Tabelas auxiliares'!$A$237,"CUSTEIO",IF(Q858='Tabelas auxiliares'!$A$236,"INVESTIMENTO","ERRO - VERIFICAR"))))</f>
        <v/>
      </c>
      <c r="S858" s="64" t="str">
        <f t="shared" si="27"/>
        <v/>
      </c>
    </row>
    <row r="859" spans="17:19" x14ac:dyDescent="0.25">
      <c r="Q859" s="51" t="str">
        <f t="shared" si="26"/>
        <v/>
      </c>
      <c r="R859" s="51" t="str">
        <f>IF(M859="","",IF(AND(M859&lt;&gt;'Tabelas auxiliares'!$B$236,M859&lt;&gt;'Tabelas auxiliares'!$B$237,M859&lt;&gt;'Tabelas auxiliares'!$C$236,M859&lt;&gt;'Tabelas auxiliares'!$C$237,M859&lt;&gt;'Tabelas auxiliares'!$D$236),"FOLHA DE PESSOAL",IF(Q859='Tabelas auxiliares'!$A$237,"CUSTEIO",IF(Q859='Tabelas auxiliares'!$A$236,"INVESTIMENTO","ERRO - VERIFICAR"))))</f>
        <v/>
      </c>
      <c r="S859" s="64" t="str">
        <f t="shared" si="27"/>
        <v/>
      </c>
    </row>
    <row r="860" spans="17:19" x14ac:dyDescent="0.25">
      <c r="Q860" s="51" t="str">
        <f t="shared" si="26"/>
        <v/>
      </c>
      <c r="R860" s="51" t="str">
        <f>IF(M860="","",IF(AND(M860&lt;&gt;'Tabelas auxiliares'!$B$236,M860&lt;&gt;'Tabelas auxiliares'!$B$237,M860&lt;&gt;'Tabelas auxiliares'!$C$236,M860&lt;&gt;'Tabelas auxiliares'!$C$237,M860&lt;&gt;'Tabelas auxiliares'!$D$236),"FOLHA DE PESSOAL",IF(Q860='Tabelas auxiliares'!$A$237,"CUSTEIO",IF(Q860='Tabelas auxiliares'!$A$236,"INVESTIMENTO","ERRO - VERIFICAR"))))</f>
        <v/>
      </c>
      <c r="S860" s="64" t="str">
        <f t="shared" si="27"/>
        <v/>
      </c>
    </row>
    <row r="861" spans="17:19" x14ac:dyDescent="0.25">
      <c r="Q861" s="51" t="str">
        <f t="shared" si="26"/>
        <v/>
      </c>
      <c r="R861" s="51" t="str">
        <f>IF(M861="","",IF(AND(M861&lt;&gt;'Tabelas auxiliares'!$B$236,M861&lt;&gt;'Tabelas auxiliares'!$B$237,M861&lt;&gt;'Tabelas auxiliares'!$C$236,M861&lt;&gt;'Tabelas auxiliares'!$C$237,M861&lt;&gt;'Tabelas auxiliares'!$D$236),"FOLHA DE PESSOAL",IF(Q861='Tabelas auxiliares'!$A$237,"CUSTEIO",IF(Q861='Tabelas auxiliares'!$A$236,"INVESTIMENTO","ERRO - VERIFICAR"))))</f>
        <v/>
      </c>
      <c r="S861" s="64" t="str">
        <f t="shared" si="27"/>
        <v/>
      </c>
    </row>
    <row r="862" spans="17:19" x14ac:dyDescent="0.25">
      <c r="Q862" s="51" t="str">
        <f t="shared" si="26"/>
        <v/>
      </c>
      <c r="R862" s="51" t="str">
        <f>IF(M862="","",IF(AND(M862&lt;&gt;'Tabelas auxiliares'!$B$236,M862&lt;&gt;'Tabelas auxiliares'!$B$237,M862&lt;&gt;'Tabelas auxiliares'!$C$236,M862&lt;&gt;'Tabelas auxiliares'!$C$237,M862&lt;&gt;'Tabelas auxiliares'!$D$236),"FOLHA DE PESSOAL",IF(Q862='Tabelas auxiliares'!$A$237,"CUSTEIO",IF(Q862='Tabelas auxiliares'!$A$236,"INVESTIMENTO","ERRO - VERIFICAR"))))</f>
        <v/>
      </c>
      <c r="S862" s="64" t="str">
        <f t="shared" si="27"/>
        <v/>
      </c>
    </row>
    <row r="863" spans="17:19" x14ac:dyDescent="0.25">
      <c r="Q863" s="51" t="str">
        <f t="shared" si="26"/>
        <v/>
      </c>
      <c r="R863" s="51" t="str">
        <f>IF(M863="","",IF(AND(M863&lt;&gt;'Tabelas auxiliares'!$B$236,M863&lt;&gt;'Tabelas auxiliares'!$B$237,M863&lt;&gt;'Tabelas auxiliares'!$C$236,M863&lt;&gt;'Tabelas auxiliares'!$C$237,M863&lt;&gt;'Tabelas auxiliares'!$D$236),"FOLHA DE PESSOAL",IF(Q863='Tabelas auxiliares'!$A$237,"CUSTEIO",IF(Q863='Tabelas auxiliares'!$A$236,"INVESTIMENTO","ERRO - VERIFICAR"))))</f>
        <v/>
      </c>
      <c r="S863" s="64" t="str">
        <f t="shared" si="27"/>
        <v/>
      </c>
    </row>
    <row r="864" spans="17:19" x14ac:dyDescent="0.25">
      <c r="Q864" s="51" t="str">
        <f t="shared" si="26"/>
        <v/>
      </c>
      <c r="R864" s="51" t="str">
        <f>IF(M864="","",IF(AND(M864&lt;&gt;'Tabelas auxiliares'!$B$236,M864&lt;&gt;'Tabelas auxiliares'!$B$237,M864&lt;&gt;'Tabelas auxiliares'!$C$236,M864&lt;&gt;'Tabelas auxiliares'!$C$237,M864&lt;&gt;'Tabelas auxiliares'!$D$236),"FOLHA DE PESSOAL",IF(Q864='Tabelas auxiliares'!$A$237,"CUSTEIO",IF(Q864='Tabelas auxiliares'!$A$236,"INVESTIMENTO","ERRO - VERIFICAR"))))</f>
        <v/>
      </c>
      <c r="S864" s="64" t="str">
        <f t="shared" si="27"/>
        <v/>
      </c>
    </row>
    <row r="865" spans="17:19" x14ac:dyDescent="0.25">
      <c r="Q865" s="51" t="str">
        <f t="shared" si="26"/>
        <v/>
      </c>
      <c r="R865" s="51" t="str">
        <f>IF(M865="","",IF(AND(M865&lt;&gt;'Tabelas auxiliares'!$B$236,M865&lt;&gt;'Tabelas auxiliares'!$B$237,M865&lt;&gt;'Tabelas auxiliares'!$C$236,M865&lt;&gt;'Tabelas auxiliares'!$C$237,M865&lt;&gt;'Tabelas auxiliares'!$D$236),"FOLHA DE PESSOAL",IF(Q865='Tabelas auxiliares'!$A$237,"CUSTEIO",IF(Q865='Tabelas auxiliares'!$A$236,"INVESTIMENTO","ERRO - VERIFICAR"))))</f>
        <v/>
      </c>
      <c r="S865" s="64" t="str">
        <f t="shared" si="27"/>
        <v/>
      </c>
    </row>
    <row r="866" spans="17:19" x14ac:dyDescent="0.25">
      <c r="Q866" s="51" t="str">
        <f t="shared" si="26"/>
        <v/>
      </c>
      <c r="R866" s="51" t="str">
        <f>IF(M866="","",IF(AND(M866&lt;&gt;'Tabelas auxiliares'!$B$236,M866&lt;&gt;'Tabelas auxiliares'!$B$237,M866&lt;&gt;'Tabelas auxiliares'!$C$236,M866&lt;&gt;'Tabelas auxiliares'!$C$237,M866&lt;&gt;'Tabelas auxiliares'!$D$236),"FOLHA DE PESSOAL",IF(Q866='Tabelas auxiliares'!$A$237,"CUSTEIO",IF(Q866='Tabelas auxiliares'!$A$236,"INVESTIMENTO","ERRO - VERIFICAR"))))</f>
        <v/>
      </c>
      <c r="S866" s="64" t="str">
        <f t="shared" si="27"/>
        <v/>
      </c>
    </row>
    <row r="867" spans="17:19" x14ac:dyDescent="0.25">
      <c r="Q867" s="51" t="str">
        <f t="shared" si="26"/>
        <v/>
      </c>
      <c r="R867" s="51" t="str">
        <f>IF(M867="","",IF(AND(M867&lt;&gt;'Tabelas auxiliares'!$B$236,M867&lt;&gt;'Tabelas auxiliares'!$B$237,M867&lt;&gt;'Tabelas auxiliares'!$C$236,M867&lt;&gt;'Tabelas auxiliares'!$C$237,M867&lt;&gt;'Tabelas auxiliares'!$D$236),"FOLHA DE PESSOAL",IF(Q867='Tabelas auxiliares'!$A$237,"CUSTEIO",IF(Q867='Tabelas auxiliares'!$A$236,"INVESTIMENTO","ERRO - VERIFICAR"))))</f>
        <v/>
      </c>
      <c r="S867" s="64" t="str">
        <f t="shared" si="27"/>
        <v/>
      </c>
    </row>
    <row r="868" spans="17:19" x14ac:dyDescent="0.25">
      <c r="Q868" s="51" t="str">
        <f t="shared" si="26"/>
        <v/>
      </c>
      <c r="R868" s="51" t="str">
        <f>IF(M868="","",IF(AND(M868&lt;&gt;'Tabelas auxiliares'!$B$236,M868&lt;&gt;'Tabelas auxiliares'!$B$237,M868&lt;&gt;'Tabelas auxiliares'!$C$236,M868&lt;&gt;'Tabelas auxiliares'!$C$237,M868&lt;&gt;'Tabelas auxiliares'!$D$236),"FOLHA DE PESSOAL",IF(Q868='Tabelas auxiliares'!$A$237,"CUSTEIO",IF(Q868='Tabelas auxiliares'!$A$236,"INVESTIMENTO","ERRO - VERIFICAR"))))</f>
        <v/>
      </c>
      <c r="S868" s="64" t="str">
        <f t="shared" si="27"/>
        <v/>
      </c>
    </row>
    <row r="869" spans="17:19" x14ac:dyDescent="0.25">
      <c r="Q869" s="51" t="str">
        <f t="shared" si="26"/>
        <v/>
      </c>
      <c r="R869" s="51" t="str">
        <f>IF(M869="","",IF(AND(M869&lt;&gt;'Tabelas auxiliares'!$B$236,M869&lt;&gt;'Tabelas auxiliares'!$B$237,M869&lt;&gt;'Tabelas auxiliares'!$C$236,M869&lt;&gt;'Tabelas auxiliares'!$C$237,M869&lt;&gt;'Tabelas auxiliares'!$D$236),"FOLHA DE PESSOAL",IF(Q869='Tabelas auxiliares'!$A$237,"CUSTEIO",IF(Q869='Tabelas auxiliares'!$A$236,"INVESTIMENTO","ERRO - VERIFICAR"))))</f>
        <v/>
      </c>
      <c r="S869" s="64" t="str">
        <f t="shared" si="27"/>
        <v/>
      </c>
    </row>
    <row r="870" spans="17:19" x14ac:dyDescent="0.25">
      <c r="Q870" s="51" t="str">
        <f t="shared" si="26"/>
        <v/>
      </c>
      <c r="R870" s="51" t="str">
        <f>IF(M870="","",IF(AND(M870&lt;&gt;'Tabelas auxiliares'!$B$236,M870&lt;&gt;'Tabelas auxiliares'!$B$237,M870&lt;&gt;'Tabelas auxiliares'!$C$236,M870&lt;&gt;'Tabelas auxiliares'!$C$237,M870&lt;&gt;'Tabelas auxiliares'!$D$236),"FOLHA DE PESSOAL",IF(Q870='Tabelas auxiliares'!$A$237,"CUSTEIO",IF(Q870='Tabelas auxiliares'!$A$236,"INVESTIMENTO","ERRO - VERIFICAR"))))</f>
        <v/>
      </c>
      <c r="S870" s="64" t="str">
        <f t="shared" si="27"/>
        <v/>
      </c>
    </row>
    <row r="871" spans="17:19" x14ac:dyDescent="0.25">
      <c r="Q871" s="51" t="str">
        <f t="shared" si="26"/>
        <v/>
      </c>
      <c r="R871" s="51" t="str">
        <f>IF(M871="","",IF(AND(M871&lt;&gt;'Tabelas auxiliares'!$B$236,M871&lt;&gt;'Tabelas auxiliares'!$B$237,M871&lt;&gt;'Tabelas auxiliares'!$C$236,M871&lt;&gt;'Tabelas auxiliares'!$C$237,M871&lt;&gt;'Tabelas auxiliares'!$D$236),"FOLHA DE PESSOAL",IF(Q871='Tabelas auxiliares'!$A$237,"CUSTEIO",IF(Q871='Tabelas auxiliares'!$A$236,"INVESTIMENTO","ERRO - VERIFICAR"))))</f>
        <v/>
      </c>
      <c r="S871" s="64" t="str">
        <f t="shared" si="27"/>
        <v/>
      </c>
    </row>
    <row r="872" spans="17:19" x14ac:dyDescent="0.25">
      <c r="Q872" s="51" t="str">
        <f t="shared" si="26"/>
        <v/>
      </c>
      <c r="R872" s="51" t="str">
        <f>IF(M872="","",IF(AND(M872&lt;&gt;'Tabelas auxiliares'!$B$236,M872&lt;&gt;'Tabelas auxiliares'!$B$237,M872&lt;&gt;'Tabelas auxiliares'!$C$236,M872&lt;&gt;'Tabelas auxiliares'!$C$237,M872&lt;&gt;'Tabelas auxiliares'!$D$236),"FOLHA DE PESSOAL",IF(Q872='Tabelas auxiliares'!$A$237,"CUSTEIO",IF(Q872='Tabelas auxiliares'!$A$236,"INVESTIMENTO","ERRO - VERIFICAR"))))</f>
        <v/>
      </c>
      <c r="S872" s="64" t="str">
        <f t="shared" si="27"/>
        <v/>
      </c>
    </row>
    <row r="873" spans="17:19" x14ac:dyDescent="0.25">
      <c r="Q873" s="51" t="str">
        <f t="shared" si="26"/>
        <v/>
      </c>
      <c r="R873" s="51" t="str">
        <f>IF(M873="","",IF(AND(M873&lt;&gt;'Tabelas auxiliares'!$B$236,M873&lt;&gt;'Tabelas auxiliares'!$B$237,M873&lt;&gt;'Tabelas auxiliares'!$C$236,M873&lt;&gt;'Tabelas auxiliares'!$C$237,M873&lt;&gt;'Tabelas auxiliares'!$D$236),"FOLHA DE PESSOAL",IF(Q873='Tabelas auxiliares'!$A$237,"CUSTEIO",IF(Q873='Tabelas auxiliares'!$A$236,"INVESTIMENTO","ERRO - VERIFICAR"))))</f>
        <v/>
      </c>
      <c r="S873" s="64" t="str">
        <f t="shared" si="27"/>
        <v/>
      </c>
    </row>
    <row r="874" spans="17:19" x14ac:dyDescent="0.25">
      <c r="Q874" s="51" t="str">
        <f t="shared" si="26"/>
        <v/>
      </c>
      <c r="R874" s="51" t="str">
        <f>IF(M874="","",IF(AND(M874&lt;&gt;'Tabelas auxiliares'!$B$236,M874&lt;&gt;'Tabelas auxiliares'!$B$237,M874&lt;&gt;'Tabelas auxiliares'!$C$236,M874&lt;&gt;'Tabelas auxiliares'!$C$237,M874&lt;&gt;'Tabelas auxiliares'!$D$236),"FOLHA DE PESSOAL",IF(Q874='Tabelas auxiliares'!$A$237,"CUSTEIO",IF(Q874='Tabelas auxiliares'!$A$236,"INVESTIMENTO","ERRO - VERIFICAR"))))</f>
        <v/>
      </c>
      <c r="S874" s="64" t="str">
        <f t="shared" si="27"/>
        <v/>
      </c>
    </row>
    <row r="875" spans="17:19" x14ac:dyDescent="0.25">
      <c r="Q875" s="51" t="str">
        <f t="shared" si="26"/>
        <v/>
      </c>
      <c r="R875" s="51" t="str">
        <f>IF(M875="","",IF(AND(M875&lt;&gt;'Tabelas auxiliares'!$B$236,M875&lt;&gt;'Tabelas auxiliares'!$B$237,M875&lt;&gt;'Tabelas auxiliares'!$C$236,M875&lt;&gt;'Tabelas auxiliares'!$C$237,M875&lt;&gt;'Tabelas auxiliares'!$D$236),"FOLHA DE PESSOAL",IF(Q875='Tabelas auxiliares'!$A$237,"CUSTEIO",IF(Q875='Tabelas auxiliares'!$A$236,"INVESTIMENTO","ERRO - VERIFICAR"))))</f>
        <v/>
      </c>
      <c r="S875" s="64" t="str">
        <f t="shared" si="27"/>
        <v/>
      </c>
    </row>
    <row r="876" spans="17:19" x14ac:dyDescent="0.25">
      <c r="Q876" s="51" t="str">
        <f t="shared" si="26"/>
        <v/>
      </c>
      <c r="R876" s="51" t="str">
        <f>IF(M876="","",IF(AND(M876&lt;&gt;'Tabelas auxiliares'!$B$236,M876&lt;&gt;'Tabelas auxiliares'!$B$237,M876&lt;&gt;'Tabelas auxiliares'!$C$236,M876&lt;&gt;'Tabelas auxiliares'!$C$237,M876&lt;&gt;'Tabelas auxiliares'!$D$236),"FOLHA DE PESSOAL",IF(Q876='Tabelas auxiliares'!$A$237,"CUSTEIO",IF(Q876='Tabelas auxiliares'!$A$236,"INVESTIMENTO","ERRO - VERIFICAR"))))</f>
        <v/>
      </c>
      <c r="S876" s="64" t="str">
        <f t="shared" si="27"/>
        <v/>
      </c>
    </row>
    <row r="877" spans="17:19" x14ac:dyDescent="0.25">
      <c r="Q877" s="51" t="str">
        <f t="shared" si="26"/>
        <v/>
      </c>
      <c r="R877" s="51" t="str">
        <f>IF(M877="","",IF(AND(M877&lt;&gt;'Tabelas auxiliares'!$B$236,M877&lt;&gt;'Tabelas auxiliares'!$B$237,M877&lt;&gt;'Tabelas auxiliares'!$C$236,M877&lt;&gt;'Tabelas auxiliares'!$C$237,M877&lt;&gt;'Tabelas auxiliares'!$D$236),"FOLHA DE PESSOAL",IF(Q877='Tabelas auxiliares'!$A$237,"CUSTEIO",IF(Q877='Tabelas auxiliares'!$A$236,"INVESTIMENTO","ERRO - VERIFICAR"))))</f>
        <v/>
      </c>
      <c r="S877" s="64" t="str">
        <f t="shared" si="27"/>
        <v/>
      </c>
    </row>
    <row r="878" spans="17:19" x14ac:dyDescent="0.25">
      <c r="Q878" s="51" t="str">
        <f t="shared" si="26"/>
        <v/>
      </c>
      <c r="R878" s="51" t="str">
        <f>IF(M878="","",IF(AND(M878&lt;&gt;'Tabelas auxiliares'!$B$236,M878&lt;&gt;'Tabelas auxiliares'!$B$237,M878&lt;&gt;'Tabelas auxiliares'!$C$236,M878&lt;&gt;'Tabelas auxiliares'!$C$237,M878&lt;&gt;'Tabelas auxiliares'!$D$236),"FOLHA DE PESSOAL",IF(Q878='Tabelas auxiliares'!$A$237,"CUSTEIO",IF(Q878='Tabelas auxiliares'!$A$236,"INVESTIMENTO","ERRO - VERIFICAR"))))</f>
        <v/>
      </c>
      <c r="S878" s="64" t="str">
        <f t="shared" si="27"/>
        <v/>
      </c>
    </row>
    <row r="879" spans="17:19" x14ac:dyDescent="0.25">
      <c r="Q879" s="51" t="str">
        <f t="shared" si="26"/>
        <v/>
      </c>
      <c r="R879" s="51" t="str">
        <f>IF(M879="","",IF(AND(M879&lt;&gt;'Tabelas auxiliares'!$B$236,M879&lt;&gt;'Tabelas auxiliares'!$B$237,M879&lt;&gt;'Tabelas auxiliares'!$C$236,M879&lt;&gt;'Tabelas auxiliares'!$C$237,M879&lt;&gt;'Tabelas auxiliares'!$D$236),"FOLHA DE PESSOAL",IF(Q879='Tabelas auxiliares'!$A$237,"CUSTEIO",IF(Q879='Tabelas auxiliares'!$A$236,"INVESTIMENTO","ERRO - VERIFICAR"))))</f>
        <v/>
      </c>
      <c r="S879" s="64" t="str">
        <f t="shared" si="27"/>
        <v/>
      </c>
    </row>
    <row r="880" spans="17:19" x14ac:dyDescent="0.25">
      <c r="Q880" s="51" t="str">
        <f t="shared" si="26"/>
        <v/>
      </c>
      <c r="R880" s="51" t="str">
        <f>IF(M880="","",IF(AND(M880&lt;&gt;'Tabelas auxiliares'!$B$236,M880&lt;&gt;'Tabelas auxiliares'!$B$237,M880&lt;&gt;'Tabelas auxiliares'!$C$236,M880&lt;&gt;'Tabelas auxiliares'!$C$237,M880&lt;&gt;'Tabelas auxiliares'!$D$236),"FOLHA DE PESSOAL",IF(Q880='Tabelas auxiliares'!$A$237,"CUSTEIO",IF(Q880='Tabelas auxiliares'!$A$236,"INVESTIMENTO","ERRO - VERIFICAR"))))</f>
        <v/>
      </c>
      <c r="S880" s="64" t="str">
        <f t="shared" si="27"/>
        <v/>
      </c>
    </row>
    <row r="881" spans="17:19" x14ac:dyDescent="0.25">
      <c r="Q881" s="51" t="str">
        <f t="shared" si="26"/>
        <v/>
      </c>
      <c r="R881" s="51" t="str">
        <f>IF(M881="","",IF(AND(M881&lt;&gt;'Tabelas auxiliares'!$B$236,M881&lt;&gt;'Tabelas auxiliares'!$B$237,M881&lt;&gt;'Tabelas auxiliares'!$C$236,M881&lt;&gt;'Tabelas auxiliares'!$C$237,M881&lt;&gt;'Tabelas auxiliares'!$D$236),"FOLHA DE PESSOAL",IF(Q881='Tabelas auxiliares'!$A$237,"CUSTEIO",IF(Q881='Tabelas auxiliares'!$A$236,"INVESTIMENTO","ERRO - VERIFICAR"))))</f>
        <v/>
      </c>
      <c r="S881" s="64" t="str">
        <f t="shared" si="27"/>
        <v/>
      </c>
    </row>
    <row r="882" spans="17:19" x14ac:dyDescent="0.25">
      <c r="Q882" s="51" t="str">
        <f t="shared" si="26"/>
        <v/>
      </c>
      <c r="R882" s="51" t="str">
        <f>IF(M882="","",IF(AND(M882&lt;&gt;'Tabelas auxiliares'!$B$236,M882&lt;&gt;'Tabelas auxiliares'!$B$237,M882&lt;&gt;'Tabelas auxiliares'!$C$236,M882&lt;&gt;'Tabelas auxiliares'!$C$237,M882&lt;&gt;'Tabelas auxiliares'!$D$236),"FOLHA DE PESSOAL",IF(Q882='Tabelas auxiliares'!$A$237,"CUSTEIO",IF(Q882='Tabelas auxiliares'!$A$236,"INVESTIMENTO","ERRO - VERIFICAR"))))</f>
        <v/>
      </c>
      <c r="S882" s="64" t="str">
        <f t="shared" si="27"/>
        <v/>
      </c>
    </row>
    <row r="883" spans="17:19" x14ac:dyDescent="0.25">
      <c r="Q883" s="51" t="str">
        <f t="shared" si="26"/>
        <v/>
      </c>
      <c r="R883" s="51" t="str">
        <f>IF(M883="","",IF(AND(M883&lt;&gt;'Tabelas auxiliares'!$B$236,M883&lt;&gt;'Tabelas auxiliares'!$B$237,M883&lt;&gt;'Tabelas auxiliares'!$C$236,M883&lt;&gt;'Tabelas auxiliares'!$C$237,M883&lt;&gt;'Tabelas auxiliares'!$D$236),"FOLHA DE PESSOAL",IF(Q883='Tabelas auxiliares'!$A$237,"CUSTEIO",IF(Q883='Tabelas auxiliares'!$A$236,"INVESTIMENTO","ERRO - VERIFICAR"))))</f>
        <v/>
      </c>
      <c r="S883" s="64" t="str">
        <f t="shared" si="27"/>
        <v/>
      </c>
    </row>
    <row r="884" spans="17:19" x14ac:dyDescent="0.25">
      <c r="Q884" s="51" t="str">
        <f t="shared" si="26"/>
        <v/>
      </c>
      <c r="R884" s="51" t="str">
        <f>IF(M884="","",IF(AND(M884&lt;&gt;'Tabelas auxiliares'!$B$236,M884&lt;&gt;'Tabelas auxiliares'!$B$237,M884&lt;&gt;'Tabelas auxiliares'!$C$236,M884&lt;&gt;'Tabelas auxiliares'!$C$237,M884&lt;&gt;'Tabelas auxiliares'!$D$236),"FOLHA DE PESSOAL",IF(Q884='Tabelas auxiliares'!$A$237,"CUSTEIO",IF(Q884='Tabelas auxiliares'!$A$236,"INVESTIMENTO","ERRO - VERIFICAR"))))</f>
        <v/>
      </c>
      <c r="S884" s="64" t="str">
        <f t="shared" si="27"/>
        <v/>
      </c>
    </row>
    <row r="885" spans="17:19" x14ac:dyDescent="0.25">
      <c r="Q885" s="51" t="str">
        <f t="shared" si="26"/>
        <v/>
      </c>
      <c r="R885" s="51" t="str">
        <f>IF(M885="","",IF(AND(M885&lt;&gt;'Tabelas auxiliares'!$B$236,M885&lt;&gt;'Tabelas auxiliares'!$B$237,M885&lt;&gt;'Tabelas auxiliares'!$C$236,M885&lt;&gt;'Tabelas auxiliares'!$C$237,M885&lt;&gt;'Tabelas auxiliares'!$D$236),"FOLHA DE PESSOAL",IF(Q885='Tabelas auxiliares'!$A$237,"CUSTEIO",IF(Q885='Tabelas auxiliares'!$A$236,"INVESTIMENTO","ERRO - VERIFICAR"))))</f>
        <v/>
      </c>
      <c r="S885" s="64" t="str">
        <f t="shared" si="27"/>
        <v/>
      </c>
    </row>
    <row r="886" spans="17:19" x14ac:dyDescent="0.25">
      <c r="Q886" s="51" t="str">
        <f t="shared" si="26"/>
        <v/>
      </c>
      <c r="R886" s="51" t="str">
        <f>IF(M886="","",IF(AND(M886&lt;&gt;'Tabelas auxiliares'!$B$236,M886&lt;&gt;'Tabelas auxiliares'!$B$237,M886&lt;&gt;'Tabelas auxiliares'!$C$236,M886&lt;&gt;'Tabelas auxiliares'!$C$237,M886&lt;&gt;'Tabelas auxiliares'!$D$236),"FOLHA DE PESSOAL",IF(Q886='Tabelas auxiliares'!$A$237,"CUSTEIO",IF(Q886='Tabelas auxiliares'!$A$236,"INVESTIMENTO","ERRO - VERIFICAR"))))</f>
        <v/>
      </c>
      <c r="S886" s="64" t="str">
        <f t="shared" si="27"/>
        <v/>
      </c>
    </row>
    <row r="887" spans="17:19" x14ac:dyDescent="0.25">
      <c r="Q887" s="51" t="str">
        <f t="shared" si="26"/>
        <v/>
      </c>
      <c r="R887" s="51" t="str">
        <f>IF(M887="","",IF(AND(M887&lt;&gt;'Tabelas auxiliares'!$B$236,M887&lt;&gt;'Tabelas auxiliares'!$B$237,M887&lt;&gt;'Tabelas auxiliares'!$C$236,M887&lt;&gt;'Tabelas auxiliares'!$C$237,M887&lt;&gt;'Tabelas auxiliares'!$D$236),"FOLHA DE PESSOAL",IF(Q887='Tabelas auxiliares'!$A$237,"CUSTEIO",IF(Q887='Tabelas auxiliares'!$A$236,"INVESTIMENTO","ERRO - VERIFICAR"))))</f>
        <v/>
      </c>
      <c r="S887" s="64" t="str">
        <f t="shared" si="27"/>
        <v/>
      </c>
    </row>
    <row r="888" spans="17:19" x14ac:dyDescent="0.25">
      <c r="Q888" s="51" t="str">
        <f t="shared" si="26"/>
        <v/>
      </c>
      <c r="R888" s="51" t="str">
        <f>IF(M888="","",IF(AND(M888&lt;&gt;'Tabelas auxiliares'!$B$236,M888&lt;&gt;'Tabelas auxiliares'!$B$237,M888&lt;&gt;'Tabelas auxiliares'!$C$236,M888&lt;&gt;'Tabelas auxiliares'!$C$237,M888&lt;&gt;'Tabelas auxiliares'!$D$236),"FOLHA DE PESSOAL",IF(Q888='Tabelas auxiliares'!$A$237,"CUSTEIO",IF(Q888='Tabelas auxiliares'!$A$236,"INVESTIMENTO","ERRO - VERIFICAR"))))</f>
        <v/>
      </c>
      <c r="S888" s="64" t="str">
        <f t="shared" si="27"/>
        <v/>
      </c>
    </row>
    <row r="889" spans="17:19" x14ac:dyDescent="0.25">
      <c r="Q889" s="51" t="str">
        <f t="shared" si="26"/>
        <v/>
      </c>
      <c r="R889" s="51" t="str">
        <f>IF(M889="","",IF(AND(M889&lt;&gt;'Tabelas auxiliares'!$B$236,M889&lt;&gt;'Tabelas auxiliares'!$B$237,M889&lt;&gt;'Tabelas auxiliares'!$C$236,M889&lt;&gt;'Tabelas auxiliares'!$C$237,M889&lt;&gt;'Tabelas auxiliares'!$D$236),"FOLHA DE PESSOAL",IF(Q889='Tabelas auxiliares'!$A$237,"CUSTEIO",IF(Q889='Tabelas auxiliares'!$A$236,"INVESTIMENTO","ERRO - VERIFICAR"))))</f>
        <v/>
      </c>
      <c r="S889" s="64" t="str">
        <f t="shared" si="27"/>
        <v/>
      </c>
    </row>
    <row r="890" spans="17:19" x14ac:dyDescent="0.25">
      <c r="Q890" s="51" t="str">
        <f t="shared" si="26"/>
        <v/>
      </c>
      <c r="R890" s="51" t="str">
        <f>IF(M890="","",IF(AND(M890&lt;&gt;'Tabelas auxiliares'!$B$236,M890&lt;&gt;'Tabelas auxiliares'!$B$237,M890&lt;&gt;'Tabelas auxiliares'!$C$236,M890&lt;&gt;'Tabelas auxiliares'!$C$237,M890&lt;&gt;'Tabelas auxiliares'!$D$236),"FOLHA DE PESSOAL",IF(Q890='Tabelas auxiliares'!$A$237,"CUSTEIO",IF(Q890='Tabelas auxiliares'!$A$236,"INVESTIMENTO","ERRO - VERIFICAR"))))</f>
        <v/>
      </c>
      <c r="S890" s="64" t="str">
        <f t="shared" si="27"/>
        <v/>
      </c>
    </row>
    <row r="891" spans="17:19" x14ac:dyDescent="0.25">
      <c r="Q891" s="51" t="str">
        <f t="shared" si="26"/>
        <v/>
      </c>
      <c r="R891" s="51" t="str">
        <f>IF(M891="","",IF(AND(M891&lt;&gt;'Tabelas auxiliares'!$B$236,M891&lt;&gt;'Tabelas auxiliares'!$B$237,M891&lt;&gt;'Tabelas auxiliares'!$C$236,M891&lt;&gt;'Tabelas auxiliares'!$C$237,M891&lt;&gt;'Tabelas auxiliares'!$D$236),"FOLHA DE PESSOAL",IF(Q891='Tabelas auxiliares'!$A$237,"CUSTEIO",IF(Q891='Tabelas auxiliares'!$A$236,"INVESTIMENTO","ERRO - VERIFICAR"))))</f>
        <v/>
      </c>
      <c r="S891" s="64" t="str">
        <f t="shared" si="27"/>
        <v/>
      </c>
    </row>
    <row r="892" spans="17:19" x14ac:dyDescent="0.25">
      <c r="Q892" s="51" t="str">
        <f t="shared" si="26"/>
        <v/>
      </c>
      <c r="R892" s="51" t="str">
        <f>IF(M892="","",IF(AND(M892&lt;&gt;'Tabelas auxiliares'!$B$236,M892&lt;&gt;'Tabelas auxiliares'!$B$237,M892&lt;&gt;'Tabelas auxiliares'!$C$236,M892&lt;&gt;'Tabelas auxiliares'!$C$237,M892&lt;&gt;'Tabelas auxiliares'!$D$236),"FOLHA DE PESSOAL",IF(Q892='Tabelas auxiliares'!$A$237,"CUSTEIO",IF(Q892='Tabelas auxiliares'!$A$236,"INVESTIMENTO","ERRO - VERIFICAR"))))</f>
        <v/>
      </c>
      <c r="S892" s="64" t="str">
        <f t="shared" si="27"/>
        <v/>
      </c>
    </row>
    <row r="893" spans="17:19" x14ac:dyDescent="0.25">
      <c r="Q893" s="51" t="str">
        <f t="shared" si="26"/>
        <v/>
      </c>
      <c r="R893" s="51" t="str">
        <f>IF(M893="","",IF(AND(M893&lt;&gt;'Tabelas auxiliares'!$B$236,M893&lt;&gt;'Tabelas auxiliares'!$B$237,M893&lt;&gt;'Tabelas auxiliares'!$C$236,M893&lt;&gt;'Tabelas auxiliares'!$C$237,M893&lt;&gt;'Tabelas auxiliares'!$D$236),"FOLHA DE PESSOAL",IF(Q893='Tabelas auxiliares'!$A$237,"CUSTEIO",IF(Q893='Tabelas auxiliares'!$A$236,"INVESTIMENTO","ERRO - VERIFICAR"))))</f>
        <v/>
      </c>
      <c r="S893" s="64" t="str">
        <f t="shared" si="27"/>
        <v/>
      </c>
    </row>
    <row r="894" spans="17:19" x14ac:dyDescent="0.25">
      <c r="Q894" s="51" t="str">
        <f t="shared" si="26"/>
        <v/>
      </c>
      <c r="R894" s="51" t="str">
        <f>IF(M894="","",IF(AND(M894&lt;&gt;'Tabelas auxiliares'!$B$236,M894&lt;&gt;'Tabelas auxiliares'!$B$237,M894&lt;&gt;'Tabelas auxiliares'!$C$236,M894&lt;&gt;'Tabelas auxiliares'!$C$237,M894&lt;&gt;'Tabelas auxiliares'!$D$236),"FOLHA DE PESSOAL",IF(Q894='Tabelas auxiliares'!$A$237,"CUSTEIO",IF(Q894='Tabelas auxiliares'!$A$236,"INVESTIMENTO","ERRO - VERIFICAR"))))</f>
        <v/>
      </c>
      <c r="S894" s="64" t="str">
        <f t="shared" si="27"/>
        <v/>
      </c>
    </row>
    <row r="895" spans="17:19" x14ac:dyDescent="0.25">
      <c r="Q895" s="51" t="str">
        <f t="shared" si="26"/>
        <v/>
      </c>
      <c r="R895" s="51" t="str">
        <f>IF(M895="","",IF(AND(M895&lt;&gt;'Tabelas auxiliares'!$B$236,M895&lt;&gt;'Tabelas auxiliares'!$B$237,M895&lt;&gt;'Tabelas auxiliares'!$C$236,M895&lt;&gt;'Tabelas auxiliares'!$C$237,M895&lt;&gt;'Tabelas auxiliares'!$D$236),"FOLHA DE PESSOAL",IF(Q895='Tabelas auxiliares'!$A$237,"CUSTEIO",IF(Q895='Tabelas auxiliares'!$A$236,"INVESTIMENTO","ERRO - VERIFICAR"))))</f>
        <v/>
      </c>
      <c r="S895" s="64" t="str">
        <f t="shared" si="27"/>
        <v/>
      </c>
    </row>
    <row r="896" spans="17:19" x14ac:dyDescent="0.25">
      <c r="Q896" s="51" t="str">
        <f t="shared" si="26"/>
        <v/>
      </c>
      <c r="R896" s="51" t="str">
        <f>IF(M896="","",IF(AND(M896&lt;&gt;'Tabelas auxiliares'!$B$236,M896&lt;&gt;'Tabelas auxiliares'!$B$237,M896&lt;&gt;'Tabelas auxiliares'!$C$236,M896&lt;&gt;'Tabelas auxiliares'!$C$237,M896&lt;&gt;'Tabelas auxiliares'!$D$236),"FOLHA DE PESSOAL",IF(Q896='Tabelas auxiliares'!$A$237,"CUSTEIO",IF(Q896='Tabelas auxiliares'!$A$236,"INVESTIMENTO","ERRO - VERIFICAR"))))</f>
        <v/>
      </c>
      <c r="S896" s="64" t="str">
        <f t="shared" si="27"/>
        <v/>
      </c>
    </row>
    <row r="897" spans="17:19" x14ac:dyDescent="0.25">
      <c r="Q897" s="51" t="str">
        <f t="shared" si="26"/>
        <v/>
      </c>
      <c r="R897" s="51" t="str">
        <f>IF(M897="","",IF(AND(M897&lt;&gt;'Tabelas auxiliares'!$B$236,M897&lt;&gt;'Tabelas auxiliares'!$B$237,M897&lt;&gt;'Tabelas auxiliares'!$C$236,M897&lt;&gt;'Tabelas auxiliares'!$C$237,M897&lt;&gt;'Tabelas auxiliares'!$D$236),"FOLHA DE PESSOAL",IF(Q897='Tabelas auxiliares'!$A$237,"CUSTEIO",IF(Q897='Tabelas auxiliares'!$A$236,"INVESTIMENTO","ERRO - VERIFICAR"))))</f>
        <v/>
      </c>
      <c r="S897" s="64" t="str">
        <f t="shared" si="27"/>
        <v/>
      </c>
    </row>
    <row r="898" spans="17:19" x14ac:dyDescent="0.25">
      <c r="Q898" s="51" t="str">
        <f t="shared" si="26"/>
        <v/>
      </c>
      <c r="R898" s="51" t="str">
        <f>IF(M898="","",IF(AND(M898&lt;&gt;'Tabelas auxiliares'!$B$236,M898&lt;&gt;'Tabelas auxiliares'!$B$237,M898&lt;&gt;'Tabelas auxiliares'!$C$236,M898&lt;&gt;'Tabelas auxiliares'!$C$237,M898&lt;&gt;'Tabelas auxiliares'!$D$236),"FOLHA DE PESSOAL",IF(Q898='Tabelas auxiliares'!$A$237,"CUSTEIO",IF(Q898='Tabelas auxiliares'!$A$236,"INVESTIMENTO","ERRO - VERIFICAR"))))</f>
        <v/>
      </c>
      <c r="S898" s="64" t="str">
        <f t="shared" si="27"/>
        <v/>
      </c>
    </row>
    <row r="899" spans="17:19" x14ac:dyDescent="0.25">
      <c r="Q899" s="51" t="str">
        <f t="shared" si="26"/>
        <v/>
      </c>
      <c r="R899" s="51" t="str">
        <f>IF(M899="","",IF(AND(M899&lt;&gt;'Tabelas auxiliares'!$B$236,M899&lt;&gt;'Tabelas auxiliares'!$B$237,M899&lt;&gt;'Tabelas auxiliares'!$C$236,M899&lt;&gt;'Tabelas auxiliares'!$C$237,M899&lt;&gt;'Tabelas auxiliares'!$D$236),"FOLHA DE PESSOAL",IF(Q899='Tabelas auxiliares'!$A$237,"CUSTEIO",IF(Q899='Tabelas auxiliares'!$A$236,"INVESTIMENTO","ERRO - VERIFICAR"))))</f>
        <v/>
      </c>
      <c r="S899" s="64" t="str">
        <f t="shared" si="27"/>
        <v/>
      </c>
    </row>
    <row r="900" spans="17:19" x14ac:dyDescent="0.25">
      <c r="Q900" s="51" t="str">
        <f t="shared" ref="Q900:Q963" si="28">LEFT(O900,1)</f>
        <v/>
      </c>
      <c r="R900" s="51" t="str">
        <f>IF(M900="","",IF(AND(M900&lt;&gt;'Tabelas auxiliares'!$B$236,M900&lt;&gt;'Tabelas auxiliares'!$B$237,M900&lt;&gt;'Tabelas auxiliares'!$C$236,M900&lt;&gt;'Tabelas auxiliares'!$C$237,M900&lt;&gt;'Tabelas auxiliares'!$D$236),"FOLHA DE PESSOAL",IF(Q900='Tabelas auxiliares'!$A$237,"CUSTEIO",IF(Q900='Tabelas auxiliares'!$A$236,"INVESTIMENTO","ERRO - VERIFICAR"))))</f>
        <v/>
      </c>
      <c r="S900" s="64" t="str">
        <f t="shared" si="27"/>
        <v/>
      </c>
    </row>
    <row r="901" spans="17:19" x14ac:dyDescent="0.25">
      <c r="Q901" s="51" t="str">
        <f t="shared" si="28"/>
        <v/>
      </c>
      <c r="R901" s="51" t="str">
        <f>IF(M901="","",IF(AND(M901&lt;&gt;'Tabelas auxiliares'!$B$236,M901&lt;&gt;'Tabelas auxiliares'!$B$237,M901&lt;&gt;'Tabelas auxiliares'!$C$236,M901&lt;&gt;'Tabelas auxiliares'!$C$237,M901&lt;&gt;'Tabelas auxiliares'!$D$236),"FOLHA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IF(M902="","",IF(AND(M902&lt;&gt;'Tabelas auxiliares'!$B$236,M902&lt;&gt;'Tabelas auxiliares'!$B$237,M902&lt;&gt;'Tabelas auxiliares'!$C$236,M902&lt;&gt;'Tabelas auxiliares'!$C$237,M902&lt;&gt;'Tabelas auxiliares'!$D$236),"FOLHA DE PESSOAL",IF(Q902='Tabelas auxiliares'!$A$237,"CUSTEIO",IF(Q902='Tabelas auxiliares'!$A$236,"INVESTIMENTO","ERRO - VERIFICAR"))))</f>
        <v/>
      </c>
      <c r="S902" s="64" t="str">
        <f t="shared" si="29"/>
        <v/>
      </c>
    </row>
    <row r="903" spans="17:19" x14ac:dyDescent="0.25">
      <c r="Q903" s="51" t="str">
        <f t="shared" si="28"/>
        <v/>
      </c>
      <c r="R903" s="51" t="str">
        <f>IF(M903="","",IF(AND(M903&lt;&gt;'Tabelas auxiliares'!$B$236,M903&lt;&gt;'Tabelas auxiliares'!$B$237,M903&lt;&gt;'Tabelas auxiliares'!$C$236,M903&lt;&gt;'Tabelas auxiliares'!$C$237,M903&lt;&gt;'Tabelas auxiliares'!$D$236),"FOLHA DE PESSOAL",IF(Q903='Tabelas auxiliares'!$A$237,"CUSTEIO",IF(Q903='Tabelas auxiliares'!$A$236,"INVESTIMENTO","ERRO - VERIFICAR"))))</f>
        <v/>
      </c>
      <c r="S903" s="64" t="str">
        <f t="shared" si="29"/>
        <v/>
      </c>
    </row>
    <row r="904" spans="17:19" x14ac:dyDescent="0.25">
      <c r="Q904" s="51" t="str">
        <f t="shared" si="28"/>
        <v/>
      </c>
      <c r="R904" s="51" t="str">
        <f>IF(M904="","",IF(AND(M904&lt;&gt;'Tabelas auxiliares'!$B$236,M904&lt;&gt;'Tabelas auxiliares'!$B$237,M904&lt;&gt;'Tabelas auxiliares'!$C$236,M904&lt;&gt;'Tabelas auxiliares'!$C$237,M904&lt;&gt;'Tabelas auxiliares'!$D$236),"FOLHA DE PESSOAL",IF(Q904='Tabelas auxiliares'!$A$237,"CUSTEIO",IF(Q904='Tabelas auxiliares'!$A$236,"INVESTIMENTO","ERRO - VERIFICAR"))))</f>
        <v/>
      </c>
      <c r="S904" s="64" t="str">
        <f t="shared" si="29"/>
        <v/>
      </c>
    </row>
    <row r="905" spans="17:19" x14ac:dyDescent="0.25">
      <c r="Q905" s="51" t="str">
        <f t="shared" si="28"/>
        <v/>
      </c>
      <c r="R905" s="51" t="str">
        <f>IF(M905="","",IF(AND(M905&lt;&gt;'Tabelas auxiliares'!$B$236,M905&lt;&gt;'Tabelas auxiliares'!$B$237,M905&lt;&gt;'Tabelas auxiliares'!$C$236,M905&lt;&gt;'Tabelas auxiliares'!$C$237,M905&lt;&gt;'Tabelas auxiliares'!$D$236),"FOLHA DE PESSOAL",IF(Q905='Tabelas auxiliares'!$A$237,"CUSTEIO",IF(Q905='Tabelas auxiliares'!$A$236,"INVESTIMENTO","ERRO - VERIFICAR"))))</f>
        <v/>
      </c>
      <c r="S905" s="64" t="str">
        <f t="shared" si="29"/>
        <v/>
      </c>
    </row>
    <row r="906" spans="17:19" x14ac:dyDescent="0.25">
      <c r="Q906" s="51" t="str">
        <f t="shared" si="28"/>
        <v/>
      </c>
      <c r="R906" s="51" t="str">
        <f>IF(M906="","",IF(AND(M906&lt;&gt;'Tabelas auxiliares'!$B$236,M906&lt;&gt;'Tabelas auxiliares'!$B$237,M906&lt;&gt;'Tabelas auxiliares'!$C$236,M906&lt;&gt;'Tabelas auxiliares'!$C$237,M906&lt;&gt;'Tabelas auxiliares'!$D$236),"FOLHA DE PESSOAL",IF(Q906='Tabelas auxiliares'!$A$237,"CUSTEIO",IF(Q906='Tabelas auxiliares'!$A$236,"INVESTIMENTO","ERRO - VERIFICAR"))))</f>
        <v/>
      </c>
      <c r="S906" s="64" t="str">
        <f t="shared" si="29"/>
        <v/>
      </c>
    </row>
    <row r="907" spans="17:19" x14ac:dyDescent="0.25">
      <c r="Q907" s="51" t="str">
        <f t="shared" si="28"/>
        <v/>
      </c>
      <c r="R907" s="51" t="str">
        <f>IF(M907="","",IF(AND(M907&lt;&gt;'Tabelas auxiliares'!$B$236,M907&lt;&gt;'Tabelas auxiliares'!$B$237,M907&lt;&gt;'Tabelas auxiliares'!$C$236,M907&lt;&gt;'Tabelas auxiliares'!$C$237,M907&lt;&gt;'Tabelas auxiliares'!$D$236),"FOLHA DE PESSOAL",IF(Q907='Tabelas auxiliares'!$A$237,"CUSTEIO",IF(Q907='Tabelas auxiliares'!$A$236,"INVESTIMENTO","ERRO - VERIFICAR"))))</f>
        <v/>
      </c>
      <c r="S907" s="64" t="str">
        <f t="shared" si="29"/>
        <v/>
      </c>
    </row>
    <row r="908" spans="17:19" x14ac:dyDescent="0.25">
      <c r="Q908" s="51" t="str">
        <f t="shared" si="28"/>
        <v/>
      </c>
      <c r="R908" s="51" t="str">
        <f>IF(M908="","",IF(AND(M908&lt;&gt;'Tabelas auxiliares'!$B$236,M908&lt;&gt;'Tabelas auxiliares'!$B$237,M908&lt;&gt;'Tabelas auxiliares'!$C$236,M908&lt;&gt;'Tabelas auxiliares'!$C$237,M908&lt;&gt;'Tabelas auxiliares'!$D$236),"FOLHA DE PESSOAL",IF(Q908='Tabelas auxiliares'!$A$237,"CUSTEIO",IF(Q908='Tabelas auxiliares'!$A$236,"INVESTIMENTO","ERRO - VERIFICAR"))))</f>
        <v/>
      </c>
      <c r="S908" s="64" t="str">
        <f t="shared" si="29"/>
        <v/>
      </c>
    </row>
    <row r="909" spans="17:19" x14ac:dyDescent="0.25">
      <c r="Q909" s="51" t="str">
        <f t="shared" si="28"/>
        <v/>
      </c>
      <c r="R909" s="51" t="str">
        <f>IF(M909="","",IF(AND(M909&lt;&gt;'Tabelas auxiliares'!$B$236,M909&lt;&gt;'Tabelas auxiliares'!$B$237,M909&lt;&gt;'Tabelas auxiliares'!$C$236,M909&lt;&gt;'Tabelas auxiliares'!$C$237,M909&lt;&gt;'Tabelas auxiliares'!$D$236),"FOLHA DE PESSOAL",IF(Q909='Tabelas auxiliares'!$A$237,"CUSTEIO",IF(Q909='Tabelas auxiliares'!$A$236,"INVESTIMENTO","ERRO - VERIFICAR"))))</f>
        <v/>
      </c>
      <c r="S909" s="64" t="str">
        <f t="shared" si="29"/>
        <v/>
      </c>
    </row>
    <row r="910" spans="17:19" x14ac:dyDescent="0.25">
      <c r="Q910" s="51" t="str">
        <f t="shared" si="28"/>
        <v/>
      </c>
      <c r="R910" s="51" t="str">
        <f>IF(M910="","",IF(AND(M910&lt;&gt;'Tabelas auxiliares'!$B$236,M910&lt;&gt;'Tabelas auxiliares'!$B$237,M910&lt;&gt;'Tabelas auxiliares'!$C$236,M910&lt;&gt;'Tabelas auxiliares'!$C$237,M910&lt;&gt;'Tabelas auxiliares'!$D$236),"FOLHA DE PESSOAL",IF(Q910='Tabelas auxiliares'!$A$237,"CUSTEIO",IF(Q910='Tabelas auxiliares'!$A$236,"INVESTIMENTO","ERRO - VERIFICAR"))))</f>
        <v/>
      </c>
      <c r="S910" s="64" t="str">
        <f t="shared" si="29"/>
        <v/>
      </c>
    </row>
    <row r="911" spans="17:19" x14ac:dyDescent="0.25">
      <c r="Q911" s="51" t="str">
        <f t="shared" si="28"/>
        <v/>
      </c>
      <c r="R911" s="51" t="str">
        <f>IF(M911="","",IF(AND(M911&lt;&gt;'Tabelas auxiliares'!$B$236,M911&lt;&gt;'Tabelas auxiliares'!$B$237,M911&lt;&gt;'Tabelas auxiliares'!$C$236,M911&lt;&gt;'Tabelas auxiliares'!$C$237,M911&lt;&gt;'Tabelas auxiliares'!$D$236),"FOLHA DE PESSOAL",IF(Q911='Tabelas auxiliares'!$A$237,"CUSTEIO",IF(Q911='Tabelas auxiliares'!$A$236,"INVESTIMENTO","ERRO - VERIFICAR"))))</f>
        <v/>
      </c>
      <c r="S911" s="64" t="str">
        <f t="shared" si="29"/>
        <v/>
      </c>
    </row>
    <row r="912" spans="17:19" x14ac:dyDescent="0.25">
      <c r="Q912" s="51" t="str">
        <f t="shared" si="28"/>
        <v/>
      </c>
      <c r="R912" s="51" t="str">
        <f>IF(M912="","",IF(AND(M912&lt;&gt;'Tabelas auxiliares'!$B$236,M912&lt;&gt;'Tabelas auxiliares'!$B$237,M912&lt;&gt;'Tabelas auxiliares'!$C$236,M912&lt;&gt;'Tabelas auxiliares'!$C$237,M912&lt;&gt;'Tabelas auxiliares'!$D$236),"FOLHA DE PESSOAL",IF(Q912='Tabelas auxiliares'!$A$237,"CUSTEIO",IF(Q912='Tabelas auxiliares'!$A$236,"INVESTIMENTO","ERRO - VERIFICAR"))))</f>
        <v/>
      </c>
      <c r="S912" s="64" t="str">
        <f t="shared" si="29"/>
        <v/>
      </c>
    </row>
    <row r="913" spans="17:19" x14ac:dyDescent="0.25">
      <c r="Q913" s="51" t="str">
        <f t="shared" si="28"/>
        <v/>
      </c>
      <c r="R913" s="51" t="str">
        <f>IF(M913="","",IF(AND(M913&lt;&gt;'Tabelas auxiliares'!$B$236,M913&lt;&gt;'Tabelas auxiliares'!$B$237,M913&lt;&gt;'Tabelas auxiliares'!$C$236,M913&lt;&gt;'Tabelas auxiliares'!$C$237,M913&lt;&gt;'Tabelas auxiliares'!$D$236),"FOLHA DE PESSOAL",IF(Q913='Tabelas auxiliares'!$A$237,"CUSTEIO",IF(Q913='Tabelas auxiliares'!$A$236,"INVESTIMENTO","ERRO - VERIFICAR"))))</f>
        <v/>
      </c>
      <c r="S913" s="64" t="str">
        <f t="shared" si="29"/>
        <v/>
      </c>
    </row>
    <row r="914" spans="17:19" x14ac:dyDescent="0.25">
      <c r="Q914" s="51" t="str">
        <f t="shared" si="28"/>
        <v/>
      </c>
      <c r="R914" s="51" t="str">
        <f>IF(M914="","",IF(AND(M914&lt;&gt;'Tabelas auxiliares'!$B$236,M914&lt;&gt;'Tabelas auxiliares'!$B$237,M914&lt;&gt;'Tabelas auxiliares'!$C$236,M914&lt;&gt;'Tabelas auxiliares'!$C$237,M914&lt;&gt;'Tabelas auxiliares'!$D$236),"FOLHA DE PESSOAL",IF(Q914='Tabelas auxiliares'!$A$237,"CUSTEIO",IF(Q914='Tabelas auxiliares'!$A$236,"INVESTIMENTO","ERRO - VERIFICAR"))))</f>
        <v/>
      </c>
      <c r="S914" s="64" t="str">
        <f t="shared" si="29"/>
        <v/>
      </c>
    </row>
    <row r="915" spans="17:19" x14ac:dyDescent="0.25">
      <c r="Q915" s="51" t="str">
        <f t="shared" si="28"/>
        <v/>
      </c>
      <c r="R915" s="51" t="str">
        <f>IF(M915="","",IF(AND(M915&lt;&gt;'Tabelas auxiliares'!$B$236,M915&lt;&gt;'Tabelas auxiliares'!$B$237,M915&lt;&gt;'Tabelas auxiliares'!$C$236,M915&lt;&gt;'Tabelas auxiliares'!$C$237,M915&lt;&gt;'Tabelas auxiliares'!$D$236),"FOLHA DE PESSOAL",IF(Q915='Tabelas auxiliares'!$A$237,"CUSTEIO",IF(Q915='Tabelas auxiliares'!$A$236,"INVESTIMENTO","ERRO - VERIFICAR"))))</f>
        <v/>
      </c>
      <c r="S915" s="64" t="str">
        <f t="shared" si="29"/>
        <v/>
      </c>
    </row>
    <row r="916" spans="17:19" x14ac:dyDescent="0.25">
      <c r="Q916" s="51" t="str">
        <f t="shared" si="28"/>
        <v/>
      </c>
      <c r="R916" s="51" t="str">
        <f>IF(M916="","",IF(AND(M916&lt;&gt;'Tabelas auxiliares'!$B$236,M916&lt;&gt;'Tabelas auxiliares'!$B$237,M916&lt;&gt;'Tabelas auxiliares'!$C$236,M916&lt;&gt;'Tabelas auxiliares'!$C$237,M916&lt;&gt;'Tabelas auxiliares'!$D$236),"FOLHA DE PESSOAL",IF(Q916='Tabelas auxiliares'!$A$237,"CUSTEIO",IF(Q916='Tabelas auxiliares'!$A$236,"INVESTIMENTO","ERRO - VERIFICAR"))))</f>
        <v/>
      </c>
      <c r="S916" s="64" t="str">
        <f t="shared" si="29"/>
        <v/>
      </c>
    </row>
    <row r="917" spans="17:19" x14ac:dyDescent="0.25">
      <c r="Q917" s="51" t="str">
        <f t="shared" si="28"/>
        <v/>
      </c>
      <c r="R917" s="51" t="str">
        <f>IF(M917="","",IF(AND(M917&lt;&gt;'Tabelas auxiliares'!$B$236,M917&lt;&gt;'Tabelas auxiliares'!$B$237,M917&lt;&gt;'Tabelas auxiliares'!$C$236,M917&lt;&gt;'Tabelas auxiliares'!$C$237,M917&lt;&gt;'Tabelas auxiliares'!$D$236),"FOLHA DE PESSOAL",IF(Q917='Tabelas auxiliares'!$A$237,"CUSTEIO",IF(Q917='Tabelas auxiliares'!$A$236,"INVESTIMENTO","ERRO - VERIFICAR"))))</f>
        <v/>
      </c>
      <c r="S917" s="64" t="str">
        <f t="shared" si="29"/>
        <v/>
      </c>
    </row>
    <row r="918" spans="17:19" x14ac:dyDescent="0.25">
      <c r="Q918" s="51" t="str">
        <f t="shared" si="28"/>
        <v/>
      </c>
      <c r="R918" s="51" t="str">
        <f>IF(M918="","",IF(AND(M918&lt;&gt;'Tabelas auxiliares'!$B$236,M918&lt;&gt;'Tabelas auxiliares'!$B$237,M918&lt;&gt;'Tabelas auxiliares'!$C$236,M918&lt;&gt;'Tabelas auxiliares'!$C$237,M918&lt;&gt;'Tabelas auxiliares'!$D$236),"FOLHA DE PESSOAL",IF(Q918='Tabelas auxiliares'!$A$237,"CUSTEIO",IF(Q918='Tabelas auxiliares'!$A$236,"INVESTIMENTO","ERRO - VERIFICAR"))))</f>
        <v/>
      </c>
      <c r="S918" s="64" t="str">
        <f t="shared" si="29"/>
        <v/>
      </c>
    </row>
    <row r="919" spans="17:19" x14ac:dyDescent="0.25">
      <c r="Q919" s="51" t="str">
        <f t="shared" si="28"/>
        <v/>
      </c>
      <c r="R919" s="51" t="str">
        <f>IF(M919="","",IF(AND(M919&lt;&gt;'Tabelas auxiliares'!$B$236,M919&lt;&gt;'Tabelas auxiliares'!$B$237,M919&lt;&gt;'Tabelas auxiliares'!$C$236,M919&lt;&gt;'Tabelas auxiliares'!$C$237,M919&lt;&gt;'Tabelas auxiliares'!$D$236),"FOLHA DE PESSOAL",IF(Q919='Tabelas auxiliares'!$A$237,"CUSTEIO",IF(Q919='Tabelas auxiliares'!$A$236,"INVESTIMENTO","ERRO - VERIFICAR"))))</f>
        <v/>
      </c>
      <c r="S919" s="64" t="str">
        <f t="shared" si="29"/>
        <v/>
      </c>
    </row>
    <row r="920" spans="17:19" x14ac:dyDescent="0.25">
      <c r="Q920" s="51" t="str">
        <f t="shared" si="28"/>
        <v/>
      </c>
      <c r="R920" s="51" t="str">
        <f>IF(M920="","",IF(AND(M920&lt;&gt;'Tabelas auxiliares'!$B$236,M920&lt;&gt;'Tabelas auxiliares'!$B$237,M920&lt;&gt;'Tabelas auxiliares'!$C$236,M920&lt;&gt;'Tabelas auxiliares'!$C$237,M920&lt;&gt;'Tabelas auxiliares'!$D$236),"FOLHA DE PESSOAL",IF(Q920='Tabelas auxiliares'!$A$237,"CUSTEIO",IF(Q920='Tabelas auxiliares'!$A$236,"INVESTIMENTO","ERRO - VERIFICAR"))))</f>
        <v/>
      </c>
      <c r="S920" s="64" t="str">
        <f t="shared" si="29"/>
        <v/>
      </c>
    </row>
    <row r="921" spans="17:19" x14ac:dyDescent="0.25">
      <c r="Q921" s="51" t="str">
        <f t="shared" si="28"/>
        <v/>
      </c>
      <c r="R921" s="51" t="str">
        <f>IF(M921="","",IF(AND(M921&lt;&gt;'Tabelas auxiliares'!$B$236,M921&lt;&gt;'Tabelas auxiliares'!$B$237,M921&lt;&gt;'Tabelas auxiliares'!$C$236,M921&lt;&gt;'Tabelas auxiliares'!$C$237,M921&lt;&gt;'Tabelas auxiliares'!$D$236),"FOLHA DE PESSOAL",IF(Q921='Tabelas auxiliares'!$A$237,"CUSTEIO",IF(Q921='Tabelas auxiliares'!$A$236,"INVESTIMENTO","ERRO - VERIFICAR"))))</f>
        <v/>
      </c>
      <c r="S921" s="64" t="str">
        <f t="shared" si="29"/>
        <v/>
      </c>
    </row>
    <row r="922" spans="17:19" x14ac:dyDescent="0.25">
      <c r="Q922" s="51" t="str">
        <f t="shared" si="28"/>
        <v/>
      </c>
      <c r="R922" s="51" t="str">
        <f>IF(M922="","",IF(AND(M922&lt;&gt;'Tabelas auxiliares'!$B$236,M922&lt;&gt;'Tabelas auxiliares'!$B$237,M922&lt;&gt;'Tabelas auxiliares'!$C$236,M922&lt;&gt;'Tabelas auxiliares'!$C$237,M922&lt;&gt;'Tabelas auxiliares'!$D$236),"FOLHA DE PESSOAL",IF(Q922='Tabelas auxiliares'!$A$237,"CUSTEIO",IF(Q922='Tabelas auxiliares'!$A$236,"INVESTIMENTO","ERRO - VERIFICAR"))))</f>
        <v/>
      </c>
      <c r="S922" s="64" t="str">
        <f t="shared" si="29"/>
        <v/>
      </c>
    </row>
    <row r="923" spans="17:19" x14ac:dyDescent="0.25">
      <c r="Q923" s="51" t="str">
        <f t="shared" si="28"/>
        <v/>
      </c>
      <c r="R923" s="51" t="str">
        <f>IF(M923="","",IF(AND(M923&lt;&gt;'Tabelas auxiliares'!$B$236,M923&lt;&gt;'Tabelas auxiliares'!$B$237,M923&lt;&gt;'Tabelas auxiliares'!$C$236,M923&lt;&gt;'Tabelas auxiliares'!$C$237,M923&lt;&gt;'Tabelas auxiliares'!$D$236),"FOLHA DE PESSOAL",IF(Q923='Tabelas auxiliares'!$A$237,"CUSTEIO",IF(Q923='Tabelas auxiliares'!$A$236,"INVESTIMENTO","ERRO - VERIFICAR"))))</f>
        <v/>
      </c>
      <c r="S923" s="64" t="str">
        <f t="shared" si="29"/>
        <v/>
      </c>
    </row>
    <row r="924" spans="17:19" x14ac:dyDescent="0.25">
      <c r="Q924" s="51" t="str">
        <f t="shared" si="28"/>
        <v/>
      </c>
      <c r="R924" s="51" t="str">
        <f>IF(M924="","",IF(AND(M924&lt;&gt;'Tabelas auxiliares'!$B$236,M924&lt;&gt;'Tabelas auxiliares'!$B$237,M924&lt;&gt;'Tabelas auxiliares'!$C$236,M924&lt;&gt;'Tabelas auxiliares'!$C$237,M924&lt;&gt;'Tabelas auxiliares'!$D$236),"FOLHA DE PESSOAL",IF(Q924='Tabelas auxiliares'!$A$237,"CUSTEIO",IF(Q924='Tabelas auxiliares'!$A$236,"INVESTIMENTO","ERRO - VERIFICAR"))))</f>
        <v/>
      </c>
      <c r="S924" s="64" t="str">
        <f t="shared" si="29"/>
        <v/>
      </c>
    </row>
    <row r="925" spans="17:19" x14ac:dyDescent="0.25">
      <c r="Q925" s="51" t="str">
        <f t="shared" si="28"/>
        <v/>
      </c>
      <c r="R925" s="51" t="str">
        <f>IF(M925="","",IF(AND(M925&lt;&gt;'Tabelas auxiliares'!$B$236,M925&lt;&gt;'Tabelas auxiliares'!$B$237,M925&lt;&gt;'Tabelas auxiliares'!$C$236,M925&lt;&gt;'Tabelas auxiliares'!$C$237,M925&lt;&gt;'Tabelas auxiliares'!$D$236),"FOLHA DE PESSOAL",IF(Q925='Tabelas auxiliares'!$A$237,"CUSTEIO",IF(Q925='Tabelas auxiliares'!$A$236,"INVESTIMENTO","ERRO - VERIFICAR"))))</f>
        <v/>
      </c>
      <c r="S925" s="64" t="str">
        <f t="shared" si="29"/>
        <v/>
      </c>
    </row>
    <row r="926" spans="17:19" x14ac:dyDescent="0.25">
      <c r="Q926" s="51" t="str">
        <f t="shared" si="28"/>
        <v/>
      </c>
      <c r="R926" s="51" t="str">
        <f>IF(M926="","",IF(AND(M926&lt;&gt;'Tabelas auxiliares'!$B$236,M926&lt;&gt;'Tabelas auxiliares'!$B$237,M926&lt;&gt;'Tabelas auxiliares'!$C$236,M926&lt;&gt;'Tabelas auxiliares'!$C$237,M926&lt;&gt;'Tabelas auxiliares'!$D$236),"FOLHA DE PESSOAL",IF(Q926='Tabelas auxiliares'!$A$237,"CUSTEIO",IF(Q926='Tabelas auxiliares'!$A$236,"INVESTIMENTO","ERRO - VERIFICAR"))))</f>
        <v/>
      </c>
      <c r="S926" s="64" t="str">
        <f t="shared" si="29"/>
        <v/>
      </c>
    </row>
    <row r="927" spans="17:19" x14ac:dyDescent="0.25">
      <c r="Q927" s="51" t="str">
        <f t="shared" si="28"/>
        <v/>
      </c>
      <c r="R927" s="51" t="str">
        <f>IF(M927="","",IF(AND(M927&lt;&gt;'Tabelas auxiliares'!$B$236,M927&lt;&gt;'Tabelas auxiliares'!$B$237,M927&lt;&gt;'Tabelas auxiliares'!$C$236,M927&lt;&gt;'Tabelas auxiliares'!$C$237,M927&lt;&gt;'Tabelas auxiliares'!$D$236),"FOLHA DE PESSOAL",IF(Q927='Tabelas auxiliares'!$A$237,"CUSTEIO",IF(Q927='Tabelas auxiliares'!$A$236,"INVESTIMENTO","ERRO - VERIFICAR"))))</f>
        <v/>
      </c>
      <c r="S927" s="64" t="str">
        <f t="shared" si="29"/>
        <v/>
      </c>
    </row>
    <row r="928" spans="17:19" x14ac:dyDescent="0.25">
      <c r="Q928" s="51" t="str">
        <f t="shared" si="28"/>
        <v/>
      </c>
      <c r="R928" s="51" t="str">
        <f>IF(M928="","",IF(AND(M928&lt;&gt;'Tabelas auxiliares'!$B$236,M928&lt;&gt;'Tabelas auxiliares'!$B$237,M928&lt;&gt;'Tabelas auxiliares'!$C$236,M928&lt;&gt;'Tabelas auxiliares'!$C$237,M928&lt;&gt;'Tabelas auxiliares'!$D$236),"FOLHA DE PESSOAL",IF(Q928='Tabelas auxiliares'!$A$237,"CUSTEIO",IF(Q928='Tabelas auxiliares'!$A$236,"INVESTIMENTO","ERRO - VERIFICAR"))))</f>
        <v/>
      </c>
      <c r="S928" s="64" t="str">
        <f t="shared" si="29"/>
        <v/>
      </c>
    </row>
    <row r="929" spans="17:19" x14ac:dyDescent="0.25">
      <c r="Q929" s="51" t="str">
        <f t="shared" si="28"/>
        <v/>
      </c>
      <c r="R929" s="51" t="str">
        <f>IF(M929="","",IF(AND(M929&lt;&gt;'Tabelas auxiliares'!$B$236,M929&lt;&gt;'Tabelas auxiliares'!$B$237,M929&lt;&gt;'Tabelas auxiliares'!$C$236,M929&lt;&gt;'Tabelas auxiliares'!$C$237,M929&lt;&gt;'Tabelas auxiliares'!$D$236),"FOLHA DE PESSOAL",IF(Q929='Tabelas auxiliares'!$A$237,"CUSTEIO",IF(Q929='Tabelas auxiliares'!$A$236,"INVESTIMENTO","ERRO - VERIFICAR"))))</f>
        <v/>
      </c>
      <c r="S929" s="64" t="str">
        <f t="shared" si="29"/>
        <v/>
      </c>
    </row>
    <row r="930" spans="17:19" x14ac:dyDescent="0.25">
      <c r="Q930" s="51" t="str">
        <f t="shared" si="28"/>
        <v/>
      </c>
      <c r="R930" s="51" t="str">
        <f>IF(M930="","",IF(AND(M930&lt;&gt;'Tabelas auxiliares'!$B$236,M930&lt;&gt;'Tabelas auxiliares'!$B$237,M930&lt;&gt;'Tabelas auxiliares'!$C$236,M930&lt;&gt;'Tabelas auxiliares'!$C$237,M930&lt;&gt;'Tabelas auxiliares'!$D$236),"FOLHA DE PESSOAL",IF(Q930='Tabelas auxiliares'!$A$237,"CUSTEIO",IF(Q930='Tabelas auxiliares'!$A$236,"INVESTIMENTO","ERRO - VERIFICAR"))))</f>
        <v/>
      </c>
      <c r="S930" s="64" t="str">
        <f t="shared" si="29"/>
        <v/>
      </c>
    </row>
    <row r="931" spans="17:19" x14ac:dyDescent="0.25">
      <c r="Q931" s="51" t="str">
        <f t="shared" si="28"/>
        <v/>
      </c>
      <c r="R931" s="51" t="str">
        <f>IF(M931="","",IF(AND(M931&lt;&gt;'Tabelas auxiliares'!$B$236,M931&lt;&gt;'Tabelas auxiliares'!$B$237,M931&lt;&gt;'Tabelas auxiliares'!$C$236,M931&lt;&gt;'Tabelas auxiliares'!$C$237,M931&lt;&gt;'Tabelas auxiliares'!$D$236),"FOLHA DE PESSOAL",IF(Q931='Tabelas auxiliares'!$A$237,"CUSTEIO",IF(Q931='Tabelas auxiliares'!$A$236,"INVESTIMENTO","ERRO - VERIFICAR"))))</f>
        <v/>
      </c>
      <c r="S931" s="64" t="str">
        <f t="shared" si="29"/>
        <v/>
      </c>
    </row>
    <row r="932" spans="17:19" x14ac:dyDescent="0.25">
      <c r="Q932" s="51" t="str">
        <f t="shared" si="28"/>
        <v/>
      </c>
      <c r="R932" s="51" t="str">
        <f>IF(M932="","",IF(AND(M932&lt;&gt;'Tabelas auxiliares'!$B$236,M932&lt;&gt;'Tabelas auxiliares'!$B$237,M932&lt;&gt;'Tabelas auxiliares'!$C$236,M932&lt;&gt;'Tabelas auxiliares'!$C$237,M932&lt;&gt;'Tabelas auxiliares'!$D$236),"FOLHA DE PESSOAL",IF(Q932='Tabelas auxiliares'!$A$237,"CUSTEIO",IF(Q932='Tabelas auxiliares'!$A$236,"INVESTIMENTO","ERRO - VERIFICAR"))))</f>
        <v/>
      </c>
      <c r="S932" s="64" t="str">
        <f t="shared" si="29"/>
        <v/>
      </c>
    </row>
    <row r="933" spans="17:19" x14ac:dyDescent="0.25">
      <c r="Q933" s="51" t="str">
        <f t="shared" si="28"/>
        <v/>
      </c>
      <c r="R933" s="51" t="str">
        <f>IF(M933="","",IF(AND(M933&lt;&gt;'Tabelas auxiliares'!$B$236,M933&lt;&gt;'Tabelas auxiliares'!$B$237,M933&lt;&gt;'Tabelas auxiliares'!$C$236,M933&lt;&gt;'Tabelas auxiliares'!$C$237,M933&lt;&gt;'Tabelas auxiliares'!$D$236),"FOLHA DE PESSOAL",IF(Q933='Tabelas auxiliares'!$A$237,"CUSTEIO",IF(Q933='Tabelas auxiliares'!$A$236,"INVESTIMENTO","ERRO - VERIFICAR"))))</f>
        <v/>
      </c>
      <c r="S933" s="64" t="str">
        <f t="shared" si="29"/>
        <v/>
      </c>
    </row>
    <row r="934" spans="17:19" x14ac:dyDescent="0.25">
      <c r="Q934" s="51" t="str">
        <f t="shared" si="28"/>
        <v/>
      </c>
      <c r="R934" s="51" t="str">
        <f>IF(M934="","",IF(AND(M934&lt;&gt;'Tabelas auxiliares'!$B$236,M934&lt;&gt;'Tabelas auxiliares'!$B$237,M934&lt;&gt;'Tabelas auxiliares'!$C$236,M934&lt;&gt;'Tabelas auxiliares'!$C$237,M934&lt;&gt;'Tabelas auxiliares'!$D$236),"FOLHA DE PESSOAL",IF(Q934='Tabelas auxiliares'!$A$237,"CUSTEIO",IF(Q934='Tabelas auxiliares'!$A$236,"INVESTIMENTO","ERRO - VERIFICAR"))))</f>
        <v/>
      </c>
      <c r="S934" s="64" t="str">
        <f t="shared" si="29"/>
        <v/>
      </c>
    </row>
    <row r="935" spans="17:19" x14ac:dyDescent="0.25">
      <c r="Q935" s="51" t="str">
        <f t="shared" si="28"/>
        <v/>
      </c>
      <c r="R935" s="51" t="str">
        <f>IF(M935="","",IF(AND(M935&lt;&gt;'Tabelas auxiliares'!$B$236,M935&lt;&gt;'Tabelas auxiliares'!$B$237,M935&lt;&gt;'Tabelas auxiliares'!$C$236,M935&lt;&gt;'Tabelas auxiliares'!$C$237,M935&lt;&gt;'Tabelas auxiliares'!$D$236),"FOLHA DE PESSOAL",IF(Q935='Tabelas auxiliares'!$A$237,"CUSTEIO",IF(Q935='Tabelas auxiliares'!$A$236,"INVESTIMENTO","ERRO - VERIFICAR"))))</f>
        <v/>
      </c>
      <c r="S935" s="64" t="str">
        <f t="shared" si="29"/>
        <v/>
      </c>
    </row>
    <row r="936" spans="17:19" x14ac:dyDescent="0.25">
      <c r="Q936" s="51" t="str">
        <f t="shared" si="28"/>
        <v/>
      </c>
      <c r="R936" s="51" t="str">
        <f>IF(M936="","",IF(AND(M936&lt;&gt;'Tabelas auxiliares'!$B$236,M936&lt;&gt;'Tabelas auxiliares'!$B$237,M936&lt;&gt;'Tabelas auxiliares'!$C$236,M936&lt;&gt;'Tabelas auxiliares'!$C$237,M936&lt;&gt;'Tabelas auxiliares'!$D$236),"FOLHA DE PESSOAL",IF(Q936='Tabelas auxiliares'!$A$237,"CUSTEIO",IF(Q936='Tabelas auxiliares'!$A$236,"INVESTIMENTO","ERRO - VERIFICAR"))))</f>
        <v/>
      </c>
      <c r="S936" s="64" t="str">
        <f t="shared" si="29"/>
        <v/>
      </c>
    </row>
    <row r="937" spans="17:19" x14ac:dyDescent="0.25">
      <c r="Q937" s="51" t="str">
        <f t="shared" si="28"/>
        <v/>
      </c>
      <c r="R937" s="51" t="str">
        <f>IF(M937="","",IF(AND(M937&lt;&gt;'Tabelas auxiliares'!$B$236,M937&lt;&gt;'Tabelas auxiliares'!$B$237,M937&lt;&gt;'Tabelas auxiliares'!$C$236,M937&lt;&gt;'Tabelas auxiliares'!$C$237,M937&lt;&gt;'Tabelas auxiliares'!$D$236),"FOLHA DE PESSOAL",IF(Q937='Tabelas auxiliares'!$A$237,"CUSTEIO",IF(Q937='Tabelas auxiliares'!$A$236,"INVESTIMENTO","ERRO - VERIFICAR"))))</f>
        <v/>
      </c>
      <c r="S937" s="64" t="str">
        <f t="shared" si="29"/>
        <v/>
      </c>
    </row>
    <row r="938" spans="17:19" x14ac:dyDescent="0.25">
      <c r="Q938" s="51" t="str">
        <f t="shared" si="28"/>
        <v/>
      </c>
      <c r="R938" s="51" t="str">
        <f>IF(M938="","",IF(AND(M938&lt;&gt;'Tabelas auxiliares'!$B$236,M938&lt;&gt;'Tabelas auxiliares'!$B$237,M938&lt;&gt;'Tabelas auxiliares'!$C$236,M938&lt;&gt;'Tabelas auxiliares'!$C$237,M938&lt;&gt;'Tabelas auxiliares'!$D$236),"FOLHA DE PESSOAL",IF(Q938='Tabelas auxiliares'!$A$237,"CUSTEIO",IF(Q938='Tabelas auxiliares'!$A$236,"INVESTIMENTO","ERRO - VERIFICAR"))))</f>
        <v/>
      </c>
      <c r="S938" s="64" t="str">
        <f t="shared" si="29"/>
        <v/>
      </c>
    </row>
    <row r="939" spans="17:19" x14ac:dyDescent="0.25">
      <c r="Q939" s="51" t="str">
        <f t="shared" si="28"/>
        <v/>
      </c>
      <c r="R939" s="51" t="str">
        <f>IF(M939="","",IF(AND(M939&lt;&gt;'Tabelas auxiliares'!$B$236,M939&lt;&gt;'Tabelas auxiliares'!$B$237,M939&lt;&gt;'Tabelas auxiliares'!$C$236,M939&lt;&gt;'Tabelas auxiliares'!$C$237,M939&lt;&gt;'Tabelas auxiliares'!$D$236),"FOLHA DE PESSOAL",IF(Q939='Tabelas auxiliares'!$A$237,"CUSTEIO",IF(Q939='Tabelas auxiliares'!$A$236,"INVESTIMENTO","ERRO - VERIFICAR"))))</f>
        <v/>
      </c>
      <c r="S939" s="64" t="str">
        <f t="shared" si="29"/>
        <v/>
      </c>
    </row>
    <row r="940" spans="17:19" x14ac:dyDescent="0.25">
      <c r="Q940" s="51" t="str">
        <f t="shared" si="28"/>
        <v/>
      </c>
      <c r="R940" s="51" t="str">
        <f>IF(M940="","",IF(AND(M940&lt;&gt;'Tabelas auxiliares'!$B$236,M940&lt;&gt;'Tabelas auxiliares'!$B$237,M940&lt;&gt;'Tabelas auxiliares'!$C$236,M940&lt;&gt;'Tabelas auxiliares'!$C$237,M940&lt;&gt;'Tabelas auxiliares'!$D$236),"FOLHA DE PESSOAL",IF(Q940='Tabelas auxiliares'!$A$237,"CUSTEIO",IF(Q940='Tabelas auxiliares'!$A$236,"INVESTIMENTO","ERRO - VERIFICAR"))))</f>
        <v/>
      </c>
      <c r="S940" s="64" t="str">
        <f t="shared" si="29"/>
        <v/>
      </c>
    </row>
    <row r="941" spans="17:19" x14ac:dyDescent="0.25">
      <c r="Q941" s="51" t="str">
        <f t="shared" si="28"/>
        <v/>
      </c>
      <c r="R941" s="51" t="str">
        <f>IF(M941="","",IF(AND(M941&lt;&gt;'Tabelas auxiliares'!$B$236,M941&lt;&gt;'Tabelas auxiliares'!$B$237,M941&lt;&gt;'Tabelas auxiliares'!$C$236,M941&lt;&gt;'Tabelas auxiliares'!$C$237,M941&lt;&gt;'Tabelas auxiliares'!$D$236),"FOLHA DE PESSOAL",IF(Q941='Tabelas auxiliares'!$A$237,"CUSTEIO",IF(Q941='Tabelas auxiliares'!$A$236,"INVESTIMENTO","ERRO - VERIFICAR"))))</f>
        <v/>
      </c>
      <c r="S941" s="64" t="str">
        <f t="shared" si="29"/>
        <v/>
      </c>
    </row>
    <row r="942" spans="17:19" x14ac:dyDescent="0.25">
      <c r="Q942" s="51" t="str">
        <f t="shared" si="28"/>
        <v/>
      </c>
      <c r="R942" s="51" t="str">
        <f>IF(M942="","",IF(AND(M942&lt;&gt;'Tabelas auxiliares'!$B$236,M942&lt;&gt;'Tabelas auxiliares'!$B$237,M942&lt;&gt;'Tabelas auxiliares'!$C$236,M942&lt;&gt;'Tabelas auxiliares'!$C$237,M942&lt;&gt;'Tabelas auxiliares'!$D$236),"FOLHA DE PESSOAL",IF(Q942='Tabelas auxiliares'!$A$237,"CUSTEIO",IF(Q942='Tabelas auxiliares'!$A$236,"INVESTIMENTO","ERRO - VERIFICAR"))))</f>
        <v/>
      </c>
      <c r="S942" s="64" t="str">
        <f t="shared" si="29"/>
        <v/>
      </c>
    </row>
    <row r="943" spans="17:19" x14ac:dyDescent="0.25">
      <c r="Q943" s="51" t="str">
        <f t="shared" si="28"/>
        <v/>
      </c>
      <c r="R943" s="51" t="str">
        <f>IF(M943="","",IF(AND(M943&lt;&gt;'Tabelas auxiliares'!$B$236,M943&lt;&gt;'Tabelas auxiliares'!$B$237,M943&lt;&gt;'Tabelas auxiliares'!$C$236,M943&lt;&gt;'Tabelas auxiliares'!$C$237,M943&lt;&gt;'Tabelas auxiliares'!$D$236),"FOLHA DE PESSOAL",IF(Q943='Tabelas auxiliares'!$A$237,"CUSTEIO",IF(Q943='Tabelas auxiliares'!$A$236,"INVESTIMENTO","ERRO - VERIFICAR"))))</f>
        <v/>
      </c>
      <c r="S943" s="64" t="str">
        <f t="shared" si="29"/>
        <v/>
      </c>
    </row>
    <row r="944" spans="17:19" x14ac:dyDescent="0.25">
      <c r="Q944" s="51" t="str">
        <f t="shared" si="28"/>
        <v/>
      </c>
      <c r="R944" s="51" t="str">
        <f>IF(M944="","",IF(AND(M944&lt;&gt;'Tabelas auxiliares'!$B$236,M944&lt;&gt;'Tabelas auxiliares'!$B$237,M944&lt;&gt;'Tabelas auxiliares'!$C$236,M944&lt;&gt;'Tabelas auxiliares'!$C$237,M944&lt;&gt;'Tabelas auxiliares'!$D$236),"FOLHA DE PESSOAL",IF(Q944='Tabelas auxiliares'!$A$237,"CUSTEIO",IF(Q944='Tabelas auxiliares'!$A$236,"INVESTIMENTO","ERRO - VERIFICAR"))))</f>
        <v/>
      </c>
      <c r="S944" s="64" t="str">
        <f t="shared" si="29"/>
        <v/>
      </c>
    </row>
    <row r="945" spans="17:19" x14ac:dyDescent="0.25">
      <c r="Q945" s="51" t="str">
        <f t="shared" si="28"/>
        <v/>
      </c>
      <c r="R945" s="51" t="str">
        <f>IF(M945="","",IF(AND(M945&lt;&gt;'Tabelas auxiliares'!$B$236,M945&lt;&gt;'Tabelas auxiliares'!$B$237,M945&lt;&gt;'Tabelas auxiliares'!$C$236,M945&lt;&gt;'Tabelas auxiliares'!$C$237,M945&lt;&gt;'Tabelas auxiliares'!$D$236),"FOLHA DE PESSOAL",IF(Q945='Tabelas auxiliares'!$A$237,"CUSTEIO",IF(Q945='Tabelas auxiliares'!$A$236,"INVESTIMENTO","ERRO - VERIFICAR"))))</f>
        <v/>
      </c>
      <c r="S945" s="64" t="str">
        <f t="shared" si="29"/>
        <v/>
      </c>
    </row>
    <row r="946" spans="17:19" x14ac:dyDescent="0.25">
      <c r="Q946" s="51" t="str">
        <f t="shared" si="28"/>
        <v/>
      </c>
      <c r="R946" s="51" t="str">
        <f>IF(M946="","",IF(AND(M946&lt;&gt;'Tabelas auxiliares'!$B$236,M946&lt;&gt;'Tabelas auxiliares'!$B$237,M946&lt;&gt;'Tabelas auxiliares'!$C$236,M946&lt;&gt;'Tabelas auxiliares'!$C$237,M946&lt;&gt;'Tabelas auxiliares'!$D$236),"FOLHA DE PESSOAL",IF(Q946='Tabelas auxiliares'!$A$237,"CUSTEIO",IF(Q946='Tabelas auxiliares'!$A$236,"INVESTIMENTO","ERRO - VERIFICAR"))))</f>
        <v/>
      </c>
      <c r="S946" s="64" t="str">
        <f t="shared" si="29"/>
        <v/>
      </c>
    </row>
    <row r="947" spans="17:19" x14ac:dyDescent="0.25">
      <c r="Q947" s="51" t="str">
        <f t="shared" si="28"/>
        <v/>
      </c>
      <c r="R947" s="51" t="str">
        <f>IF(M947="","",IF(AND(M947&lt;&gt;'Tabelas auxiliares'!$B$236,M947&lt;&gt;'Tabelas auxiliares'!$B$237,M947&lt;&gt;'Tabelas auxiliares'!$C$236,M947&lt;&gt;'Tabelas auxiliares'!$C$237,M947&lt;&gt;'Tabelas auxiliares'!$D$236),"FOLHA DE PESSOAL",IF(Q947='Tabelas auxiliares'!$A$237,"CUSTEIO",IF(Q947='Tabelas auxiliares'!$A$236,"INVESTIMENTO","ERRO - VERIFICAR"))))</f>
        <v/>
      </c>
      <c r="S947" s="64" t="str">
        <f t="shared" si="29"/>
        <v/>
      </c>
    </row>
    <row r="948" spans="17:19" x14ac:dyDescent="0.25">
      <c r="Q948" s="51" t="str">
        <f t="shared" si="28"/>
        <v/>
      </c>
      <c r="R948" s="51" t="str">
        <f>IF(M948="","",IF(AND(M948&lt;&gt;'Tabelas auxiliares'!$B$236,M948&lt;&gt;'Tabelas auxiliares'!$B$237,M948&lt;&gt;'Tabelas auxiliares'!$C$236,M948&lt;&gt;'Tabelas auxiliares'!$C$237,M948&lt;&gt;'Tabelas auxiliares'!$D$236),"FOLHA DE PESSOAL",IF(Q948='Tabelas auxiliares'!$A$237,"CUSTEIO",IF(Q948='Tabelas auxiliares'!$A$236,"INVESTIMENTO","ERRO - VERIFICAR"))))</f>
        <v/>
      </c>
      <c r="S948" s="64" t="str">
        <f t="shared" si="29"/>
        <v/>
      </c>
    </row>
    <row r="949" spans="17:19" x14ac:dyDescent="0.25">
      <c r="Q949" s="51" t="str">
        <f t="shared" si="28"/>
        <v/>
      </c>
      <c r="R949" s="51" t="str">
        <f>IF(M949="","",IF(AND(M949&lt;&gt;'Tabelas auxiliares'!$B$236,M949&lt;&gt;'Tabelas auxiliares'!$B$237,M949&lt;&gt;'Tabelas auxiliares'!$C$236,M949&lt;&gt;'Tabelas auxiliares'!$C$237,M949&lt;&gt;'Tabelas auxiliares'!$D$236),"FOLHA DE PESSOAL",IF(Q949='Tabelas auxiliares'!$A$237,"CUSTEIO",IF(Q949='Tabelas auxiliares'!$A$236,"INVESTIMENTO","ERRO - VERIFICAR"))))</f>
        <v/>
      </c>
      <c r="S949" s="64" t="str">
        <f t="shared" si="29"/>
        <v/>
      </c>
    </row>
    <row r="950" spans="17:19" x14ac:dyDescent="0.25">
      <c r="Q950" s="51" t="str">
        <f t="shared" si="28"/>
        <v/>
      </c>
      <c r="R950" s="51" t="str">
        <f>IF(M950="","",IF(AND(M950&lt;&gt;'Tabelas auxiliares'!$B$236,M950&lt;&gt;'Tabelas auxiliares'!$B$237,M950&lt;&gt;'Tabelas auxiliares'!$C$236,M950&lt;&gt;'Tabelas auxiliares'!$C$237,M950&lt;&gt;'Tabelas auxiliares'!$D$236),"FOLHA DE PESSOAL",IF(Q950='Tabelas auxiliares'!$A$237,"CUSTEIO",IF(Q950='Tabelas auxiliares'!$A$236,"INVESTIMENTO","ERRO - VERIFICAR"))))</f>
        <v/>
      </c>
      <c r="S950" s="64" t="str">
        <f t="shared" si="29"/>
        <v/>
      </c>
    </row>
    <row r="951" spans="17:19" x14ac:dyDescent="0.25">
      <c r="Q951" s="51" t="str">
        <f t="shared" si="28"/>
        <v/>
      </c>
      <c r="R951" s="51" t="str">
        <f>IF(M951="","",IF(AND(M951&lt;&gt;'Tabelas auxiliares'!$B$236,M951&lt;&gt;'Tabelas auxiliares'!$B$237,M951&lt;&gt;'Tabelas auxiliares'!$C$236,M951&lt;&gt;'Tabelas auxiliares'!$C$237,M951&lt;&gt;'Tabelas auxiliares'!$D$236),"FOLHA DE PESSOAL",IF(Q951='Tabelas auxiliares'!$A$237,"CUSTEIO",IF(Q951='Tabelas auxiliares'!$A$236,"INVESTIMENTO","ERRO - VERIFICAR"))))</f>
        <v/>
      </c>
      <c r="S951" s="64" t="str">
        <f t="shared" si="29"/>
        <v/>
      </c>
    </row>
    <row r="952" spans="17:19" x14ac:dyDescent="0.25">
      <c r="Q952" s="51" t="str">
        <f t="shared" si="28"/>
        <v/>
      </c>
      <c r="R952" s="51" t="str">
        <f>IF(M952="","",IF(AND(M952&lt;&gt;'Tabelas auxiliares'!$B$236,M952&lt;&gt;'Tabelas auxiliares'!$B$237,M952&lt;&gt;'Tabelas auxiliares'!$C$236,M952&lt;&gt;'Tabelas auxiliares'!$C$237,M952&lt;&gt;'Tabelas auxiliares'!$D$236),"FOLHA DE PESSOAL",IF(Q952='Tabelas auxiliares'!$A$237,"CUSTEIO",IF(Q952='Tabelas auxiliares'!$A$236,"INVESTIMENTO","ERRO - VERIFICAR"))))</f>
        <v/>
      </c>
      <c r="S952" s="64" t="str">
        <f t="shared" si="29"/>
        <v/>
      </c>
    </row>
    <row r="953" spans="17:19" x14ac:dyDescent="0.25">
      <c r="Q953" s="51" t="str">
        <f t="shared" si="28"/>
        <v/>
      </c>
      <c r="R953" s="51" t="str">
        <f>IF(M953="","",IF(AND(M953&lt;&gt;'Tabelas auxiliares'!$B$236,M953&lt;&gt;'Tabelas auxiliares'!$B$237,M953&lt;&gt;'Tabelas auxiliares'!$C$236,M953&lt;&gt;'Tabelas auxiliares'!$C$237,M953&lt;&gt;'Tabelas auxiliares'!$D$236),"FOLHA DE PESSOAL",IF(Q953='Tabelas auxiliares'!$A$237,"CUSTEIO",IF(Q953='Tabelas auxiliares'!$A$236,"INVESTIMENTO","ERRO - VERIFICAR"))))</f>
        <v/>
      </c>
      <c r="S953" s="64" t="str">
        <f t="shared" si="29"/>
        <v/>
      </c>
    </row>
    <row r="954" spans="17:19" x14ac:dyDescent="0.25">
      <c r="Q954" s="51" t="str">
        <f t="shared" si="28"/>
        <v/>
      </c>
      <c r="R954" s="51" t="str">
        <f>IF(M954="","",IF(AND(M954&lt;&gt;'Tabelas auxiliares'!$B$236,M954&lt;&gt;'Tabelas auxiliares'!$B$237,M954&lt;&gt;'Tabelas auxiliares'!$C$236,M954&lt;&gt;'Tabelas auxiliares'!$C$237,M954&lt;&gt;'Tabelas auxiliares'!$D$236),"FOLHA DE PESSOAL",IF(Q954='Tabelas auxiliares'!$A$237,"CUSTEIO",IF(Q954='Tabelas auxiliares'!$A$236,"INVESTIMENTO","ERRO - VERIFICAR"))))</f>
        <v/>
      </c>
      <c r="S954" s="64" t="str">
        <f t="shared" si="29"/>
        <v/>
      </c>
    </row>
    <row r="955" spans="17:19" x14ac:dyDescent="0.25">
      <c r="Q955" s="51" t="str">
        <f t="shared" si="28"/>
        <v/>
      </c>
      <c r="R955" s="51" t="str">
        <f>IF(M955="","",IF(AND(M955&lt;&gt;'Tabelas auxiliares'!$B$236,M955&lt;&gt;'Tabelas auxiliares'!$B$237,M955&lt;&gt;'Tabelas auxiliares'!$C$236,M955&lt;&gt;'Tabelas auxiliares'!$C$237,M955&lt;&gt;'Tabelas auxiliares'!$D$236),"FOLHA DE PESSOAL",IF(Q955='Tabelas auxiliares'!$A$237,"CUSTEIO",IF(Q955='Tabelas auxiliares'!$A$236,"INVESTIMENTO","ERRO - VERIFICAR"))))</f>
        <v/>
      </c>
      <c r="S955" s="64" t="str">
        <f t="shared" si="29"/>
        <v/>
      </c>
    </row>
    <row r="956" spans="17:19" x14ac:dyDescent="0.25">
      <c r="Q956" s="51" t="str">
        <f t="shared" si="28"/>
        <v/>
      </c>
      <c r="R956" s="51" t="str">
        <f>IF(M956="","",IF(AND(M956&lt;&gt;'Tabelas auxiliares'!$B$236,M956&lt;&gt;'Tabelas auxiliares'!$B$237,M956&lt;&gt;'Tabelas auxiliares'!$C$236,M956&lt;&gt;'Tabelas auxiliares'!$C$237,M956&lt;&gt;'Tabelas auxiliares'!$D$236),"FOLHA DE PESSOAL",IF(Q956='Tabelas auxiliares'!$A$237,"CUSTEIO",IF(Q956='Tabelas auxiliares'!$A$236,"INVESTIMENTO","ERRO - VERIFICAR"))))</f>
        <v/>
      </c>
      <c r="S956" s="64" t="str">
        <f t="shared" si="29"/>
        <v/>
      </c>
    </row>
    <row r="957" spans="17:19" x14ac:dyDescent="0.25">
      <c r="Q957" s="51" t="str">
        <f t="shared" si="28"/>
        <v/>
      </c>
      <c r="R957" s="51" t="str">
        <f>IF(M957="","",IF(AND(M957&lt;&gt;'Tabelas auxiliares'!$B$236,M957&lt;&gt;'Tabelas auxiliares'!$B$237,M957&lt;&gt;'Tabelas auxiliares'!$C$236,M957&lt;&gt;'Tabelas auxiliares'!$C$237,M957&lt;&gt;'Tabelas auxiliares'!$D$236),"FOLHA DE PESSOAL",IF(Q957='Tabelas auxiliares'!$A$237,"CUSTEIO",IF(Q957='Tabelas auxiliares'!$A$236,"INVESTIMENTO","ERRO - VERIFICAR"))))</f>
        <v/>
      </c>
      <c r="S957" s="64" t="str">
        <f t="shared" si="29"/>
        <v/>
      </c>
    </row>
    <row r="958" spans="17:19" x14ac:dyDescent="0.25">
      <c r="Q958" s="51" t="str">
        <f t="shared" si="28"/>
        <v/>
      </c>
      <c r="R958" s="51" t="str">
        <f>IF(M958="","",IF(AND(M958&lt;&gt;'Tabelas auxiliares'!$B$236,M958&lt;&gt;'Tabelas auxiliares'!$B$237,M958&lt;&gt;'Tabelas auxiliares'!$C$236,M958&lt;&gt;'Tabelas auxiliares'!$C$237,M958&lt;&gt;'Tabelas auxiliares'!$D$236),"FOLHA DE PESSOAL",IF(Q958='Tabelas auxiliares'!$A$237,"CUSTEIO",IF(Q958='Tabelas auxiliares'!$A$236,"INVESTIMENTO","ERRO - VERIFICAR"))))</f>
        <v/>
      </c>
      <c r="S958" s="64" t="str">
        <f t="shared" si="29"/>
        <v/>
      </c>
    </row>
    <row r="959" spans="17:19" x14ac:dyDescent="0.25">
      <c r="Q959" s="51" t="str">
        <f t="shared" si="28"/>
        <v/>
      </c>
      <c r="R959" s="51" t="str">
        <f>IF(M959="","",IF(AND(M959&lt;&gt;'Tabelas auxiliares'!$B$236,M959&lt;&gt;'Tabelas auxiliares'!$B$237,M959&lt;&gt;'Tabelas auxiliares'!$C$236,M959&lt;&gt;'Tabelas auxiliares'!$C$237,M959&lt;&gt;'Tabelas auxiliares'!$D$236),"FOLHA DE PESSOAL",IF(Q959='Tabelas auxiliares'!$A$237,"CUSTEIO",IF(Q959='Tabelas auxiliares'!$A$236,"INVESTIMENTO","ERRO - VERIFICAR"))))</f>
        <v/>
      </c>
      <c r="S959" s="64" t="str">
        <f t="shared" si="29"/>
        <v/>
      </c>
    </row>
    <row r="960" spans="17:19" x14ac:dyDescent="0.25">
      <c r="Q960" s="51" t="str">
        <f t="shared" si="28"/>
        <v/>
      </c>
      <c r="R960" s="51" t="str">
        <f>IF(M960="","",IF(AND(M960&lt;&gt;'Tabelas auxiliares'!$B$236,M960&lt;&gt;'Tabelas auxiliares'!$B$237,M960&lt;&gt;'Tabelas auxiliares'!$C$236,M960&lt;&gt;'Tabelas auxiliares'!$C$237,M960&lt;&gt;'Tabelas auxiliares'!$D$236),"FOLHA DE PESSOAL",IF(Q960='Tabelas auxiliares'!$A$237,"CUSTEIO",IF(Q960='Tabelas auxiliares'!$A$236,"INVESTIMENTO","ERRO - VERIFICAR"))))</f>
        <v/>
      </c>
      <c r="S960" s="64" t="str">
        <f t="shared" si="29"/>
        <v/>
      </c>
    </row>
    <row r="961" spans="17:19" x14ac:dyDescent="0.25">
      <c r="Q961" s="51" t="str">
        <f t="shared" si="28"/>
        <v/>
      </c>
      <c r="R961" s="51" t="str">
        <f>IF(M961="","",IF(AND(M961&lt;&gt;'Tabelas auxiliares'!$B$236,M961&lt;&gt;'Tabelas auxiliares'!$B$237,M961&lt;&gt;'Tabelas auxiliares'!$C$236,M961&lt;&gt;'Tabelas auxiliares'!$C$237,M961&lt;&gt;'Tabelas auxiliares'!$D$236),"FOLHA DE PESSOAL",IF(Q961='Tabelas auxiliares'!$A$237,"CUSTEIO",IF(Q961='Tabelas auxiliares'!$A$236,"INVESTIMENTO","ERRO - VERIFICAR"))))</f>
        <v/>
      </c>
      <c r="S961" s="64" t="str">
        <f t="shared" si="29"/>
        <v/>
      </c>
    </row>
    <row r="962" spans="17:19" x14ac:dyDescent="0.25">
      <c r="Q962" s="51" t="str">
        <f t="shared" si="28"/>
        <v/>
      </c>
      <c r="R962" s="51" t="str">
        <f>IF(M962="","",IF(AND(M962&lt;&gt;'Tabelas auxiliares'!$B$236,M962&lt;&gt;'Tabelas auxiliares'!$B$237,M962&lt;&gt;'Tabelas auxiliares'!$C$236,M962&lt;&gt;'Tabelas auxiliares'!$C$237,M962&lt;&gt;'Tabelas auxiliares'!$D$236),"FOLHA DE PESSOAL",IF(Q962='Tabelas auxiliares'!$A$237,"CUSTEIO",IF(Q962='Tabelas auxiliares'!$A$236,"INVESTIMENTO","ERRO - VERIFICAR"))))</f>
        <v/>
      </c>
      <c r="S962" s="64" t="str">
        <f t="shared" si="29"/>
        <v/>
      </c>
    </row>
    <row r="963" spans="17:19" x14ac:dyDescent="0.25">
      <c r="Q963" s="51" t="str">
        <f t="shared" si="28"/>
        <v/>
      </c>
      <c r="R963" s="51" t="str">
        <f>IF(M963="","",IF(AND(M963&lt;&gt;'Tabelas auxiliares'!$B$236,M963&lt;&gt;'Tabelas auxiliares'!$B$237,M963&lt;&gt;'Tabelas auxiliares'!$C$236,M963&lt;&gt;'Tabelas auxiliares'!$C$237,M963&lt;&gt;'Tabelas auxiliares'!$D$236),"FOLHA DE PESSOAL",IF(Q963='Tabelas auxiliares'!$A$237,"CUSTEIO",IF(Q963='Tabelas auxiliares'!$A$236,"INVESTIMENTO","ERRO - VERIFICAR"))))</f>
        <v/>
      </c>
      <c r="S963" s="64" t="str">
        <f t="shared" si="29"/>
        <v/>
      </c>
    </row>
    <row r="964" spans="17:19" x14ac:dyDescent="0.25">
      <c r="Q964" s="51" t="str">
        <f t="shared" ref="Q964:Q1000" si="30">LEFT(O964,1)</f>
        <v/>
      </c>
      <c r="R964" s="51" t="str">
        <f>IF(M964="","",IF(AND(M964&lt;&gt;'Tabelas auxiliares'!$B$236,M964&lt;&gt;'Tabelas auxiliares'!$B$237,M964&lt;&gt;'Tabelas auxiliares'!$C$236,M964&lt;&gt;'Tabelas auxiliares'!$C$237,M964&lt;&gt;'Tabelas auxiliares'!$D$236),"FOLHA DE PESSOAL",IF(Q964='Tabelas auxiliares'!$A$237,"CUSTEIO",IF(Q964='Tabelas auxiliares'!$A$236,"INVESTIMENTO","ERRO - VERIFICAR"))))</f>
        <v/>
      </c>
      <c r="S964" s="64" t="str">
        <f t="shared" si="29"/>
        <v/>
      </c>
    </row>
    <row r="965" spans="17:19" x14ac:dyDescent="0.25">
      <c r="Q965" s="51" t="str">
        <f t="shared" si="30"/>
        <v/>
      </c>
      <c r="R965" s="51" t="str">
        <f>IF(M965="","",IF(AND(M965&lt;&gt;'Tabelas auxiliares'!$B$236,M965&lt;&gt;'Tabelas auxiliares'!$B$237,M965&lt;&gt;'Tabelas auxiliares'!$C$236,M965&lt;&gt;'Tabelas auxiliares'!$C$237,M965&lt;&gt;'Tabelas auxiliares'!$D$236),"FOLHA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IF(M966="","",IF(AND(M966&lt;&gt;'Tabelas auxiliares'!$B$236,M966&lt;&gt;'Tabelas auxiliares'!$B$237,M966&lt;&gt;'Tabelas auxiliares'!$C$236,M966&lt;&gt;'Tabelas auxiliares'!$C$237,M966&lt;&gt;'Tabelas auxiliares'!$D$236),"FOLHA DE PESSOAL",IF(Q966='Tabelas auxiliares'!$A$237,"CUSTEIO",IF(Q966='Tabelas auxiliares'!$A$236,"INVESTIMENTO","ERRO - VERIFICAR"))))</f>
        <v/>
      </c>
      <c r="S966" s="64" t="str">
        <f t="shared" si="31"/>
        <v/>
      </c>
    </row>
    <row r="967" spans="17:19" x14ac:dyDescent="0.25">
      <c r="Q967" s="51" t="str">
        <f t="shared" si="30"/>
        <v/>
      </c>
      <c r="R967" s="51" t="str">
        <f>IF(M967="","",IF(AND(M967&lt;&gt;'Tabelas auxiliares'!$B$236,M967&lt;&gt;'Tabelas auxiliares'!$B$237,M967&lt;&gt;'Tabelas auxiliares'!$C$236,M967&lt;&gt;'Tabelas auxiliares'!$C$237,M967&lt;&gt;'Tabelas auxiliares'!$D$236),"FOLHA DE PESSOAL",IF(Q967='Tabelas auxiliares'!$A$237,"CUSTEIO",IF(Q967='Tabelas auxiliares'!$A$236,"INVESTIMENTO","ERRO - VERIFICAR"))))</f>
        <v/>
      </c>
      <c r="S967" s="64" t="str">
        <f t="shared" si="31"/>
        <v/>
      </c>
    </row>
    <row r="968" spans="17:19" x14ac:dyDescent="0.25">
      <c r="Q968" s="51" t="str">
        <f t="shared" si="30"/>
        <v/>
      </c>
      <c r="R968" s="51" t="str">
        <f>IF(M968="","",IF(AND(M968&lt;&gt;'Tabelas auxiliares'!$B$236,M968&lt;&gt;'Tabelas auxiliares'!$B$237,M968&lt;&gt;'Tabelas auxiliares'!$C$236,M968&lt;&gt;'Tabelas auxiliares'!$C$237,M968&lt;&gt;'Tabelas auxiliares'!$D$236),"FOLHA DE PESSOAL",IF(Q968='Tabelas auxiliares'!$A$237,"CUSTEIO",IF(Q968='Tabelas auxiliares'!$A$236,"INVESTIMENTO","ERRO - VERIFICAR"))))</f>
        <v/>
      </c>
      <c r="S968" s="64" t="str">
        <f t="shared" si="31"/>
        <v/>
      </c>
    </row>
    <row r="969" spans="17:19" x14ac:dyDescent="0.25">
      <c r="Q969" s="51" t="str">
        <f t="shared" si="30"/>
        <v/>
      </c>
      <c r="R969" s="51" t="str">
        <f>IF(M969="","",IF(AND(M969&lt;&gt;'Tabelas auxiliares'!$B$236,M969&lt;&gt;'Tabelas auxiliares'!$B$237,M969&lt;&gt;'Tabelas auxiliares'!$C$236,M969&lt;&gt;'Tabelas auxiliares'!$C$237,M969&lt;&gt;'Tabelas auxiliares'!$D$236),"FOLHA DE PESSOAL",IF(Q969='Tabelas auxiliares'!$A$237,"CUSTEIO",IF(Q969='Tabelas auxiliares'!$A$236,"INVESTIMENTO","ERRO - VERIFICAR"))))</f>
        <v/>
      </c>
      <c r="S969" s="64" t="str">
        <f t="shared" si="31"/>
        <v/>
      </c>
    </row>
    <row r="970" spans="17:19" x14ac:dyDescent="0.25">
      <c r="Q970" s="51" t="str">
        <f t="shared" si="30"/>
        <v/>
      </c>
      <c r="R970" s="51" t="str">
        <f>IF(M970="","",IF(AND(M970&lt;&gt;'Tabelas auxiliares'!$B$236,M970&lt;&gt;'Tabelas auxiliares'!$B$237,M970&lt;&gt;'Tabelas auxiliares'!$C$236,M970&lt;&gt;'Tabelas auxiliares'!$C$237,M970&lt;&gt;'Tabelas auxiliares'!$D$236),"FOLHA DE PESSOAL",IF(Q970='Tabelas auxiliares'!$A$237,"CUSTEIO",IF(Q970='Tabelas auxiliares'!$A$236,"INVESTIMENTO","ERRO - VERIFICAR"))))</f>
        <v/>
      </c>
      <c r="S970" s="64" t="str">
        <f t="shared" si="31"/>
        <v/>
      </c>
    </row>
    <row r="971" spans="17:19" x14ac:dyDescent="0.25">
      <c r="Q971" s="51" t="str">
        <f t="shared" si="30"/>
        <v/>
      </c>
      <c r="R971" s="51" t="str">
        <f>IF(M971="","",IF(AND(M971&lt;&gt;'Tabelas auxiliares'!$B$236,M971&lt;&gt;'Tabelas auxiliares'!$B$237,M971&lt;&gt;'Tabelas auxiliares'!$C$236,M971&lt;&gt;'Tabelas auxiliares'!$C$237,M971&lt;&gt;'Tabelas auxiliares'!$D$236),"FOLHA DE PESSOAL",IF(Q971='Tabelas auxiliares'!$A$237,"CUSTEIO",IF(Q971='Tabelas auxiliares'!$A$236,"INVESTIMENTO","ERRO - VERIFICAR"))))</f>
        <v/>
      </c>
      <c r="S971" s="64" t="str">
        <f t="shared" si="31"/>
        <v/>
      </c>
    </row>
    <row r="972" spans="17:19" x14ac:dyDescent="0.25">
      <c r="Q972" s="51" t="str">
        <f t="shared" si="30"/>
        <v/>
      </c>
      <c r="R972" s="51" t="str">
        <f>IF(M972="","",IF(AND(M972&lt;&gt;'Tabelas auxiliares'!$B$236,M972&lt;&gt;'Tabelas auxiliares'!$B$237,M972&lt;&gt;'Tabelas auxiliares'!$C$236,M972&lt;&gt;'Tabelas auxiliares'!$C$237,M972&lt;&gt;'Tabelas auxiliares'!$D$236),"FOLHA DE PESSOAL",IF(Q972='Tabelas auxiliares'!$A$237,"CUSTEIO",IF(Q972='Tabelas auxiliares'!$A$236,"INVESTIMENTO","ERRO - VERIFICAR"))))</f>
        <v/>
      </c>
      <c r="S972" s="64" t="str">
        <f t="shared" si="31"/>
        <v/>
      </c>
    </row>
    <row r="973" spans="17:19" x14ac:dyDescent="0.25">
      <c r="Q973" s="51" t="str">
        <f t="shared" si="30"/>
        <v/>
      </c>
      <c r="R973" s="51" t="str">
        <f>IF(M973="","",IF(AND(M973&lt;&gt;'Tabelas auxiliares'!$B$236,M973&lt;&gt;'Tabelas auxiliares'!$B$237,M973&lt;&gt;'Tabelas auxiliares'!$C$236,M973&lt;&gt;'Tabelas auxiliares'!$C$237,M973&lt;&gt;'Tabelas auxiliares'!$D$236),"FOLHA DE PESSOAL",IF(Q973='Tabelas auxiliares'!$A$237,"CUSTEIO",IF(Q973='Tabelas auxiliares'!$A$236,"INVESTIMENTO","ERRO - VERIFICAR"))))</f>
        <v/>
      </c>
      <c r="S973" s="64" t="str">
        <f t="shared" si="31"/>
        <v/>
      </c>
    </row>
    <row r="974" spans="17:19" x14ac:dyDescent="0.25">
      <c r="Q974" s="51" t="str">
        <f t="shared" si="30"/>
        <v/>
      </c>
      <c r="R974" s="51" t="str">
        <f>IF(M974="","",IF(AND(M974&lt;&gt;'Tabelas auxiliares'!$B$236,M974&lt;&gt;'Tabelas auxiliares'!$B$237,M974&lt;&gt;'Tabelas auxiliares'!$C$236,M974&lt;&gt;'Tabelas auxiliares'!$C$237,M974&lt;&gt;'Tabelas auxiliares'!$D$236),"FOLHA DE PESSOAL",IF(Q974='Tabelas auxiliares'!$A$237,"CUSTEIO",IF(Q974='Tabelas auxiliares'!$A$236,"INVESTIMENTO","ERRO - VERIFICAR"))))</f>
        <v/>
      </c>
      <c r="S974" s="64" t="str">
        <f t="shared" si="31"/>
        <v/>
      </c>
    </row>
    <row r="975" spans="17:19" x14ac:dyDescent="0.25">
      <c r="Q975" s="51" t="str">
        <f t="shared" si="30"/>
        <v/>
      </c>
      <c r="R975" s="51" t="str">
        <f>IF(M975="","",IF(AND(M975&lt;&gt;'Tabelas auxiliares'!$B$236,M975&lt;&gt;'Tabelas auxiliares'!$B$237,M975&lt;&gt;'Tabelas auxiliares'!$C$236,M975&lt;&gt;'Tabelas auxiliares'!$C$237,M975&lt;&gt;'Tabelas auxiliares'!$D$236),"FOLHA DE PESSOAL",IF(Q975='Tabelas auxiliares'!$A$237,"CUSTEIO",IF(Q975='Tabelas auxiliares'!$A$236,"INVESTIMENTO","ERRO - VERIFICAR"))))</f>
        <v/>
      </c>
      <c r="S975" s="64" t="str">
        <f t="shared" si="31"/>
        <v/>
      </c>
    </row>
    <row r="976" spans="17:19" x14ac:dyDescent="0.25">
      <c r="Q976" s="51" t="str">
        <f t="shared" si="30"/>
        <v/>
      </c>
      <c r="R976" s="51" t="str">
        <f>IF(M976="","",IF(AND(M976&lt;&gt;'Tabelas auxiliares'!$B$236,M976&lt;&gt;'Tabelas auxiliares'!$B$237,M976&lt;&gt;'Tabelas auxiliares'!$C$236,M976&lt;&gt;'Tabelas auxiliares'!$C$237,M976&lt;&gt;'Tabelas auxiliares'!$D$236),"FOLHA DE PESSOAL",IF(Q976='Tabelas auxiliares'!$A$237,"CUSTEIO",IF(Q976='Tabelas auxiliares'!$A$236,"INVESTIMENTO","ERRO - VERIFICAR"))))</f>
        <v/>
      </c>
      <c r="S976" s="64" t="str">
        <f t="shared" si="31"/>
        <v/>
      </c>
    </row>
    <row r="977" spans="17:19" x14ac:dyDescent="0.25">
      <c r="Q977" s="51" t="str">
        <f t="shared" si="30"/>
        <v/>
      </c>
      <c r="R977" s="51" t="str">
        <f>IF(M977="","",IF(AND(M977&lt;&gt;'Tabelas auxiliares'!$B$236,M977&lt;&gt;'Tabelas auxiliares'!$B$237,M977&lt;&gt;'Tabelas auxiliares'!$C$236,M977&lt;&gt;'Tabelas auxiliares'!$C$237,M977&lt;&gt;'Tabelas auxiliares'!$D$236),"FOLHA DE PESSOAL",IF(Q977='Tabelas auxiliares'!$A$237,"CUSTEIO",IF(Q977='Tabelas auxiliares'!$A$236,"INVESTIMENTO","ERRO - VERIFICAR"))))</f>
        <v/>
      </c>
      <c r="S977" s="64" t="str">
        <f t="shared" si="31"/>
        <v/>
      </c>
    </row>
    <row r="978" spans="17:19" x14ac:dyDescent="0.25">
      <c r="Q978" s="51" t="str">
        <f t="shared" si="30"/>
        <v/>
      </c>
      <c r="R978" s="51" t="str">
        <f>IF(M978="","",IF(AND(M978&lt;&gt;'Tabelas auxiliares'!$B$236,M978&lt;&gt;'Tabelas auxiliares'!$B$237,M978&lt;&gt;'Tabelas auxiliares'!$C$236,M978&lt;&gt;'Tabelas auxiliares'!$C$237,M978&lt;&gt;'Tabelas auxiliares'!$D$236),"FOLHA DE PESSOAL",IF(Q978='Tabelas auxiliares'!$A$237,"CUSTEIO",IF(Q978='Tabelas auxiliares'!$A$236,"INVESTIMENTO","ERRO - VERIFICAR"))))</f>
        <v/>
      </c>
      <c r="S978" s="64" t="str">
        <f t="shared" si="31"/>
        <v/>
      </c>
    </row>
    <row r="979" spans="17:19" x14ac:dyDescent="0.25">
      <c r="Q979" s="51" t="str">
        <f t="shared" si="30"/>
        <v/>
      </c>
      <c r="R979" s="51" t="str">
        <f>IF(M979="","",IF(AND(M979&lt;&gt;'Tabelas auxiliares'!$B$236,M979&lt;&gt;'Tabelas auxiliares'!$B$237,M979&lt;&gt;'Tabelas auxiliares'!$C$236,M979&lt;&gt;'Tabelas auxiliares'!$C$237,M979&lt;&gt;'Tabelas auxiliares'!$D$236),"FOLHA DE PESSOAL",IF(Q979='Tabelas auxiliares'!$A$237,"CUSTEIO",IF(Q979='Tabelas auxiliares'!$A$236,"INVESTIMENTO","ERRO - VERIFICAR"))))</f>
        <v/>
      </c>
      <c r="S979" s="64" t="str">
        <f t="shared" si="31"/>
        <v/>
      </c>
    </row>
    <row r="980" spans="17:19" x14ac:dyDescent="0.25">
      <c r="Q980" s="51" t="str">
        <f t="shared" si="30"/>
        <v/>
      </c>
      <c r="R980" s="51" t="str">
        <f>IF(M980="","",IF(AND(M980&lt;&gt;'Tabelas auxiliares'!$B$236,M980&lt;&gt;'Tabelas auxiliares'!$B$237,M980&lt;&gt;'Tabelas auxiliares'!$C$236,M980&lt;&gt;'Tabelas auxiliares'!$C$237,M980&lt;&gt;'Tabelas auxiliares'!$D$236),"FOLHA DE PESSOAL",IF(Q980='Tabelas auxiliares'!$A$237,"CUSTEIO",IF(Q980='Tabelas auxiliares'!$A$236,"INVESTIMENTO","ERRO - VERIFICAR"))))</f>
        <v/>
      </c>
      <c r="S980" s="64" t="str">
        <f t="shared" si="31"/>
        <v/>
      </c>
    </row>
    <row r="981" spans="17:19" x14ac:dyDescent="0.25">
      <c r="Q981" s="51" t="str">
        <f t="shared" si="30"/>
        <v/>
      </c>
      <c r="R981" s="51" t="str">
        <f>IF(M981="","",IF(AND(M981&lt;&gt;'Tabelas auxiliares'!$B$236,M981&lt;&gt;'Tabelas auxiliares'!$B$237,M981&lt;&gt;'Tabelas auxiliares'!$C$236,M981&lt;&gt;'Tabelas auxiliares'!$C$237,M981&lt;&gt;'Tabelas auxiliares'!$D$236),"FOLHA DE PESSOAL",IF(Q981='Tabelas auxiliares'!$A$237,"CUSTEIO",IF(Q981='Tabelas auxiliares'!$A$236,"INVESTIMENTO","ERRO - VERIFICAR"))))</f>
        <v/>
      </c>
      <c r="S981" s="64" t="str">
        <f t="shared" si="31"/>
        <v/>
      </c>
    </row>
    <row r="982" spans="17:19" x14ac:dyDescent="0.25">
      <c r="Q982" s="51" t="str">
        <f t="shared" si="30"/>
        <v/>
      </c>
      <c r="R982" s="51" t="str">
        <f>IF(M982="","",IF(AND(M982&lt;&gt;'Tabelas auxiliares'!$B$236,M982&lt;&gt;'Tabelas auxiliares'!$B$237,M982&lt;&gt;'Tabelas auxiliares'!$C$236,M982&lt;&gt;'Tabelas auxiliares'!$C$237,M982&lt;&gt;'Tabelas auxiliares'!$D$236),"FOLHA DE PESSOAL",IF(Q982='Tabelas auxiliares'!$A$237,"CUSTEIO",IF(Q982='Tabelas auxiliares'!$A$236,"INVESTIMENTO","ERRO - VERIFICAR"))))</f>
        <v/>
      </c>
      <c r="S982" s="64" t="str">
        <f t="shared" si="31"/>
        <v/>
      </c>
    </row>
    <row r="983" spans="17:19" x14ac:dyDescent="0.25">
      <c r="Q983" s="51" t="str">
        <f t="shared" si="30"/>
        <v/>
      </c>
      <c r="R983" s="51" t="str">
        <f>IF(M983="","",IF(AND(M983&lt;&gt;'Tabelas auxiliares'!$B$236,M983&lt;&gt;'Tabelas auxiliares'!$B$237,M983&lt;&gt;'Tabelas auxiliares'!$C$236,M983&lt;&gt;'Tabelas auxiliares'!$C$237,M983&lt;&gt;'Tabelas auxiliares'!$D$236),"FOLHA DE PESSOAL",IF(Q983='Tabelas auxiliares'!$A$237,"CUSTEIO",IF(Q983='Tabelas auxiliares'!$A$236,"INVESTIMENTO","ERRO - VERIFICAR"))))</f>
        <v/>
      </c>
      <c r="S983" s="64" t="str">
        <f t="shared" si="31"/>
        <v/>
      </c>
    </row>
    <row r="984" spans="17:19" x14ac:dyDescent="0.25">
      <c r="Q984" s="51" t="str">
        <f t="shared" si="30"/>
        <v/>
      </c>
      <c r="R984" s="51" t="str">
        <f>IF(M984="","",IF(AND(M984&lt;&gt;'Tabelas auxiliares'!$B$236,M984&lt;&gt;'Tabelas auxiliares'!$B$237,M984&lt;&gt;'Tabelas auxiliares'!$C$236,M984&lt;&gt;'Tabelas auxiliares'!$C$237,M984&lt;&gt;'Tabelas auxiliares'!$D$236),"FOLHA DE PESSOAL",IF(Q984='Tabelas auxiliares'!$A$237,"CUSTEIO",IF(Q984='Tabelas auxiliares'!$A$236,"INVESTIMENTO","ERRO - VERIFICAR"))))</f>
        <v/>
      </c>
      <c r="S984" s="64" t="str">
        <f t="shared" si="31"/>
        <v/>
      </c>
    </row>
    <row r="985" spans="17:19" x14ac:dyDescent="0.25">
      <c r="Q985" s="51" t="str">
        <f t="shared" si="30"/>
        <v/>
      </c>
      <c r="R985" s="51" t="str">
        <f>IF(M985="","",IF(AND(M985&lt;&gt;'Tabelas auxiliares'!$B$236,M985&lt;&gt;'Tabelas auxiliares'!$B$237,M985&lt;&gt;'Tabelas auxiliares'!$C$236,M985&lt;&gt;'Tabelas auxiliares'!$C$237,M985&lt;&gt;'Tabelas auxiliares'!$D$236),"FOLHA DE PESSOAL",IF(Q985='Tabelas auxiliares'!$A$237,"CUSTEIO",IF(Q985='Tabelas auxiliares'!$A$236,"INVESTIMENTO","ERRO - VERIFICAR"))))</f>
        <v/>
      </c>
      <c r="S985" s="64" t="str">
        <f t="shared" si="31"/>
        <v/>
      </c>
    </row>
    <row r="986" spans="17:19" x14ac:dyDescent="0.25">
      <c r="Q986" s="51" t="str">
        <f t="shared" si="30"/>
        <v/>
      </c>
      <c r="R986" s="51" t="str">
        <f>IF(M986="","",IF(AND(M986&lt;&gt;'Tabelas auxiliares'!$B$236,M986&lt;&gt;'Tabelas auxiliares'!$B$237,M986&lt;&gt;'Tabelas auxiliares'!$C$236,M986&lt;&gt;'Tabelas auxiliares'!$C$237,M986&lt;&gt;'Tabelas auxiliares'!$D$236),"FOLHA DE PESSOAL",IF(Q986='Tabelas auxiliares'!$A$237,"CUSTEIO",IF(Q986='Tabelas auxiliares'!$A$236,"INVESTIMENTO","ERRO - VERIFICAR"))))</f>
        <v/>
      </c>
      <c r="S986" s="64" t="str">
        <f t="shared" si="31"/>
        <v/>
      </c>
    </row>
    <row r="987" spans="17:19" x14ac:dyDescent="0.25">
      <c r="Q987" s="51" t="str">
        <f t="shared" si="30"/>
        <v/>
      </c>
      <c r="R987" s="51" t="str">
        <f>IF(M987="","",IF(AND(M987&lt;&gt;'Tabelas auxiliares'!$B$236,M987&lt;&gt;'Tabelas auxiliares'!$B$237,M987&lt;&gt;'Tabelas auxiliares'!$C$236,M987&lt;&gt;'Tabelas auxiliares'!$C$237,M987&lt;&gt;'Tabelas auxiliares'!$D$236),"FOLHA DE PESSOAL",IF(Q987='Tabelas auxiliares'!$A$237,"CUSTEIO",IF(Q987='Tabelas auxiliares'!$A$236,"INVESTIMENTO","ERRO - VERIFICAR"))))</f>
        <v/>
      </c>
      <c r="S987" s="64" t="str">
        <f t="shared" si="31"/>
        <v/>
      </c>
    </row>
    <row r="988" spans="17:19" x14ac:dyDescent="0.25">
      <c r="Q988" s="51" t="str">
        <f t="shared" si="30"/>
        <v/>
      </c>
      <c r="R988" s="51" t="str">
        <f>IF(M988="","",IF(AND(M988&lt;&gt;'Tabelas auxiliares'!$B$236,M988&lt;&gt;'Tabelas auxiliares'!$B$237,M988&lt;&gt;'Tabelas auxiliares'!$C$236,M988&lt;&gt;'Tabelas auxiliares'!$C$237,M988&lt;&gt;'Tabelas auxiliares'!$D$236),"FOLHA DE PESSOAL",IF(Q988='Tabelas auxiliares'!$A$237,"CUSTEIO",IF(Q988='Tabelas auxiliares'!$A$236,"INVESTIMENTO","ERRO - VERIFICAR"))))</f>
        <v/>
      </c>
      <c r="S988" s="64" t="str">
        <f t="shared" si="31"/>
        <v/>
      </c>
    </row>
    <row r="989" spans="17:19" x14ac:dyDescent="0.25">
      <c r="Q989" s="51" t="str">
        <f t="shared" si="30"/>
        <v/>
      </c>
      <c r="R989" s="51" t="str">
        <f>IF(M989="","",IF(AND(M989&lt;&gt;'Tabelas auxiliares'!$B$236,M989&lt;&gt;'Tabelas auxiliares'!$B$237,M989&lt;&gt;'Tabelas auxiliares'!$C$236,M989&lt;&gt;'Tabelas auxiliares'!$C$237,M989&lt;&gt;'Tabelas auxiliares'!$D$236),"FOLHA DE PESSOAL",IF(Q989='Tabelas auxiliares'!$A$237,"CUSTEIO",IF(Q989='Tabelas auxiliares'!$A$236,"INVESTIMENTO","ERRO - VERIFICAR"))))</f>
        <v/>
      </c>
      <c r="S989" s="64" t="str">
        <f t="shared" si="31"/>
        <v/>
      </c>
    </row>
    <row r="990" spans="17:19" x14ac:dyDescent="0.25">
      <c r="Q990" s="51" t="str">
        <f t="shared" si="30"/>
        <v/>
      </c>
      <c r="R990" s="51" t="str">
        <f>IF(M990="","",IF(AND(M990&lt;&gt;'Tabelas auxiliares'!$B$236,M990&lt;&gt;'Tabelas auxiliares'!$B$237,M990&lt;&gt;'Tabelas auxiliares'!$C$236,M990&lt;&gt;'Tabelas auxiliares'!$C$237,M990&lt;&gt;'Tabelas auxiliares'!$D$236),"FOLHA DE PESSOAL",IF(Q990='Tabelas auxiliares'!$A$237,"CUSTEIO",IF(Q990='Tabelas auxiliares'!$A$236,"INVESTIMENTO","ERRO - VERIFICAR"))))</f>
        <v/>
      </c>
      <c r="S990" s="64" t="str">
        <f t="shared" si="31"/>
        <v/>
      </c>
    </row>
    <row r="991" spans="17:19" x14ac:dyDescent="0.25">
      <c r="Q991" s="51" t="str">
        <f t="shared" si="30"/>
        <v/>
      </c>
      <c r="R991" s="51" t="str">
        <f>IF(M991="","",IF(AND(M991&lt;&gt;'Tabelas auxiliares'!$B$236,M991&lt;&gt;'Tabelas auxiliares'!$B$237,M991&lt;&gt;'Tabelas auxiliares'!$C$236,M991&lt;&gt;'Tabelas auxiliares'!$C$237,M991&lt;&gt;'Tabelas auxiliares'!$D$236),"FOLHA DE PESSOAL",IF(Q991='Tabelas auxiliares'!$A$237,"CUSTEIO",IF(Q991='Tabelas auxiliares'!$A$236,"INVESTIMENTO","ERRO - VERIFICAR"))))</f>
        <v/>
      </c>
      <c r="S991" s="64" t="str">
        <f t="shared" si="31"/>
        <v/>
      </c>
    </row>
    <row r="992" spans="17:19" x14ac:dyDescent="0.25">
      <c r="Q992" s="51" t="str">
        <f t="shared" si="30"/>
        <v/>
      </c>
      <c r="R992" s="51" t="str">
        <f>IF(M992="","",IF(AND(M992&lt;&gt;'Tabelas auxiliares'!$B$236,M992&lt;&gt;'Tabelas auxiliares'!$B$237,M992&lt;&gt;'Tabelas auxiliares'!$C$236,M992&lt;&gt;'Tabelas auxiliares'!$C$237,M992&lt;&gt;'Tabelas auxiliares'!$D$236),"FOLHA DE PESSOAL",IF(Q992='Tabelas auxiliares'!$A$237,"CUSTEIO",IF(Q992='Tabelas auxiliares'!$A$236,"INVESTIMENTO","ERRO - VERIFICAR"))))</f>
        <v/>
      </c>
      <c r="S992" s="64" t="str">
        <f t="shared" si="31"/>
        <v/>
      </c>
    </row>
    <row r="993" spans="1:19" x14ac:dyDescent="0.25">
      <c r="Q993" s="51" t="str">
        <f t="shared" si="30"/>
        <v/>
      </c>
      <c r="R993" s="51" t="str">
        <f>IF(M993="","",IF(AND(M993&lt;&gt;'Tabelas auxiliares'!$B$236,M993&lt;&gt;'Tabelas auxiliares'!$B$237,M993&lt;&gt;'Tabelas auxiliares'!$C$236,M993&lt;&gt;'Tabelas auxiliares'!$C$237,M993&lt;&gt;'Tabelas auxiliares'!$D$236),"FOLHA DE PESSOAL",IF(Q993='Tabelas auxiliares'!$A$237,"CUSTEIO",IF(Q993='Tabelas auxiliares'!$A$236,"INVESTIMENTO","ERRO - VERIFICAR"))))</f>
        <v/>
      </c>
      <c r="S993" s="64" t="str">
        <f t="shared" si="31"/>
        <v/>
      </c>
    </row>
    <row r="994" spans="1:19" x14ac:dyDescent="0.25">
      <c r="Q994" s="51" t="str">
        <f t="shared" si="30"/>
        <v/>
      </c>
      <c r="R994" s="51" t="str">
        <f>IF(M994="","",IF(AND(M994&lt;&gt;'Tabelas auxiliares'!$B$236,M994&lt;&gt;'Tabelas auxiliares'!$B$237,M994&lt;&gt;'Tabelas auxiliares'!$C$236,M994&lt;&gt;'Tabelas auxiliares'!$C$237,M994&lt;&gt;'Tabelas auxiliares'!$D$236),"FOLHA DE PESSOAL",IF(Q994='Tabelas auxiliares'!$A$237,"CUSTEIO",IF(Q994='Tabelas auxiliares'!$A$236,"INVESTIMENTO","ERRO - VERIFICAR"))))</f>
        <v/>
      </c>
      <c r="S994" s="64" t="str">
        <f t="shared" si="31"/>
        <v/>
      </c>
    </row>
    <row r="995" spans="1:19" x14ac:dyDescent="0.25">
      <c r="Q995" s="51" t="str">
        <f t="shared" si="30"/>
        <v/>
      </c>
      <c r="R995" s="51" t="str">
        <f>IF(M995="","",IF(AND(M995&lt;&gt;'Tabelas auxiliares'!$B$236,M995&lt;&gt;'Tabelas auxiliares'!$B$237,M995&lt;&gt;'Tabelas auxiliares'!$C$236,M995&lt;&gt;'Tabelas auxiliares'!$C$237,M995&lt;&gt;'Tabelas auxiliares'!$D$236),"FOLHA DE PESSOAL",IF(Q995='Tabelas auxiliares'!$A$237,"CUSTEIO",IF(Q995='Tabelas auxiliares'!$A$236,"INVESTIMENTO","ERRO - VERIFICAR"))))</f>
        <v/>
      </c>
      <c r="S995" s="64" t="str">
        <f t="shared" si="31"/>
        <v/>
      </c>
    </row>
    <row r="996" spans="1:19" x14ac:dyDescent="0.25">
      <c r="Q996" s="51" t="str">
        <f t="shared" si="30"/>
        <v/>
      </c>
      <c r="R996" s="51" t="str">
        <f>IF(M996="","",IF(AND(M996&lt;&gt;'Tabelas auxiliares'!$B$236,M996&lt;&gt;'Tabelas auxiliares'!$B$237,M996&lt;&gt;'Tabelas auxiliares'!$C$236,M996&lt;&gt;'Tabelas auxiliares'!$C$237,M996&lt;&gt;'Tabelas auxiliares'!$D$236),"FOLHA DE PESSOAL",IF(Q996='Tabelas auxiliares'!$A$237,"CUSTEIO",IF(Q996='Tabelas auxiliares'!$A$236,"INVESTIMENTO","ERRO - VERIFICAR"))))</f>
        <v/>
      </c>
      <c r="S996" s="64" t="str">
        <f t="shared" si="31"/>
        <v/>
      </c>
    </row>
    <row r="997" spans="1:19" x14ac:dyDescent="0.25">
      <c r="Q997" s="51" t="str">
        <f t="shared" si="30"/>
        <v/>
      </c>
      <c r="R997" s="51" t="str">
        <f>IF(M997="","",IF(AND(M997&lt;&gt;'Tabelas auxiliares'!$B$236,M997&lt;&gt;'Tabelas auxiliares'!$B$237,M997&lt;&gt;'Tabelas auxiliares'!$C$236,M997&lt;&gt;'Tabelas auxiliares'!$C$237,M997&lt;&gt;'Tabelas auxiliares'!$D$236),"FOLHA DE PESSOAL",IF(Q997='Tabelas auxiliares'!$A$237,"CUSTEIO",IF(Q997='Tabelas auxiliares'!$A$236,"INVESTIMENTO","ERRO - VERIFICAR"))))</f>
        <v/>
      </c>
      <c r="S997" s="64" t="str">
        <f t="shared" si="31"/>
        <v/>
      </c>
    </row>
    <row r="998" spans="1:19" x14ac:dyDescent="0.25">
      <c r="Q998" s="51" t="str">
        <f t="shared" si="30"/>
        <v/>
      </c>
      <c r="R998" s="51" t="str">
        <f>IF(M998="","",IF(AND(M998&lt;&gt;'Tabelas auxiliares'!$B$236,M998&lt;&gt;'Tabelas auxiliares'!$B$237,M998&lt;&gt;'Tabelas auxiliares'!$C$236,M998&lt;&gt;'Tabelas auxiliares'!$C$237,M998&lt;&gt;'Tabelas auxiliares'!$D$236),"FOLHA DE PESSOAL",IF(Q998='Tabelas auxiliares'!$A$237,"CUSTEIO",IF(Q998='Tabelas auxiliares'!$A$236,"INVESTIMENTO","ERRO - VERIFICAR"))))</f>
        <v/>
      </c>
      <c r="S998" s="64" t="str">
        <f t="shared" si="31"/>
        <v/>
      </c>
    </row>
    <row r="999" spans="1:19" x14ac:dyDescent="0.25">
      <c r="Q999" s="51" t="str">
        <f t="shared" si="30"/>
        <v/>
      </c>
      <c r="R999" s="51" t="str">
        <f>IF(M999="","",IF(AND(M999&lt;&gt;'Tabelas auxiliares'!$B$236,M999&lt;&gt;'Tabelas auxiliares'!$B$237,M999&lt;&gt;'Tabelas auxiliares'!$C$236,M999&lt;&gt;'Tabelas auxiliares'!$C$237,M999&lt;&gt;'Tabelas auxiliares'!$D$236),"FOLHA DE PESSOAL",IF(Q999='Tabelas auxiliares'!$A$237,"CUSTEIO",IF(Q999='Tabelas auxiliares'!$A$236,"INVESTIMENTO","ERRO - VERIFICAR"))))</f>
        <v/>
      </c>
      <c r="S999" s="64" t="str">
        <f t="shared" si="31"/>
        <v/>
      </c>
    </row>
    <row r="1000" spans="1:19" x14ac:dyDescent="0.25">
      <c r="Q1000" s="51" t="str">
        <f t="shared" si="30"/>
        <v/>
      </c>
      <c r="R1000" s="51" t="str">
        <f>IF(M1000="","",IF(AND(M1000&lt;&gt;'Tabelas auxiliares'!$B$236,M1000&lt;&gt;'Tabelas auxiliares'!$B$237,M1000&lt;&gt;'Tabelas auxiliares'!$C$236,M1000&lt;&gt;'Tabelas auxiliares'!$C$237,M1000&lt;&gt;'Tabelas auxiliares'!$D$236),"FOLHA DE PESSOAL",IF(Q1000='Tabelas auxiliares'!$A$237,"CUSTEIO",IF(Q1000='Tabelas auxiliares'!$A$236,"INVESTIMENTO","ERRO - VERIFICAR"))))</f>
        <v/>
      </c>
      <c r="S1000" s="64" t="str">
        <f t="shared" si="31"/>
        <v/>
      </c>
    </row>
    <row r="1001" spans="1:19" x14ac:dyDescent="0.25">
      <c r="A1001" s="57"/>
      <c r="B1001" s="57"/>
      <c r="C1001" s="57"/>
      <c r="D1001" s="57"/>
      <c r="E1001" s="57"/>
      <c r="F1001" s="57"/>
      <c r="G1001" s="57"/>
      <c r="H1001" s="57"/>
      <c r="I1001" s="57"/>
      <c r="J1001" s="57"/>
      <c r="K1001" s="57"/>
      <c r="L1001" s="57" t="s">
        <v>98</v>
      </c>
      <c r="M1001" s="57"/>
      <c r="N1001" s="57"/>
      <c r="O1001" s="57"/>
      <c r="P1001" s="57"/>
      <c r="Q1001" s="57"/>
      <c r="R1001" s="57"/>
      <c r="S1001" s="57"/>
    </row>
  </sheetData>
  <sheetProtection algorithmName="SHA-512" hashValue="Sgx7IthkVDvg7AT1XDwHRd3eblCpl8r5chldCiVuCQS42MviMHzN/wUnlR5CWGg5pCo8EftmK9oy4NvqQVUy6Q==" saltValue="zcR5u4KtgPRJDdOh6n9k+A==" spinCount="100000" sheet="1" autoFilter="0"/>
  <autoFilter ref="A3:X1001" xr:uid="{00000000-0009-0000-0000-000008000000}"/>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vt:i4>
      </vt:variant>
    </vt:vector>
  </HeadingPairs>
  <TitlesOfParts>
    <vt:vector size="14" baseType="lpstr">
      <vt:lpstr>Origem dos recursos</vt:lpstr>
      <vt:lpstr>Orçamento distribuído</vt:lpstr>
      <vt:lpstr>Remanejamentos entre AEO</vt:lpstr>
      <vt:lpstr>Distribuição TRI</vt:lpstr>
      <vt:lpstr>1. Pré-Empenhos</vt:lpstr>
      <vt:lpstr>2. Empenho LOA 2024</vt:lpstr>
      <vt:lpstr>Saldos CUSTEIO AEO LOA 24</vt:lpstr>
      <vt:lpstr>Saldos INVESTIMENTO AEO LOA 24</vt:lpstr>
      <vt:lpstr>2.1 DESCENTRALIZAÇÕES 2024</vt:lpstr>
      <vt:lpstr>3. Empenhos LOA UFABC RPNP</vt:lpstr>
      <vt:lpstr>3.1 Empenhos DESCENTR RPNP</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Rodrigo Bordinhao Caetano</cp:lastModifiedBy>
  <dcterms:created xsi:type="dcterms:W3CDTF">2023-02-14T18:11:45Z</dcterms:created>
  <dcterms:modified xsi:type="dcterms:W3CDTF">2024-02-05T17:30:10Z</dcterms:modified>
</cp:coreProperties>
</file>